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5CF1EFF-4F02-4AA1-A55C-25CB2981AD5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<sst xmlns="http://schemas.openxmlformats.org/spreadsheetml/2006/main" count="16738" uniqueCount="2448">
  <si>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</si>
  <si>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</si>
  <si>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</si>
  <si>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</si>
  <si>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</si>
  <si>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</si>
  <si>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</si>
  <si>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</si>
  <si>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</si>
  <si>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</si>
  <si>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</si>
  <si>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</si>
  <si>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</si>
  <si>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</si>
  <si>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</si>
  <si>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</si>
  <si>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</si>
  <si>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</si>
  <si>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</si>
  <si>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</si>
  <si>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</si>
  <si>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</si>
  <si>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</si>
  <si>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</si>
  <si>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</si>
  <si>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</si>
  <si>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</si>
  <si>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</si>
  <si>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</si>
  <si>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</si>
  <si>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</si>
  <si>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</si>
  <si>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</si>
  <si>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</si>
  <si>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</si>
  <si>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</si>
  <si>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</si>
  <si>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</si>
  <si>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</si>
  <si>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</si>
  <si>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</si>
  <si>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</si>
  <si>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</si>
  <si>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</si>
  <si>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</si>
  <si>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</si>
  <si>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</si>
  <si>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</si>
  <si>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</si>
  <si>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</si>
  <si>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</si>
  <si>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</si>
  <si>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</si>
  <si>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</si>
  <si>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</si>
  <si>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</si>
  <si>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</si>
  <si>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</si>
  <si>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</si>
  <si>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</si>
  <si>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</si>
  <si>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</si>
  <si>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</si>
  <si>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</si>
  <si>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</si>
  <si>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</si>
  <si>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</si>
  <si>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</si>
  <si>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</si>
  <si>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</si>
  <si>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</si>
  <si>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</si>
  <si>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</si>
  <si>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</si>
  <si>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</si>
  <si>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</si>
  <si>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</si>
  <si>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</si>
  <si>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</si>
  <si>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</si>
  <si>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</si>
  <si>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</si>
  <si>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</si>
  <si>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</si>
  <si>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</si>
  <si>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</si>
  <si>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</si>
  <si>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</si>
  <si>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</si>
  <si>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</si>
  <si>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</si>
  <si>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</si>
  <si>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</si>
  <si>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</si>
  <si>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</si>
  <si>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</si>
  <si>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</si>
  <si>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</si>
  <si>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</si>
  <si>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</si>
  <si>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</si>
  <si>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</si>
  <si>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</si>
  <si>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</si>
  <si>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</si>
  <si>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</si>
  <si>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</si>
  <si>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</si>
  <si>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</si>
  <si>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</si>
  <si>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</si>
  <si>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</si>
  <si>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</si>
  <si>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</si>
  <si>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</si>
  <si>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</si>
  <si>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</si>
  <si>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</si>
  <si>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</si>
  <si>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</si>
  <si>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</si>
  <si>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</si>
  <si>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</si>
  <si>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</si>
  <si>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</si>
  <si>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</si>
  <si>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</si>
  <si>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</si>
  <si>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</si>
  <si>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</si>
  <si>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</si>
  <si>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</si>
  <si>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</si>
  <si>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</si>
  <si>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</si>
  <si>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</si>
  <si>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</si>
  <si>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</si>
  <si>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</si>
  <si>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</si>
  <si>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</si>
  <si>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</si>
  <si>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</si>
  <si>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</si>
  <si>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</si>
  <si>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</si>
  <si>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</si>
  <si>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</si>
  <si>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</si>
  <si>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</si>
  <si>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</si>
  <si>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</si>
  <si>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</si>
  <si>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</si>
  <si>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</si>
  <si>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</si>
  <si>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</si>
  <si>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</si>
  <si>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</si>
  <si>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</si>
  <si>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</si>
  <si>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</si>
  <si>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</si>
  <si>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</si>
  <si>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</si>
  <si>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</si>
  <si>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</si>
  <si>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</si>
  <si>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</si>
  <si>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</si>
  <si>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</si>
  <si>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</si>
  <si>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</si>
  <si>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</si>
  <si>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</si>
  <si>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</si>
  <si>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</si>
  <si>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</si>
  <si>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</si>
  <si>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</si>
  <si>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</si>
  <si>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</si>
  <si>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</si>
  <si>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</si>
  <si>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</si>
  <si>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</si>
  <si>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</si>
  <si>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</si>
  <si>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</si>
  <si>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</si>
  <si>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</si>
  <si>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</si>
  <si>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</si>
  <si>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</si>
  <si>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</si>
  <si>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</si>
  <si>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</si>
  <si>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</si>
  <si>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</si>
  <si>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</si>
  <si>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</si>
  <si>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</si>
  <si>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</si>
  <si>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</si>
  <si>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</si>
  <si>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</si>
  <si>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</si>
  <si>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</si>
  <si>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</si>
  <si>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</si>
  <si>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</si>
  <si>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</si>
  <si>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</si>
  <si>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</si>
  <si>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</si>
  <si>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</si>
  <si>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</si>
  <si>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</si>
  <si>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</si>
  <si>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</si>
  <si>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</si>
  <si>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</si>
  <si>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</si>
  <si>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</si>
  <si>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</si>
  <si>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</si>
  <si>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</si>
  <si>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</si>
  <si>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</si>
  <si>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</si>
  <si>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</si>
  <si>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</si>
  <si>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</si>
  <si>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</si>
  <si>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</si>
  <si>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</si>
  <si>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</si>
  <si>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</si>
  <si>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</si>
  <si>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</si>
  <si>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</si>
  <si>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</si>
  <si>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</si>
  <si>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</si>
  <si>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</si>
  <si>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</si>
  <si>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</si>
  <si>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</si>
  <si>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</si>
  <si>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</si>
  <si>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</si>
  <si>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</si>
  <si>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</si>
  <si>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</si>
  <si>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</si>
  <si>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</si>
  <si>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</si>
  <si>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</si>
  <si>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</si>
  <si>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</si>
  <si>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</si>
  <si>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</si>
  <si>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</si>
  <si>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</si>
  <si>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</si>
  <si>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</si>
  <si>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</si>
  <si>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</si>
  <si>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</si>
  <si>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</si>
  <si>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</si>
  <si>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</si>
  <si>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</si>
  <si>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</si>
  <si>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</si>
  <si>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</si>
  <si>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</si>
  <si>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</si>
  <si>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</si>
  <si>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</si>
  <si>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</si>
  <si>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</si>
  <si>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</si>
  <si>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</si>
  <si>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</si>
  <si>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</si>
  <si>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</si>
  <si>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</si>
  <si>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</si>
  <si>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</si>
  <si>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</si>
  <si>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</si>
  <si>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</si>
  <si>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</si>
  <si>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</si>
  <si>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</si>
  <si>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</si>
  <si>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</si>
  <si>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</si>
  <si>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</si>
  <si>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</si>
  <si>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</si>
  <si>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</si>
  <si>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</si>
  <si>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</si>
  <si>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</si>
  <si>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</si>
  <si>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</si>
  <si>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</si>
  <si>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</si>
  <si>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</si>
  <si>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</si>
  <si>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</si>
  <si>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</si>
  <si>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</si>
  <si>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</si>
  <si>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</si>
  <si>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</si>
  <si>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</si>
  <si>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</si>
  <si>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</si>
  <si>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</si>
  <si>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</si>
  <si>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</si>
  <si>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</si>
  <si>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</si>
  <si>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</si>
  <si>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</si>
  <si>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</si>
  <si>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</si>
  <si>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</si>
  <si>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</si>
  <si>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</si>
  <si>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</si>
  <si>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</si>
  <si>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</si>
  <si>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</si>
  <si>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</si>
  <si>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</si>
  <si>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</si>
  <si>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</si>
  <si>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</si>
  <si>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</si>
  <si>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</si>
  <si>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</si>
  <si>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</si>
  <si>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</si>
  <si>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</si>
  <si>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</si>
  <si>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</si>
  <si>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</si>
  <si>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</si>
  <si>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</si>
  <si>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</si>
  <si>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</si>
  <si>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</si>
  <si>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</si>
  <si>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</si>
  <si>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</si>
  <si>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</si>
  <si>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</si>
  <si>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</si>
  <si>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</si>
  <si>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</si>
  <si>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</si>
  <si>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</si>
  <si>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</si>
  <si>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</si>
  <si>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</si>
  <si>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</si>
  <si>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</si>
  <si>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</si>
  <si>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</si>
  <si>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</si>
  <si>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</si>
  <si>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</si>
  <si>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</si>
  <si>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</si>
  <si>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</si>
  <si>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</si>
  <si>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</si>
  <si>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</si>
  <si>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</si>
  <si>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</si>
  <si>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</si>
  <si>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</si>
  <si>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</si>
  <si>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</si>
  <si>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</si>
  <si>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</si>
  <si>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</si>
  <si>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</si>
  <si>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</si>
  <si>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</si>
  <si>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</si>
  <si>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</si>
  <si>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</si>
  <si>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</si>
  <si>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</si>
  <si>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</si>
  <si>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</si>
  <si>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</si>
  <si>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</si>
  <si>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</si>
  <si>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</si>
  <si>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</si>
  <si>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</si>
  <si>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</si>
  <si>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</si>
  <si>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</si>
  <si>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</si>
  <si>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</si>
  <si>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</si>
  <si>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</si>
  <si>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</si>
  <si>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</si>
  <si>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</si>
  <si>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</si>
  <si>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</si>
  <si>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</si>
  <si>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</si>
  <si>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</si>
  <si>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</si>
  <si>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</si>
  <si>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</si>
  <si>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</si>
  <si>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</si>
  <si>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</si>
  <si>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</si>
  <si>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</si>
  <si>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</si>
  <si>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</si>
  <si>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</si>
  <si>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</si>
  <si>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</si>
  <si>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</si>
  <si>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</si>
  <si>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</si>
  <si>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</si>
  <si>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</si>
  <si>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</si>
  <si>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</si>
  <si>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</si>
  <si>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</si>
  <si>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</si>
  <si>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</si>
  <si>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</si>
  <si>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</si>
  <si>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</si>
  <si>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</si>
  <si>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</si>
  <si>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</si>
  <si>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</si>
  <si>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</si>
  <si>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</si>
  <si>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</si>
  <si>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</si>
  <si>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</si>
  <si>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</si>
  <si>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</si>
  <si>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</si>
  <si>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</si>
  <si>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</si>
  <si>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</si>
  <si>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</si>
  <si>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</si>
  <si>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</si>
  <si>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</si>
  <si>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</si>
  <si>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</si>
  <si>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</si>
  <si>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</si>
  <si>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</si>
  <si>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</si>
  <si>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</si>
  <si>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</si>
  <si>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</si>
  <si>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</si>
  <si>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</si>
  <si>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</si>
  <si>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</si>
  <si>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</si>
  <si>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</si>
  <si>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</si>
  <si>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</si>
  <si>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</si>
  <si>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</si>
  <si>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</si>
  <si>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</si>
  <si>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</si>
  <si>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</si>
  <si>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</si>
  <si>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</si>
  <si>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</si>
  <si>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</si>
  <si>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</si>
  <si>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</si>
  <si>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</si>
  <si>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</si>
  <si>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</si>
  <si>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</si>
  <si>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</si>
  <si>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</si>
  <si>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</si>
  <si>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</si>
  <si>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</si>
  <si>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</si>
  <si>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</si>
  <si>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</si>
  <si>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</si>
  <si>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</si>
  <si>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</si>
  <si>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</si>
  <si>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</si>
  <si>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</si>
  <si>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</si>
  <si>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</si>
  <si>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</si>
  <si>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</si>
  <si>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</si>
  <si>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</si>
  <si>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</si>
  <si>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</si>
  <si>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</si>
  <si>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</si>
  <si>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</si>
  <si>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</si>
  <si>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</si>
  <si>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</si>
  <si>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</si>
  <si>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</si>
  <si>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</si>
  <si>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</si>
  <si>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</si>
  <si>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</si>
  <si>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</si>
  <si>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</si>
  <si>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</si>
  <si>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</si>
  <si>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</si>
  <si>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</si>
  <si>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</si>
  <si>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</si>
  <si>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</si>
  <si>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</si>
  <si>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</si>
  <si>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</si>
  <si>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</si>
  <si>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</si>
  <si>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</si>
  <si>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</si>
  <si>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</si>
  <si>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</si>
  <si>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</si>
  <si>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</si>
  <si>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</si>
  <si>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</si>
  <si>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</si>
  <si>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</si>
  <si>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</si>
  <si>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</si>
  <si>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</si>
  <si>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</si>
  <si>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</si>
  <si>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</si>
  <si>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</si>
  <si>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</si>
  <si>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</si>
  <si>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</si>
  <si>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</si>
  <si>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</si>
  <si>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</si>
  <si>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</si>
  <si>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</si>
  <si>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</si>
  <si>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</si>
  <si>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</si>
  <si>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</si>
  <si>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</si>
  <si>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</si>
  <si>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</si>
  <si>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</si>
  <si>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</si>
  <si>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</si>
  <si>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</si>
  <si>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</si>
  <si>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</si>
  <si>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</si>
  <si>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</si>
  <si>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</si>
  <si>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</si>
  <si>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</si>
  <si>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</si>
  <si>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</si>
  <si>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</si>
  <si>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</si>
  <si>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</si>
  <si>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</si>
  <si>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</si>
  <si>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</si>
  <si>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</si>
  <si>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</si>
  <si>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</si>
  <si>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</si>
  <si>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</si>
  <si>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</si>
  <si>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</si>
  <si>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</si>
  <si>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</si>
  <si>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</si>
  <si>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</si>
  <si>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</si>
  <si>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</si>
  <si>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</si>
  <si>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</si>
  <si>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</si>
  <si>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</si>
  <si>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</si>
  <si>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</si>
  <si>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</si>
  <si>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</si>
  <si>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</si>
  <si>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</si>
  <si>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</si>
  <si>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</si>
  <si>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</si>
  <si>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</si>
  <si>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</si>
  <si>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</si>
  <si>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</si>
  <si>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</si>
  <si>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</si>
  <si>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</si>
  <si>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</si>
  <si>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</si>
  <si>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</si>
  <si>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</si>
  <si>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</si>
  <si>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</si>
  <si>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</si>
  <si>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</si>
  <si>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</si>
  <si>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</si>
  <si>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</si>
  <si>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</si>
  <si>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</si>
  <si>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</si>
  <si>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</si>
  <si>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</si>
  <si>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</si>
  <si>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</si>
  <si>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</si>
  <si>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</si>
  <si>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</si>
  <si>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</si>
  <si>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</si>
  <si>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</si>
  <si>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</si>
  <si>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</si>
  <si>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</si>
  <si>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</si>
  <si>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</si>
  <si>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</si>
  <si>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</si>
  <si>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</si>
  <si>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</si>
  <si>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</si>
  <si>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</si>
  <si>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</si>
  <si>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</si>
  <si>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</si>
  <si>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</si>
  <si>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</si>
  <si>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</si>
  <si>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</si>
  <si>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</si>
  <si>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</si>
  <si>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</si>
  <si>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</si>
  <si>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</si>
  <si>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</si>
  <si>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</si>
  <si>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</si>
  <si>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</si>
  <si>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</si>
  <si>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</si>
  <si>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</si>
  <si>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</si>
  <si>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</si>
  <si>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</si>
  <si>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</si>
  <si>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</si>
  <si>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</si>
  <si>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</si>
  <si>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</si>
  <si>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</si>
  <si>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</si>
  <si>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</si>
  <si>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</si>
  <si>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</si>
  <si>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</si>
  <si>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</si>
  <si>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</si>
  <si>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</si>
  <si>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</si>
  <si>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</si>
  <si>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</si>
  <si>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</si>
  <si>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</si>
  <si>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</si>
  <si>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</si>
  <si>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</si>
  <si>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</si>
  <si>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</si>
  <si>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</si>
  <si>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</si>
  <si>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</si>
  <si>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</si>
  <si>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</si>
  <si>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</si>
  <si>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</si>
  <si>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</si>
  <si>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</si>
  <si>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</si>
  <si>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</si>
  <si>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</si>
  <si>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</si>
  <si>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</si>
  <si>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</si>
  <si>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</si>
  <si>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</si>
  <si>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</si>
  <si>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</si>
  <si>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</si>
  <si>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</si>
  <si>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</si>
  <si>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</si>
  <si>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</si>
  <si>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</si>
  <si>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</si>
  <si>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</si>
  <si>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</si>
  <si>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</si>
  <si>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</si>
  <si>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</si>
  <si>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</si>
  <si>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</si>
  <si>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</si>
  <si>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</si>
  <si>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</si>
  <si>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</si>
  <si>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</si>
  <si>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</si>
  <si>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</si>
  <si>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</si>
  <si>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</si>
  <si>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</si>
  <si>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</si>
  <si>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</si>
  <si>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</si>
  <si>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</si>
  <si>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</si>
  <si>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</si>
  <si>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</si>
  <si>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</si>
  <si>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</si>
  <si>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</si>
  <si>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</si>
  <si>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</si>
  <si>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</si>
  <si>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</si>
  <si>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</si>
  <si>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</si>
  <si>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</si>
  <si>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</si>
  <si>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</si>
  <si>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</si>
  <si>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</si>
  <si>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</si>
  <si>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</si>
  <si>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</si>
  <si>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</si>
  <si>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</si>
  <si>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</si>
  <si>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</si>
  <si>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</si>
  <si>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</si>
  <si>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</si>
  <si>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</si>
  <si>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</si>
  <si>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</si>
  <si>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</si>
  <si>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</si>
  <si>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</si>
  <si>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</si>
  <si>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</si>
  <si>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</si>
  <si>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</si>
  <si>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</si>
  <si>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</si>
  <si>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</si>
  <si>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</si>
  <si>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</si>
  <si>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</si>
  <si>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</si>
  <si>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</si>
  <si>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</si>
  <si>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</si>
  <si>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</si>
  <si>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</si>
  <si>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</si>
  <si>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</si>
  <si>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</si>
  <si>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</si>
  <si>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</si>
  <si>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</si>
  <si>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</si>
  <si>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</si>
  <si>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</si>
  <si>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</si>
  <si>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</si>
  <si>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</si>
  <si>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</si>
  <si>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</si>
  <si>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</si>
  <si>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</si>
  <si>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</si>
  <si>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</si>
  <si>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</si>
  <si>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</si>
  <si>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</si>
  <si>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</si>
  <si>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</si>
  <si>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</si>
  <si>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</si>
  <si>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</si>
  <si>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</si>
  <si>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</si>
  <si>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</si>
  <si>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</si>
  <si>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</si>
  <si>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</si>
  <si>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</si>
  <si>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</si>
  <si>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</si>
  <si>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</si>
  <si>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</si>
  <si>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</si>
  <si>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</si>
  <si>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</si>
  <si>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</si>
  <si>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</si>
  <si>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</si>
  <si>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</si>
  <si>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</si>
  <si>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</si>
  <si>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</si>
  <si>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</si>
  <si>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</si>
  <si>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</si>
  <si>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</si>
  <si>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</si>
  <si>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</si>
  <si>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</si>
  <si>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</si>
  <si>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</si>
  <si>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</si>
  <si>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</si>
  <si>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</si>
  <si>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</si>
  <si>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</si>
  <si>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</si>
  <si>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</si>
  <si>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</si>
  <si>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</si>
  <si>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</si>
  <si>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</si>
  <si>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</si>
  <si>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</si>
  <si>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</si>
  <si>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</si>
  <si>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</si>
  <si>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</si>
  <si>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</si>
  <si>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</si>
  <si>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</si>
  <si>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</si>
  <si>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</si>
  <si>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</si>
  <si>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</si>
  <si>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</si>
  <si>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</si>
  <si>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</si>
  <si>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</si>
  <si>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</si>
  <si>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</si>
  <si>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</si>
  <si>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</si>
  <si>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</si>
  <si>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</si>
  <si>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</si>
  <si>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</si>
  <si>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</si>
  <si>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</si>
  <si>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</si>
  <si>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</si>
  <si>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</si>
  <si>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</si>
  <si>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</si>
  <si>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</si>
  <si>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</si>
  <si>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</si>
  <si>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</si>
  <si>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</si>
  <si>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</si>
  <si>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</si>
  <si>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</si>
  <si>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</si>
  <si>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</si>
  <si>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</si>
  <si>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</si>
  <si>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</si>
  <si>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</si>
  <si>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</si>
  <si>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</si>
  <si>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</si>
  <si>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</si>
  <si>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</si>
  <si>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</si>
  <si>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</si>
  <si>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</si>
  <si>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</si>
  <si>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</si>
  <si>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</si>
  <si>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</si>
  <si>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</si>
  <si>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</si>
  <si>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</si>
  <si>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</si>
  <si>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</si>
  <si>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</si>
  <si>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</si>
  <si>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</si>
  <si>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</si>
  <si>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</si>
  <si>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</si>
  <si>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</si>
  <si>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</si>
  <si>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</si>
  <si>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</si>
  <si>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</si>
  <si>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</si>
  <si>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</si>
  <si>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</si>
  <si>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</si>
  <si>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</si>
  <si>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</si>
  <si>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</si>
  <si>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</si>
  <si>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</si>
  <si>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</si>
  <si>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</si>
  <si>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</si>
  <si>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</si>
  <si>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</si>
  <si>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</si>
  <si>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</si>
  <si>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</si>
  <si>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</si>
  <si>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</si>
  <si>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</si>
  <si>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</si>
  <si>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</si>
  <si>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</si>
  <si>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</si>
  <si>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</si>
  <si>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</si>
  <si>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</si>
  <si>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</si>
  <si>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</si>
  <si>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</si>
  <si>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</si>
  <si>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</si>
  <si>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</si>
  <si>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</si>
  <si>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</si>
  <si>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</si>
  <si>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</si>
  <si>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</si>
  <si>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</si>
  <si>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</si>
  <si>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</si>
  <si>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</si>
  <si>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</si>
  <si>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</si>
  <si>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</si>
  <si>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</si>
  <si>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</si>
  <si>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</si>
  <si>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</si>
  <si>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</si>
  <si>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</si>
  <si>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</si>
  <si>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</si>
  <si>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</si>
  <si>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</si>
  <si>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</si>
  <si>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</si>
  <si>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</si>
  <si>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</si>
  <si>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</si>
  <si>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</si>
  <si>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</si>
  <si>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</si>
  <si>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</si>
  <si>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</si>
  <si>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</si>
  <si>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</si>
  <si>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</si>
  <si>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</si>
  <si>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</si>
  <si>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</si>
  <si>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</si>
  <si>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</si>
  <si>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</si>
  <si>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</si>
  <si>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</si>
  <si>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</si>
  <si>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</si>
  <si>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</si>
  <si>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</si>
  <si>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</si>
  <si>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</si>
  <si>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</si>
  <si>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</si>
  <si>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</si>
  <si>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</si>
  <si>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</si>
  <si>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</si>
  <si>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</si>
  <si>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</si>
  <si>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</si>
  <si>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</si>
  <si>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</si>
  <si>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</si>
  <si>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</si>
  <si>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</si>
  <si>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</si>
  <si>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</si>
  <si>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</si>
  <si>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</si>
  <si>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</si>
  <si>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</si>
  <si>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</si>
  <si>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</si>
  <si>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</si>
  <si>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</si>
  <si>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</si>
  <si>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</si>
  <si>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</si>
  <si>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</si>
  <si>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</si>
  <si>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</si>
  <si>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</si>
  <si>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</si>
  <si>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</si>
  <si>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</si>
  <si>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</si>
  <si>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</si>
  <si>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</si>
  <si>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</si>
  <si>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</si>
  <si>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</si>
  <si>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</si>
  <si>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</si>
  <si>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</si>
  <si>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</si>
  <si>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</si>
  <si>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</si>
  <si>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</si>
  <si>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</si>
  <si>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</si>
  <si>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</si>
  <si>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</si>
  <si>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</si>
  <si>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</si>
  <si>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</si>
  <si>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</si>
  <si>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</si>
  <si>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</si>
  <si>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</si>
  <si>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</si>
  <si>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</si>
  <si>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</si>
  <si>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</si>
  <si>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</si>
  <si>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</si>
  <si>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</si>
  <si>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</si>
  <si>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</si>
  <si>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</si>
  <si>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</si>
  <si>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</si>
  <si>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</si>
  <si>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</si>
  <si>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</si>
  <si>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</si>
  <si>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</si>
  <si>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</si>
  <si>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</si>
  <si>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</si>
  <si>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</si>
  <si>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</si>
  <si>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</si>
  <si>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</si>
  <si>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</si>
  <si>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</si>
  <si>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</si>
  <si>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</si>
  <si>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</si>
  <si>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</si>
  <si>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</si>
  <si>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</si>
  <si>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</si>
  <si>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</si>
  <si>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</si>
  <si>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</si>
  <si>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</si>
  <si>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</si>
  <si>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</si>
  <si>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</si>
  <si>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</si>
  <si>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</si>
  <si>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</si>
  <si>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</si>
  <si>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</si>
  <si>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</si>
  <si>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</si>
  <si>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</si>
  <si>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</si>
  <si>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</si>
  <si>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</si>
  <si>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</si>
  <si>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</si>
  <si>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</si>
  <si>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</si>
  <si>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</si>
  <si>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</si>
  <si>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</si>
  <si>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</si>
  <si>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</si>
  <si>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</si>
  <si>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</si>
  <si>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</si>
  <si>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</si>
  <si>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</si>
  <si>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</si>
  <si>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</si>
  <si>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</si>
  <si>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</si>
  <si>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</si>
  <si>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</si>
  <si>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</si>
  <si>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</si>
  <si>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</si>
  <si>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</si>
  <si>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</si>
  <si>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</si>
  <si>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</si>
  <si>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</si>
  <si>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</si>
  <si>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</si>
  <si>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</si>
  <si>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</si>
  <si>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</si>
  <si>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</si>
  <si>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</si>
  <si>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</si>
  <si>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</si>
  <si>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</si>
  <si>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</si>
  <si>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</si>
  <si>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</si>
  <si>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</si>
  <si>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</si>
  <si>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</si>
  <si>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</si>
  <si>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</si>
  <si>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</si>
  <si>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</si>
  <si>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</si>
  <si>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</si>
  <si>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</si>
  <si>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</si>
  <si>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</si>
  <si>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</si>
  <si>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</si>
  <si>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</si>
  <si>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</si>
  <si>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</si>
  <si>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</si>
  <si>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</si>
  <si>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</si>
  <si>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</si>
  <si>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</si>
  <si>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</si>
  <si>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</si>
  <si>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</si>
  <si>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</si>
  <si>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</si>
  <si>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</si>
  <si>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</si>
  <si>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</si>
  <si>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</si>
  <si>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</si>
  <si>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</si>
  <si>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</si>
  <si>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</si>
  <si>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</si>
  <si>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</si>
  <si>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</si>
  <si>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</si>
  <si>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</si>
  <si>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</si>
  <si>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</si>
  <si>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</si>
  <si>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</si>
  <si>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</si>
  <si>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</si>
  <si>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</si>
  <si>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</si>
  <si>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</si>
  <si>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</si>
  <si>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</si>
  <si>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</si>
  <si>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</si>
  <si>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</si>
  <si>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</si>
  <si>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</si>
  <si>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</si>
  <si>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</si>
  <si>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</si>
  <si>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</si>
  <si>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</si>
  <si>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</si>
  <si>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</si>
  <si>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</si>
  <si>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</si>
  <si>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</si>
  <si>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</si>
  <si>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</si>
  <si>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</si>
  <si>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</si>
  <si>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</si>
  <si>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</si>
  <si>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</si>
  <si>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</si>
  <si>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</si>
  <si>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</si>
  <si>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</si>
  <si>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</si>
  <si>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</si>
  <si>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</si>
  <si>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</si>
  <si>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</si>
  <si>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</si>
  <si>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</si>
  <si>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</si>
  <si>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</si>
  <si>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</si>
  <si>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</si>
  <si>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</si>
  <si>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</si>
  <si>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</si>
  <si>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</si>
  <si>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</si>
  <si>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</si>
  <si>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</si>
  <si>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</si>
  <si>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</si>
  <si>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</si>
  <si>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</si>
  <si>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</si>
  <si>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</si>
  <si>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</si>
  <si>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</si>
  <si>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</si>
  <si>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</si>
  <si>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</si>
  <si>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</si>
  <si>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</si>
  <si>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</si>
  <si>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</si>
  <si>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</si>
  <si>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</si>
  <si>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</si>
  <si>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</si>
  <si>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</si>
  <si>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</si>
  <si>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</si>
  <si>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</si>
  <si>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</si>
  <si>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</si>
  <si>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</si>
  <si>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</si>
  <si>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</si>
  <si>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</si>
  <si>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</si>
  <si>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</si>
  <si>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</si>
  <si>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</si>
  <si>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</si>
  <si>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</si>
  <si>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</si>
  <si>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</si>
  <si>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</si>
  <si>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</si>
  <si>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</si>
  <si>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</si>
  <si>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</si>
  <si>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</si>
  <si>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</si>
  <si>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</si>
  <si>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</si>
  <si>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</si>
  <si>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</si>
  <si>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</si>
  <si>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</si>
  <si>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</si>
  <si>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</si>
  <si>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</si>
  <si>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</si>
  <si>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</si>
  <si>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</si>
  <si>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</si>
  <si>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</si>
  <si>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</si>
  <si>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</si>
  <si>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</si>
  <si>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</si>
  <si>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</si>
  <si>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</si>
  <si>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</si>
  <si>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</si>
  <si>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</si>
  <si>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</si>
  <si>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</si>
  <si>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</si>
  <si>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</si>
  <si>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</si>
  <si>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</si>
  <si>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</si>
  <si>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</si>
  <si>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</si>
  <si>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</si>
  <si>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</si>
  <si>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</si>
  <si>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</si>
  <si>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</si>
  <si>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</si>
  <si>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</si>
  <si>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</si>
  <si>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</si>
  <si>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</si>
  <si>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</si>
  <si>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</si>
  <si>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</si>
  <si>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</si>
  <si>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</si>
  <si>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</si>
  <si>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</si>
  <si>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</si>
  <si>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</si>
  <si>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</si>
  <si>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</si>
  <si>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</si>
  <si>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</si>
  <si>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</si>
  <si>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</si>
  <si>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</si>
  <si>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</si>
  <si>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</si>
  <si>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</si>
  <si>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</si>
  <si>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</si>
  <si>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</si>
  <si>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</si>
  <si>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</si>
  <si>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</si>
  <si>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</si>
  <si>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</si>
  <si>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</si>
  <si>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</si>
  <si>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</si>
  <si>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</si>
  <si>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</si>
  <si>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</si>
  <si>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</si>
  <si>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</si>
  <si>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</si>
  <si>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</si>
  <si>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</si>
  <si>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</si>
  <si>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</si>
  <si>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</si>
  <si>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</si>
  <si>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</si>
  <si>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</si>
  <si>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</si>
  <si>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</si>
  <si>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</si>
  <si>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</si>
  <si>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</si>
  <si>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</si>
  <si>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</si>
  <si>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</si>
  <si>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</si>
  <si>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</si>
  <si>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</si>
  <si>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</si>
  <si>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</si>
  <si>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</si>
  <si>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</si>
  <si>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</si>
  <si>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</si>
  <si>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</si>
  <si>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</si>
  <si>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</si>
  <si>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</si>
  <si>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</si>
  <si>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</si>
  <si>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</si>
  <si>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</si>
  <si>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</si>
  <si>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</si>
  <si>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</si>
  <si>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</si>
  <si>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</si>
  <si>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</si>
  <si>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</si>
  <si>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</si>
  <si>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</si>
  <si>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</si>
  <si>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</si>
  <si>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</si>
  <si>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</si>
  <si>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</si>
  <si>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</si>
  <si>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</si>
  <si>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</si>
  <si>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</si>
  <si>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</si>
  <si>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</si>
  <si>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</si>
  <si>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</si>
  <si>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</si>
  <si>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</si>
  <si>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</si>
  <si>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</si>
  <si>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</si>
  <si>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</si>
  <si>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</si>
  <si>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</si>
  <si>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</si>
  <si>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</si>
  <si>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</si>
  <si>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</si>
  <si>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</si>
  <si>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</si>
  <si>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</si>
  <si>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</si>
  <si>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</si>
  <si>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</si>
  <si>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</si>
  <si>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</si>
  <si>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</si>
  <si>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</si>
  <si>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</si>
  <si>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</si>
  <si>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</si>
  <si>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</si>
  <si>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</si>
  <si>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</si>
  <si>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</si>
  <si>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</si>
  <si>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</si>
  <si>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</si>
  <si>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</si>
  <si>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</si>
  <si>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</si>
  <si>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</si>
  <si>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</si>
  <si>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</si>
  <si>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</si>
  <si>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</si>
  <si>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</si>
  <si>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</si>
  <si>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</si>
  <si>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</si>
  <si>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</si>
  <si>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</si>
  <si>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</si>
  <si>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</si>
  <si>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</si>
  <si>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</si>
  <si>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</si>
  <si>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</si>
  <si>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</si>
  <si>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</si>
  <si>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</si>
  <si>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</si>
  <si>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</si>
  <si>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</si>
  <si>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</si>
  <si>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</si>
  <si>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</si>
  <si>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</si>
  <si>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</si>
  <si>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</si>
  <si>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</si>
  <si>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</si>
  <si>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</si>
  <si>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</si>
  <si>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</si>
  <si>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</si>
  <si>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</si>
  <si>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</si>
  <si>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</si>
  <si>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</si>
  <si>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</si>
  <si>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</si>
  <si>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</si>
  <si>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</si>
  <si>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</si>
  <si>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</si>
  <si>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</si>
  <si>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</si>
  <si>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</si>
  <si>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</si>
  <si>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</si>
  <si>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</si>
  <si>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</si>
  <si>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</si>
  <si>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</si>
  <si>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</si>
  <si>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</si>
  <si>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</si>
  <si>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</si>
  <si>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</si>
  <si>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</si>
  <si>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</si>
  <si>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</si>
  <si>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</si>
  <si>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</si>
  <si>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t>
  </si>
  <si>
    <t>横浜市</t>
  </si>
  <si>
    <t>14100_令和4年度</t>
  </si>
  <si>
    <t>14100_令和6年度</t>
  </si>
  <si>
    <t>令和6年度</t>
  </si>
  <si>
    <t>14130</t>
  </si>
  <si>
    <t>川崎市</t>
  </si>
  <si>
    <t>14130_令和4年度</t>
  </si>
  <si>
    <t>14130_令和6年度</t>
  </si>
  <si>
    <t>14150</t>
  </si>
  <si>
    <t>相模原市</t>
  </si>
  <si>
    <t>14150_令和4年度</t>
  </si>
  <si>
    <t>14150_令和6年度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</si>
  <si>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</si>
  <si>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</si>
  <si>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</si>
  <si>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</si>
  <si>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</si>
  <si>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</si>
  <si>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</si>
  <si>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</si>
  <si>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</si>
  <si>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</si>
  <si>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</si>
  <si>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</si>
  <si>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</si>
  <si>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</si>
  <si>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01429_令和6年度</t>
  </si>
  <si>
    <t>01429</t>
  </si>
  <si>
    <t>栗山町</t>
  </si>
  <si>
    <t>_令和6年度</t>
  </si>
  <si>
    <t>市区町村コード_令和4年度</t>
  </si>
  <si>
    <t>01429_令和4年度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</si>
  <si>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</si>
  <si>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</si>
  <si>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</si>
  <si>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</si>
  <si>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</si>
  <si>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</si>
  <si>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</si>
  <si>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</si>
  <si>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</si>
  <si>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</si>
  <si>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</si>
  <si>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</si>
  <si>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</si>
  <si>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</si>
  <si>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</si>
  <si>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</si>
  <si>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</si>
  <si>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</si>
  <si>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</si>
  <si>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</si>
  <si>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</si>
  <si>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</si>
  <si>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</si>
  <si>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</si>
  <si>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</si>
  <si>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</si>
  <si>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</si>
  <si>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</si>
  <si>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</si>
  <si>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</si>
  <si>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</si>
  <si>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</si>
  <si>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</si>
  <si>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</si>
  <si>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</si>
  <si>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</si>
  <si>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</si>
  <si>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</si>
  <si>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</si>
  <si>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</si>
  <si>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</si>
  <si>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</si>
  <si>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</si>
  <si>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</si>
  <si>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</si>
  <si>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</si>
  <si>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</si>
  <si>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</si>
  <si>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</si>
  <si>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</si>
  <si>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</si>
  <si>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</si>
  <si>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</si>
  <si>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</si>
  <si>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</si>
  <si>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</si>
  <si>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</si>
  <si>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14203</t>
  </si>
  <si>
    <t>平塚市</t>
  </si>
  <si>
    <t>14203_令和4年度</t>
  </si>
  <si>
    <t>14203_令和6年度</t>
  </si>
  <si>
    <t>14207</t>
  </si>
  <si>
    <t>茅ヶ崎市</t>
  </si>
  <si>
    <t>14207_令和4年度</t>
  </si>
  <si>
    <t>14207_令和6年度</t>
  </si>
  <si>
    <t>14213</t>
  </si>
  <si>
    <t>大和市</t>
  </si>
  <si>
    <t>14213_令和4年度</t>
  </si>
  <si>
    <t>14213_令和6年度</t>
  </si>
  <si>
    <t>14214</t>
  </si>
  <si>
    <t>伊勢原市</t>
  </si>
  <si>
    <t>14214_令和4年度</t>
  </si>
  <si>
    <t>14214_令和6年度</t>
  </si>
  <si>
    <t>14201</t>
  </si>
  <si>
    <t>横須賀市</t>
  </si>
  <si>
    <t>14201_令和4年度</t>
  </si>
  <si>
    <t>14201_令和6年度</t>
  </si>
  <si>
    <t>14204</t>
  </si>
  <si>
    <t>鎌倉市</t>
  </si>
  <si>
    <t>14204_令和4年度</t>
  </si>
  <si>
    <t>14204_令和6年度</t>
  </si>
  <si>
    <t>14211</t>
  </si>
  <si>
    <t>秦野市</t>
  </si>
  <si>
    <t>14211_令和4年度</t>
  </si>
  <si>
    <t>14211_令和6年度</t>
  </si>
  <si>
    <t>01545_令和6年度</t>
  </si>
  <si>
    <t>01545</t>
  </si>
  <si>
    <t>斜里町</t>
  </si>
  <si>
    <t>01545_令和4年度</t>
  </si>
  <si>
    <t>14383</t>
  </si>
  <si>
    <t>真鶴町</t>
  </si>
  <si>
    <t>14383_令和4年度</t>
  </si>
  <si>
    <t>14383_令和6年度</t>
  </si>
  <si>
    <t>14301</t>
  </si>
  <si>
    <t>葉山町</t>
  </si>
  <si>
    <t>14301_令和4年度</t>
  </si>
  <si>
    <t>14301_令和6年度</t>
  </si>
  <si>
    <t>14341</t>
  </si>
  <si>
    <t>大磯町</t>
  </si>
  <si>
    <t>14341_令和4年度</t>
  </si>
  <si>
    <t>14341_令和6年度</t>
  </si>
  <si>
    <t>14366</t>
  </si>
  <si>
    <t>開成町</t>
  </si>
  <si>
    <t>14366_令和4年度</t>
  </si>
  <si>
    <t>14366_令和6年度</t>
  </si>
  <si>
    <t>朝日町</t>
  </si>
  <si>
    <t>14216</t>
  </si>
  <si>
    <t>座間市</t>
  </si>
  <si>
    <t>14216_令和4年度</t>
  </si>
  <si>
    <t>14216_令和6年度</t>
  </si>
  <si>
    <t>14362</t>
  </si>
  <si>
    <t>大井町</t>
  </si>
  <si>
    <t>14362_令和4年度</t>
  </si>
  <si>
    <t>14362_令和6年度</t>
  </si>
  <si>
    <t>14384</t>
  </si>
  <si>
    <t>湯河原町</t>
  </si>
  <si>
    <t>14384_令和4年度</t>
  </si>
  <si>
    <t>14384_令和6年度</t>
  </si>
  <si>
    <t>美里町</t>
  </si>
  <si>
    <t>明和町</t>
  </si>
  <si>
    <t>14402</t>
  </si>
  <si>
    <t>清川村</t>
  </si>
  <si>
    <t>14402_令和4年度</t>
  </si>
  <si>
    <t>14402_令和6年度</t>
  </si>
  <si>
    <t>14342</t>
  </si>
  <si>
    <t>二宮町</t>
  </si>
  <si>
    <t>14342_令和4年度</t>
  </si>
  <si>
    <t>14342_令和6年度</t>
  </si>
  <si>
    <t>45441_平成2年度</t>
  </si>
  <si>
    <t>45441</t>
  </si>
  <si>
    <t>高千穂町</t>
  </si>
  <si>
    <t>45441_平成17年度</t>
  </si>
  <si>
    <t>45441_平成18年度</t>
  </si>
  <si>
    <t>45441_平成19年度</t>
  </si>
  <si>
    <t>45441_平成20年度</t>
  </si>
  <si>
    <t>45441_平成21年度</t>
  </si>
  <si>
    <t>45441_平成22年度</t>
  </si>
  <si>
    <t>45441_平成23年度</t>
  </si>
  <si>
    <t>45441_平成24年度</t>
  </si>
  <si>
    <t>45441_平成25年度</t>
  </si>
  <si>
    <t>45441_平成26年度</t>
  </si>
  <si>
    <t>45441_平成27年度</t>
  </si>
  <si>
    <t>45441_平成28年度</t>
  </si>
  <si>
    <t>45441_平成29年度</t>
  </si>
  <si>
    <t>45441_平成30年度</t>
  </si>
  <si>
    <t>45441_令和元年度</t>
  </si>
  <si>
    <t>45441_令和2年度</t>
  </si>
  <si>
    <t>45441_令和3年度</t>
  </si>
  <si>
    <t>45441_令和4年度</t>
  </si>
  <si>
    <t>45441_令和5年度</t>
  </si>
  <si>
    <t>45441_令和6年度</t>
  </si>
  <si>
    <t>33445_平成2年度</t>
  </si>
  <si>
    <t>33445</t>
  </si>
  <si>
    <t>里庄町</t>
  </si>
  <si>
    <t>33445_平成17年度</t>
  </si>
  <si>
    <t>33445_平成18年度</t>
  </si>
  <si>
    <t>33445_平成19年度</t>
  </si>
  <si>
    <t>33445_平成20年度</t>
  </si>
  <si>
    <t>33445_平成21年度</t>
  </si>
  <si>
    <t>33445_平成22年度</t>
  </si>
  <si>
    <t>33445_平成23年度</t>
  </si>
  <si>
    <t>33445_平成24年度</t>
  </si>
  <si>
    <t>33445_平成25年度</t>
  </si>
  <si>
    <t>33445_平成26年度</t>
  </si>
  <si>
    <t>33445_平成27年度</t>
  </si>
  <si>
    <t>33445_平成28年度</t>
  </si>
  <si>
    <t>33445_平成29年度</t>
  </si>
  <si>
    <t>33445_平成30年度</t>
  </si>
  <si>
    <t>33445_令和元年度</t>
  </si>
  <si>
    <t>33445_令和2年度</t>
  </si>
  <si>
    <t>33445_令和3年度</t>
  </si>
  <si>
    <t>33445_令和4年度</t>
  </si>
  <si>
    <t>33445_令和5年度</t>
  </si>
  <si>
    <t>33445_令和6年度</t>
  </si>
  <si>
    <t>20541_平成2年度</t>
  </si>
  <si>
    <t>20541</t>
  </si>
  <si>
    <t>小布施町</t>
  </si>
  <si>
    <t>20541_平成17年度</t>
  </si>
  <si>
    <t>20541_平成18年度</t>
  </si>
  <si>
    <t>20541_平成19年度</t>
  </si>
  <si>
    <t>20541_平成20年度</t>
  </si>
  <si>
    <t>20541_平成21年度</t>
  </si>
  <si>
    <t>20541_平成22年度</t>
  </si>
  <si>
    <t>20541_平成23年度</t>
  </si>
  <si>
    <t>20541_平成24年度</t>
  </si>
  <si>
    <t>20541_平成25年度</t>
  </si>
  <si>
    <t>20541_平成26年度</t>
  </si>
  <si>
    <t>20541_平成27年度</t>
  </si>
  <si>
    <t>20541_平成28年度</t>
  </si>
  <si>
    <t>20541_平成29年度</t>
  </si>
  <si>
    <t>20541_平成30年度</t>
  </si>
  <si>
    <t>20541_令和元年度</t>
  </si>
  <si>
    <t>20541_令和2年度</t>
  </si>
  <si>
    <t>20541_令和3年度</t>
  </si>
  <si>
    <t>20541_令和4年度</t>
  </si>
  <si>
    <t>20541_令和5年度</t>
  </si>
  <si>
    <t>20541_令和6年度</t>
  </si>
  <si>
    <t>03524_平成2年度</t>
  </si>
  <si>
    <t>03524</t>
  </si>
  <si>
    <t>一戸町</t>
  </si>
  <si>
    <t>03524_平成17年度</t>
  </si>
  <si>
    <t>03524_平成18年度</t>
  </si>
  <si>
    <t>03524_平成19年度</t>
  </si>
  <si>
    <t>03524_平成20年度</t>
  </si>
  <si>
    <t>03524_平成21年度</t>
  </si>
  <si>
    <t>03524_平成22年度</t>
  </si>
  <si>
    <t>03524_平成23年度</t>
  </si>
  <si>
    <t>03524_平成24年度</t>
  </si>
  <si>
    <t>03524_平成25年度</t>
  </si>
  <si>
    <t>03524_平成26年度</t>
  </si>
  <si>
    <t>03524_平成27年度</t>
  </si>
  <si>
    <t>03524_平成28年度</t>
  </si>
  <si>
    <t>03524_平成29年度</t>
  </si>
  <si>
    <t>03524_平成30年度</t>
  </si>
  <si>
    <t>03524_令和元年度</t>
  </si>
  <si>
    <t>03524_令和2年度</t>
  </si>
  <si>
    <t>03524_令和3年度</t>
  </si>
  <si>
    <t>03524_令和4年度</t>
  </si>
  <si>
    <t>03524_令和5年度</t>
  </si>
  <si>
    <t>03524_令和6年度</t>
  </si>
  <si>
    <t>30361_平成2年度</t>
  </si>
  <si>
    <t>30361</t>
  </si>
  <si>
    <t>湯浅町</t>
  </si>
  <si>
    <t>30361_平成17年度</t>
  </si>
  <si>
    <t>30361_平成18年度</t>
  </si>
  <si>
    <t>30361_平成19年度</t>
  </si>
  <si>
    <t>30361_平成20年度</t>
  </si>
  <si>
    <t>30361_平成21年度</t>
  </si>
  <si>
    <t>30361_平成22年度</t>
  </si>
  <si>
    <t>30361_平成23年度</t>
  </si>
  <si>
    <t>30361_平成24年度</t>
  </si>
  <si>
    <t>30361_平成25年度</t>
  </si>
  <si>
    <t>30361_平成26年度</t>
  </si>
  <si>
    <t>30361_平成27年度</t>
  </si>
  <si>
    <t>30361_平成28年度</t>
  </si>
  <si>
    <t>30361_平成29年度</t>
  </si>
  <si>
    <t>30361_平成30年度</t>
  </si>
  <si>
    <t>30361_令和元年度</t>
  </si>
  <si>
    <t>30361_令和2年度</t>
  </si>
  <si>
    <t>30361_令和3年度</t>
  </si>
  <si>
    <t>30361_令和4年度</t>
  </si>
  <si>
    <t>30361_令和5年度</t>
  </si>
  <si>
    <t>30361_令和6年度</t>
  </si>
  <si>
    <t>43468_平成2年度</t>
  </si>
  <si>
    <t>43468</t>
  </si>
  <si>
    <t>氷川町</t>
  </si>
  <si>
    <t>43468_平成17年度</t>
  </si>
  <si>
    <t>43468_平成18年度</t>
  </si>
  <si>
    <t>43468_平成19年度</t>
  </si>
  <si>
    <t>43468_平成20年度</t>
  </si>
  <si>
    <t>43468_平成21年度</t>
  </si>
  <si>
    <t>43468_平成22年度</t>
  </si>
  <si>
    <t>43468_平成23年度</t>
  </si>
  <si>
    <t>43468_平成24年度</t>
  </si>
  <si>
    <t>43468_平成25年度</t>
  </si>
  <si>
    <t>43468_平成26年度</t>
  </si>
  <si>
    <t>43468_平成27年度</t>
  </si>
  <si>
    <t>43468_平成28年度</t>
  </si>
  <si>
    <t>43468_平成29年度</t>
  </si>
  <si>
    <t>43468_平成30年度</t>
  </si>
  <si>
    <t>43468_令和元年度</t>
  </si>
  <si>
    <t>43468_令和2年度</t>
  </si>
  <si>
    <t>43468_令和3年度</t>
  </si>
  <si>
    <t>43468_令和4年度</t>
  </si>
  <si>
    <t>43468_令和5年度</t>
  </si>
  <si>
    <t>43468_令和6年度</t>
  </si>
  <si>
    <t>10523_平成2年度</t>
  </si>
  <si>
    <t>10523</t>
  </si>
  <si>
    <t>千代田町</t>
  </si>
  <si>
    <t>10523_平成17年度</t>
  </si>
  <si>
    <t>10523_平成18年度</t>
  </si>
  <si>
    <t>10523_平成19年度</t>
  </si>
  <si>
    <t>10523_平成20年度</t>
  </si>
  <si>
    <t>10523_平成21年度</t>
  </si>
  <si>
    <t>10523_平成22年度</t>
  </si>
  <si>
    <t>10523_平成23年度</t>
  </si>
  <si>
    <t>10523_平成24年度</t>
  </si>
  <si>
    <t>10523_平成25年度</t>
  </si>
  <si>
    <t>10523_平成26年度</t>
  </si>
  <si>
    <t>10523_平成27年度</t>
  </si>
  <si>
    <t>10523_平成28年度</t>
  </si>
  <si>
    <t>10523_平成29年度</t>
  </si>
  <si>
    <t>10523_平成30年度</t>
  </si>
  <si>
    <t>10523_令和元年度</t>
  </si>
  <si>
    <t>10523_令和2年度</t>
  </si>
  <si>
    <t>10523_令和3年度</t>
  </si>
  <si>
    <t>10523_令和4年度</t>
  </si>
  <si>
    <t>10523_令和5年度</t>
  </si>
  <si>
    <t>10523_令和6年度</t>
  </si>
  <si>
    <t>24472_平成2年度</t>
  </si>
  <si>
    <t>24472</t>
  </si>
  <si>
    <t>南伊勢町</t>
  </si>
  <si>
    <t>24472_平成17年度</t>
  </si>
  <si>
    <t>24472_平成18年度</t>
  </si>
  <si>
    <t>24472_平成19年度</t>
  </si>
  <si>
    <t>24472_平成20年度</t>
  </si>
  <si>
    <t>24472_平成21年度</t>
  </si>
  <si>
    <t>24472_平成22年度</t>
  </si>
  <si>
    <t>24472_平成23年度</t>
  </si>
  <si>
    <t>24472_平成24年度</t>
  </si>
  <si>
    <t>24472_平成25年度</t>
  </si>
  <si>
    <t>24472_平成26年度</t>
  </si>
  <si>
    <t>24472_平成27年度</t>
  </si>
  <si>
    <t>24472_平成28年度</t>
  </si>
  <si>
    <t>24472_平成29年度</t>
  </si>
  <si>
    <t>24472_平成30年度</t>
  </si>
  <si>
    <t>24472_令和元年度</t>
  </si>
  <si>
    <t>24472_令和2年度</t>
  </si>
  <si>
    <t>24472_令和3年度</t>
  </si>
  <si>
    <t>24472_令和4年度</t>
  </si>
  <si>
    <t>24472_令和5年度</t>
  </si>
  <si>
    <t>24472_令和6年度</t>
  </si>
  <si>
    <t>14382_平成2年度</t>
  </si>
  <si>
    <t>14382</t>
  </si>
  <si>
    <t>箱根町</t>
  </si>
  <si>
    <t>14382_平成17年度</t>
  </si>
  <si>
    <t>14382_平成18年度</t>
  </si>
  <si>
    <t>14382_平成19年度</t>
  </si>
  <si>
    <t>14382_平成20年度</t>
  </si>
  <si>
    <t>14382_平成21年度</t>
  </si>
  <si>
    <t>14382_平成22年度</t>
  </si>
  <si>
    <t>14382_平成23年度</t>
  </si>
  <si>
    <t>14382_平成24年度</t>
  </si>
  <si>
    <t>14382_平成25年度</t>
  </si>
  <si>
    <t>14382_平成26年度</t>
  </si>
  <si>
    <t>14382_平成27年度</t>
  </si>
  <si>
    <t>14382_平成28年度</t>
  </si>
  <si>
    <t>14382_平成29年度</t>
  </si>
  <si>
    <t>14382_平成30年度</t>
  </si>
  <si>
    <t>14382_令和元年度</t>
  </si>
  <si>
    <t>14382_令和2年度</t>
  </si>
  <si>
    <t>14382_令和3年度</t>
  </si>
  <si>
    <t>14382_令和4年度</t>
  </si>
  <si>
    <t>14382_令和5年度</t>
  </si>
  <si>
    <t>14382_令和6年度</t>
  </si>
  <si>
    <t>01429_平成2年度</t>
  </si>
  <si>
    <t>01429_平成17年度</t>
  </si>
  <si>
    <t>01429_平成18年度</t>
  </si>
  <si>
    <t>01429_平成19年度</t>
  </si>
  <si>
    <t>01429_平成20年度</t>
  </si>
  <si>
    <t>01429_平成21年度</t>
  </si>
  <si>
    <t>01429_平成22年度</t>
  </si>
  <si>
    <t>01429_平成23年度</t>
  </si>
  <si>
    <t>01429_平成24年度</t>
  </si>
  <si>
    <t>01429_平成25年度</t>
  </si>
  <si>
    <t>01429_平成26年度</t>
  </si>
  <si>
    <t>01429_平成27年度</t>
  </si>
  <si>
    <t>01429_平成28年度</t>
  </si>
  <si>
    <t>01429_平成29年度</t>
  </si>
  <si>
    <t>01429_平成30年度</t>
  </si>
  <si>
    <t>01429_令和元年度</t>
  </si>
  <si>
    <t>01429_令和2年度</t>
  </si>
  <si>
    <t>01429_令和3年度</t>
  </si>
  <si>
    <t>01429_令和5年度</t>
  </si>
  <si>
    <t>31302_平成2年度</t>
  </si>
  <si>
    <t>31302</t>
  </si>
  <si>
    <t>岩美町</t>
  </si>
  <si>
    <t>31302_平成17年度</t>
  </si>
  <si>
    <t>31302_平成18年度</t>
  </si>
  <si>
    <t>31302_平成19年度</t>
  </si>
  <si>
    <t>31302_平成20年度</t>
  </si>
  <si>
    <t>31302_平成21年度</t>
  </si>
  <si>
    <t>31302_平成22年度</t>
  </si>
  <si>
    <t>31302_平成23年度</t>
  </si>
  <si>
    <t>31302_平成24年度</t>
  </si>
  <si>
    <t>31302_平成25年度</t>
  </si>
  <si>
    <t>31302_平成26年度</t>
  </si>
  <si>
    <t>31302_平成27年度</t>
  </si>
  <si>
    <t>31302_平成28年度</t>
  </si>
  <si>
    <t>31302_平成29年度</t>
  </si>
  <si>
    <t>31302_平成30年度</t>
  </si>
  <si>
    <t>31302_令和元年度</t>
  </si>
  <si>
    <t>31302_令和2年度</t>
  </si>
  <si>
    <t>31302_令和3年度</t>
  </si>
  <si>
    <t>31302_令和4年度</t>
  </si>
  <si>
    <t>31302_令和5年度</t>
  </si>
  <si>
    <t>31302_令和6年度</t>
  </si>
  <si>
    <t>28442_平成2年度</t>
  </si>
  <si>
    <t>28442</t>
  </si>
  <si>
    <t>市川町</t>
  </si>
  <si>
    <t>28442_平成17年度</t>
  </si>
  <si>
    <t>28442_平成18年度</t>
  </si>
  <si>
    <t>28442_平成19年度</t>
  </si>
  <si>
    <t>28442_平成20年度</t>
  </si>
  <si>
    <t>28442_平成21年度</t>
  </si>
  <si>
    <t>28442_平成22年度</t>
  </si>
  <si>
    <t>28442_平成23年度</t>
  </si>
  <si>
    <t>28442_平成24年度</t>
  </si>
  <si>
    <t>28442_平成25年度</t>
  </si>
  <si>
    <t>28442_平成26年度</t>
  </si>
  <si>
    <t>28442_平成27年度</t>
  </si>
  <si>
    <t>28442_平成28年度</t>
  </si>
  <si>
    <t>28442_平成29年度</t>
  </si>
  <si>
    <t>28442_平成30年度</t>
  </si>
  <si>
    <t>28442_令和元年度</t>
  </si>
  <si>
    <t>28442_令和2年度</t>
  </si>
  <si>
    <t>28442_令和3年度</t>
  </si>
  <si>
    <t>28442_令和4年度</t>
  </si>
  <si>
    <t>28442_令和5年度</t>
  </si>
  <si>
    <t>28442_令和6年度</t>
  </si>
  <si>
    <t>35344_平成2年度</t>
  </si>
  <si>
    <t>35344</t>
  </si>
  <si>
    <t>平生町</t>
  </si>
  <si>
    <t>35344_平成17年度</t>
  </si>
  <si>
    <t>35344_平成18年度</t>
  </si>
  <si>
    <t>35344_平成19年度</t>
  </si>
  <si>
    <t>35344_平成20年度</t>
  </si>
  <si>
    <t>35344_平成21年度</t>
  </si>
  <si>
    <t>35344_平成22年度</t>
  </si>
  <si>
    <t>35344_平成23年度</t>
  </si>
  <si>
    <t>35344_平成24年度</t>
  </si>
  <si>
    <t>35344_平成25年度</t>
  </si>
  <si>
    <t>35344_平成26年度</t>
  </si>
  <si>
    <t>35344_平成27年度</t>
  </si>
  <si>
    <t>35344_平成28年度</t>
  </si>
  <si>
    <t>35344_平成29年度</t>
  </si>
  <si>
    <t>35344_平成30年度</t>
  </si>
  <si>
    <t>35344_令和元年度</t>
  </si>
  <si>
    <t>35344_令和2年度</t>
  </si>
  <si>
    <t>35344_令和3年度</t>
  </si>
  <si>
    <t>35344_令和4年度</t>
  </si>
  <si>
    <t>35344_令和5年度</t>
  </si>
  <si>
    <t>35344_令和6年度</t>
  </si>
  <si>
    <t>11327_平成2年度</t>
  </si>
  <si>
    <t>11327</t>
  </si>
  <si>
    <t>越生町</t>
  </si>
  <si>
    <t>11327_平成17年度</t>
  </si>
  <si>
    <t>11327_平成18年度</t>
  </si>
  <si>
    <t>11327_平成19年度</t>
  </si>
  <si>
    <t>11327_平成20年度</t>
  </si>
  <si>
    <t>11327_平成21年度</t>
  </si>
  <si>
    <t>11327_平成22年度</t>
  </si>
  <si>
    <t>11327_平成23年度</t>
  </si>
  <si>
    <t>11327_平成24年度</t>
  </si>
  <si>
    <t>11327_平成25年度</t>
  </si>
  <si>
    <t>11327_平成26年度</t>
  </si>
  <si>
    <t>11327_平成27年度</t>
  </si>
  <si>
    <t>11327_平成28年度</t>
  </si>
  <si>
    <t>11327_平成29年度</t>
  </si>
  <si>
    <t>11327_平成30年度</t>
  </si>
  <si>
    <t>11327_令和元年度</t>
  </si>
  <si>
    <t>11327_令和2年度</t>
  </si>
  <si>
    <t>11327_令和3年度</t>
  </si>
  <si>
    <t>11327_令和4年度</t>
  </si>
  <si>
    <t>11327_令和5年度</t>
  </si>
  <si>
    <t>11327_令和6年度</t>
  </si>
  <si>
    <t>10522_平成2年度</t>
  </si>
  <si>
    <t>10522</t>
  </si>
  <si>
    <t>10522_平成17年度</t>
  </si>
  <si>
    <t>10522_平成18年度</t>
  </si>
  <si>
    <t>10522_平成19年度</t>
  </si>
  <si>
    <t>10522_平成20年度</t>
  </si>
  <si>
    <t>10522_平成21年度</t>
  </si>
  <si>
    <t>10522_平成22年度</t>
  </si>
  <si>
    <t>10522_平成23年度</t>
  </si>
  <si>
    <t>10522_平成24年度</t>
  </si>
  <si>
    <t>10522_平成25年度</t>
  </si>
  <si>
    <t>10522_平成26年度</t>
  </si>
  <si>
    <t>10522_平成27年度</t>
  </si>
  <si>
    <t>10522_平成28年度</t>
  </si>
  <si>
    <t>10522_平成29年度</t>
  </si>
  <si>
    <t>10522_平成30年度</t>
  </si>
  <si>
    <t>10522_令和元年度</t>
  </si>
  <si>
    <t>10522_令和2年度</t>
  </si>
  <si>
    <t>10522_令和3年度</t>
  </si>
  <si>
    <t>10522_令和4年度</t>
  </si>
  <si>
    <t>10522_令和5年度</t>
  </si>
  <si>
    <t>10522_令和6年度</t>
  </si>
  <si>
    <t>33622_平成2年度</t>
  </si>
  <si>
    <t>33622</t>
  </si>
  <si>
    <t>勝央町</t>
  </si>
  <si>
    <t>33622_平成17年度</t>
  </si>
  <si>
    <t>33622_平成18年度</t>
  </si>
  <si>
    <t>33622_平成19年度</t>
  </si>
  <si>
    <t>33622_平成20年度</t>
  </si>
  <si>
    <t>33622_平成21年度</t>
  </si>
  <si>
    <t>33622_平成22年度</t>
  </si>
  <si>
    <t>33622_平成23年度</t>
  </si>
  <si>
    <t>33622_平成24年度</t>
  </si>
  <si>
    <t>33622_平成25年度</t>
  </si>
  <si>
    <t>33622_平成26年度</t>
  </si>
  <si>
    <t>33622_平成27年度</t>
  </si>
  <si>
    <t>33622_平成28年度</t>
  </si>
  <si>
    <t>33622_平成29年度</t>
  </si>
  <si>
    <t>33622_平成30年度</t>
  </si>
  <si>
    <t>33622_令和元年度</t>
  </si>
  <si>
    <t>33622_令和2年度</t>
  </si>
  <si>
    <t>33622_令和3年度</t>
  </si>
  <si>
    <t>33622_令和4年度</t>
  </si>
  <si>
    <t>33622_令和5年度</t>
  </si>
  <si>
    <t>33622_令和6年度</t>
  </si>
  <si>
    <t>11381_平成2年度</t>
  </si>
  <si>
    <t>11381</t>
  </si>
  <si>
    <t>11381_平成17年度</t>
  </si>
  <si>
    <t>11381_平成18年度</t>
  </si>
  <si>
    <t>11381_平成19年度</t>
  </si>
  <si>
    <t>11381_平成20年度</t>
  </si>
  <si>
    <t>11381_平成21年度</t>
  </si>
  <si>
    <t>11381_平成22年度</t>
  </si>
  <si>
    <t>11381_平成23年度</t>
  </si>
  <si>
    <t>11381_平成24年度</t>
  </si>
  <si>
    <t>11381_平成25年度</t>
  </si>
  <si>
    <t>11381_平成26年度</t>
  </si>
  <si>
    <t>11381_平成27年度</t>
  </si>
  <si>
    <t>11381_平成28年度</t>
  </si>
  <si>
    <t>11381_平成29年度</t>
  </si>
  <si>
    <t>11381_平成30年度</t>
  </si>
  <si>
    <t>11381_令和元年度</t>
  </si>
  <si>
    <t>11381_令和2年度</t>
  </si>
  <si>
    <t>11381_令和3年度</t>
  </si>
  <si>
    <t>11381_令和4年度</t>
  </si>
  <si>
    <t>11381_令和5年度</t>
  </si>
  <si>
    <t>11381_令和6年度</t>
  </si>
  <si>
    <t>15361_平成2年度</t>
  </si>
  <si>
    <t>15361</t>
  </si>
  <si>
    <t>田上町</t>
  </si>
  <si>
    <t>15361_平成17年度</t>
  </si>
  <si>
    <t>15361_平成18年度</t>
  </si>
  <si>
    <t>15361_平成19年度</t>
  </si>
  <si>
    <t>15361_平成20年度</t>
  </si>
  <si>
    <t>15361_平成21年度</t>
  </si>
  <si>
    <t>15361_平成22年度</t>
  </si>
  <si>
    <t>15361_平成23年度</t>
  </si>
  <si>
    <t>15361_平成24年度</t>
  </si>
  <si>
    <t>15361_平成25年度</t>
  </si>
  <si>
    <t>15361_平成26年度</t>
  </si>
  <si>
    <t>15361_平成27年度</t>
  </si>
  <si>
    <t>15361_平成28年度</t>
  </si>
  <si>
    <t>15361_平成29年度</t>
  </si>
  <si>
    <t>15361_平成30年度</t>
  </si>
  <si>
    <t>15361_令和元年度</t>
  </si>
  <si>
    <t>15361_令和2年度</t>
  </si>
  <si>
    <t>15361_令和3年度</t>
  </si>
  <si>
    <t>15361_令和4年度</t>
  </si>
  <si>
    <t>15361_令和5年度</t>
  </si>
  <si>
    <t>15361_令和6年度</t>
  </si>
  <si>
    <t>16343_平成2年度</t>
  </si>
  <si>
    <t>16343</t>
  </si>
  <si>
    <t>16343_平成17年度</t>
  </si>
  <si>
    <t>16343_平成18年度</t>
  </si>
  <si>
    <t>16343_平成19年度</t>
  </si>
  <si>
    <t>16343_平成20年度</t>
  </si>
  <si>
    <t>16343_平成21年度</t>
  </si>
  <si>
    <t>16343_平成22年度</t>
  </si>
  <si>
    <t>16343_平成23年度</t>
  </si>
  <si>
    <t>16343_平成24年度</t>
  </si>
  <si>
    <t>16343_平成25年度</t>
  </si>
  <si>
    <t>16343_平成26年度</t>
  </si>
  <si>
    <t>16343_平成27年度</t>
  </si>
  <si>
    <t>16343_平成28年度</t>
  </si>
  <si>
    <t>16343_平成29年度</t>
  </si>
  <si>
    <t>16343_平成30年度</t>
  </si>
  <si>
    <t>16343_令和元年度</t>
  </si>
  <si>
    <t>16343_令和2年度</t>
  </si>
  <si>
    <t>16343_令和3年度</t>
  </si>
  <si>
    <t>16343_令和4年度</t>
  </si>
  <si>
    <t>16343_令和5年度</t>
  </si>
  <si>
    <t>16343_令和6年度</t>
  </si>
  <si>
    <t>02405_平成2年度</t>
  </si>
  <si>
    <t>02405</t>
  </si>
  <si>
    <t>六戸町</t>
  </si>
  <si>
    <t>02405_平成17年度</t>
  </si>
  <si>
    <t>02405_平成18年度</t>
  </si>
  <si>
    <t>02405_平成19年度</t>
  </si>
  <si>
    <t>02405_平成20年度</t>
  </si>
  <si>
    <t>02405_平成21年度</t>
  </si>
  <si>
    <t>02405_平成22年度</t>
  </si>
  <si>
    <t>02405_平成23年度</t>
  </si>
  <si>
    <t>02405_平成24年度</t>
  </si>
  <si>
    <t>02405_平成25年度</t>
  </si>
  <si>
    <t>02405_平成26年度</t>
  </si>
  <si>
    <t>02405_平成27年度</t>
  </si>
  <si>
    <t>02405_平成28年度</t>
  </si>
  <si>
    <t>02405_平成29年度</t>
  </si>
  <si>
    <t>02405_平成30年度</t>
  </si>
  <si>
    <t>02405_令和元年度</t>
  </si>
  <si>
    <t>02405_令和2年度</t>
  </si>
  <si>
    <t>02405_令和3年度</t>
  </si>
  <si>
    <t>02405_令和4年度</t>
  </si>
  <si>
    <t>02405_令和5年度</t>
  </si>
  <si>
    <t>02405_令和6年度</t>
  </si>
  <si>
    <t>03461_平成2年度</t>
  </si>
  <si>
    <t>03461</t>
  </si>
  <si>
    <t>大槌町</t>
  </si>
  <si>
    <t>03461_平成17年度</t>
  </si>
  <si>
    <t>03461_平成18年度</t>
  </si>
  <si>
    <t>03461_平成19年度</t>
  </si>
  <si>
    <t>03461_平成20年度</t>
  </si>
  <si>
    <t>03461_平成21年度</t>
  </si>
  <si>
    <t>03461_平成22年度</t>
  </si>
  <si>
    <t>03461_平成23年度</t>
  </si>
  <si>
    <t>03461_平成24年度</t>
  </si>
  <si>
    <t>03461_平成25年度</t>
  </si>
  <si>
    <t>03461_平成26年度</t>
  </si>
  <si>
    <t>03461_平成27年度</t>
  </si>
  <si>
    <t>03461_平成28年度</t>
  </si>
  <si>
    <t>03461_平成29年度</t>
  </si>
  <si>
    <t>03461_平成30年度</t>
  </si>
  <si>
    <t>03461_令和元年度</t>
  </si>
  <si>
    <t>03461_令和2年度</t>
  </si>
  <si>
    <t>03461_令和3年度</t>
  </si>
  <si>
    <t>03461_令和4年度</t>
  </si>
  <si>
    <t>03461_令和5年度</t>
  </si>
  <si>
    <t>03461_令和6年度</t>
  </si>
  <si>
    <t>01545_平成2年度</t>
  </si>
  <si>
    <t>01545_平成17年度</t>
  </si>
  <si>
    <t>01545_平成18年度</t>
  </si>
  <si>
    <t>01545_平成19年度</t>
  </si>
  <si>
    <t>01545_平成20年度</t>
  </si>
  <si>
    <t>01545_平成21年度</t>
  </si>
  <si>
    <t>01545_平成22年度</t>
  </si>
  <si>
    <t>01545_平成23年度</t>
  </si>
  <si>
    <t>01545_平成24年度</t>
  </si>
  <si>
    <t>01545_平成25年度</t>
  </si>
  <si>
    <t>01545_平成26年度</t>
  </si>
  <si>
    <t>01545_平成27年度</t>
  </si>
  <si>
    <t>01545_平成28年度</t>
  </si>
  <si>
    <t>01545_平成29年度</t>
  </si>
  <si>
    <t>01545_平成30年度</t>
  </si>
  <si>
    <t>01545_令和元年度</t>
  </si>
  <si>
    <t>01545_令和2年度</t>
  </si>
  <si>
    <t>01545_令和3年度</t>
  </si>
  <si>
    <t>01545_令和5年度</t>
  </si>
  <si>
    <t>06302_平成2年度</t>
  </si>
  <si>
    <t>06302</t>
  </si>
  <si>
    <t>中山町</t>
  </si>
  <si>
    <t>06302_平成17年度</t>
  </si>
  <si>
    <t>06302_平成18年度</t>
  </si>
  <si>
    <t>06302_平成19年度</t>
  </si>
  <si>
    <t>06302_平成20年度</t>
  </si>
  <si>
    <t>06302_平成21年度</t>
  </si>
  <si>
    <t>06302_平成22年度</t>
  </si>
  <si>
    <t>06302_平成23年度</t>
  </si>
  <si>
    <t>06302_平成24年度</t>
  </si>
  <si>
    <t>06302_平成25年度</t>
  </si>
  <si>
    <t>06302_平成26年度</t>
  </si>
  <si>
    <t>06302_平成27年度</t>
  </si>
  <si>
    <t>06302_平成28年度</t>
  </si>
  <si>
    <t>06302_平成29年度</t>
  </si>
  <si>
    <t>06302_平成30年度</t>
  </si>
  <si>
    <t>06302_令和元年度</t>
  </si>
  <si>
    <t>06302_令和2年度</t>
  </si>
  <si>
    <t>06302_令和3年度</t>
  </si>
  <si>
    <t>06302_令和4年度</t>
  </si>
  <si>
    <t>06302_令和5年度</t>
  </si>
  <si>
    <t>06302_令和6年度</t>
  </si>
  <si>
    <t>12424_平成2年度</t>
  </si>
  <si>
    <t>12424</t>
  </si>
  <si>
    <t>白子町</t>
  </si>
  <si>
    <t>12424_平成17年度</t>
  </si>
  <si>
    <t>12424_平成18年度</t>
  </si>
  <si>
    <t>12424_平成19年度</t>
  </si>
  <si>
    <t>12424_平成20年度</t>
  </si>
  <si>
    <t>12424_平成21年度</t>
  </si>
  <si>
    <t>12424_平成22年度</t>
  </si>
  <si>
    <t>12424_平成23年度</t>
  </si>
  <si>
    <t>12424_平成24年度</t>
  </si>
  <si>
    <t>12424_平成25年度</t>
  </si>
  <si>
    <t>12424_平成26年度</t>
  </si>
  <si>
    <t>12424_平成27年度</t>
  </si>
  <si>
    <t>12424_平成28年度</t>
  </si>
  <si>
    <t>12424_平成29年度</t>
  </si>
  <si>
    <t>12424_平成30年度</t>
  </si>
  <si>
    <t>12424_令和元年度</t>
  </si>
  <si>
    <t>12424_令和2年度</t>
  </si>
  <si>
    <t>12424_令和3年度</t>
  </si>
  <si>
    <t>12424_令和4年度</t>
  </si>
  <si>
    <t>12424_令和5年度</t>
  </si>
  <si>
    <t>12424_令和6年度</t>
  </si>
  <si>
    <t>14363_平成2年度</t>
  </si>
  <si>
    <t>14363</t>
  </si>
  <si>
    <t>松田町</t>
  </si>
  <si>
    <t>14363_平成17年度</t>
  </si>
  <si>
    <t>14363_平成18年度</t>
  </si>
  <si>
    <t>14363_平成19年度</t>
  </si>
  <si>
    <t>14363_平成20年度</t>
  </si>
  <si>
    <t>14363_平成21年度</t>
  </si>
  <si>
    <t>14363_平成22年度</t>
  </si>
  <si>
    <t>14363_平成23年度</t>
  </si>
  <si>
    <t>14363_平成24年度</t>
  </si>
  <si>
    <t>14363_平成25年度</t>
  </si>
  <si>
    <t>14363_平成26年度</t>
  </si>
  <si>
    <t>14363_平成27年度</t>
  </si>
  <si>
    <t>14363_平成28年度</t>
  </si>
  <si>
    <t>14363_平成29年度</t>
  </si>
  <si>
    <t>14363_平成30年度</t>
  </si>
  <si>
    <t>14363_令和元年度</t>
  </si>
  <si>
    <t>14363_令和2年度</t>
  </si>
  <si>
    <t>14363_令和3年度</t>
  </si>
  <si>
    <t>14363_令和4年度</t>
  </si>
  <si>
    <t>14363_令和5年度</t>
  </si>
  <si>
    <t>14363_令和6年度</t>
  </si>
  <si>
    <t>11349_平成2年度</t>
  </si>
  <si>
    <t>11349</t>
  </si>
  <si>
    <t>ときがわ町</t>
  </si>
  <si>
    <t>11349_平成17年度</t>
  </si>
  <si>
    <t>11349_平成18年度</t>
  </si>
  <si>
    <t>11349_平成19年度</t>
  </si>
  <si>
    <t>11349_平成20年度</t>
  </si>
  <si>
    <t>11349_平成21年度</t>
  </si>
  <si>
    <t>11349_平成22年度</t>
  </si>
  <si>
    <t>11349_平成23年度</t>
  </si>
  <si>
    <t>11349_平成24年度</t>
  </si>
  <si>
    <t>11349_平成25年度</t>
  </si>
  <si>
    <t>11349_平成26年度</t>
  </si>
  <si>
    <t>11349_平成27年度</t>
  </si>
  <si>
    <t>11349_平成28年度</t>
  </si>
  <si>
    <t>11349_平成29年度</t>
  </si>
  <si>
    <t>11349_平成30年度</t>
  </si>
  <si>
    <t>11349_令和元年度</t>
  </si>
  <si>
    <t>11349_令和2年度</t>
  </si>
  <si>
    <t>11349_令和3年度</t>
  </si>
  <si>
    <t>11349_令和4年度</t>
  </si>
  <si>
    <t>11349_令和5年度</t>
  </si>
  <si>
    <t>11349_令和6年度</t>
  </si>
  <si>
    <t>28446_平成2年度</t>
  </si>
  <si>
    <t>28446</t>
  </si>
  <si>
    <t>神河町</t>
  </si>
  <si>
    <t>28446_平成17年度</t>
  </si>
  <si>
    <t>28446_平成18年度</t>
  </si>
  <si>
    <t>28446_平成19年度</t>
  </si>
  <si>
    <t>28446_平成20年度</t>
  </si>
  <si>
    <t>28446_平成21年度</t>
  </si>
  <si>
    <t>28446_平成22年度</t>
  </si>
  <si>
    <t>28446_平成23年度</t>
  </si>
  <si>
    <t>28446_平成24年度</t>
  </si>
  <si>
    <t>28446_平成25年度</t>
  </si>
  <si>
    <t>28446_平成26年度</t>
  </si>
  <si>
    <t>28446_平成27年度</t>
  </si>
  <si>
    <t>28446_平成28年度</t>
  </si>
  <si>
    <t>28446_平成29年度</t>
  </si>
  <si>
    <t>28446_平成30年度</t>
  </si>
  <si>
    <t>28446_令和元年度</t>
  </si>
  <si>
    <t>28446_令和2年度</t>
  </si>
  <si>
    <t>28446_令和3年度</t>
  </si>
  <si>
    <t>28446_令和4年度</t>
  </si>
  <si>
    <t>28446_令和5年度</t>
  </si>
  <si>
    <t>28446_令和6年度</t>
  </si>
  <si>
    <t>20590_平成2年度</t>
  </si>
  <si>
    <t>20590</t>
  </si>
  <si>
    <t>飯綱町</t>
  </si>
  <si>
    <t>20590_平成17年度</t>
  </si>
  <si>
    <t>20590_平成18年度</t>
  </si>
  <si>
    <t>20590_平成19年度</t>
  </si>
  <si>
    <t>20590_平成20年度</t>
  </si>
  <si>
    <t>20590_平成21年度</t>
  </si>
  <si>
    <t>20590_平成22年度</t>
  </si>
  <si>
    <t>20590_平成23年度</t>
  </si>
  <si>
    <t>20590_平成24年度</t>
  </si>
  <si>
    <t>20590_平成25年度</t>
  </si>
  <si>
    <t>20590_平成26年度</t>
  </si>
  <si>
    <t>20590_平成27年度</t>
  </si>
  <si>
    <t>20590_平成28年度</t>
  </si>
  <si>
    <t>20590_平成29年度</t>
  </si>
  <si>
    <t>20590_平成30年度</t>
  </si>
  <si>
    <t>20590_令和元年度</t>
  </si>
  <si>
    <t>20590_令和2年度</t>
  </si>
  <si>
    <t>20590_令和3年度</t>
  </si>
  <si>
    <t>20590_令和4年度</t>
  </si>
  <si>
    <t>20590_令和5年度</t>
  </si>
  <si>
    <t>20590_令和6年度</t>
  </si>
  <si>
    <t>33681_平成2年度</t>
  </si>
  <si>
    <t>33681</t>
  </si>
  <si>
    <t>吉備中央町</t>
  </si>
  <si>
    <t>33681_平成17年度</t>
  </si>
  <si>
    <t>33681_平成18年度</t>
  </si>
  <si>
    <t>33681_平成19年度</t>
  </si>
  <si>
    <t>33681_平成20年度</t>
  </si>
  <si>
    <t>33681_平成21年度</t>
  </si>
  <si>
    <t>33681_平成22年度</t>
  </si>
  <si>
    <t>33681_平成23年度</t>
  </si>
  <si>
    <t>33681_平成24年度</t>
  </si>
  <si>
    <t>33681_平成25年度</t>
  </si>
  <si>
    <t>33681_平成26年度</t>
  </si>
  <si>
    <t>33681_平成27年度</t>
  </si>
  <si>
    <t>33681_平成28年度</t>
  </si>
  <si>
    <t>33681_平成29年度</t>
  </si>
  <si>
    <t>33681_平成30年度</t>
  </si>
  <si>
    <t>33681_令和元年度</t>
  </si>
  <si>
    <t>33681_令和2年度</t>
  </si>
  <si>
    <t>33681_令和3年度</t>
  </si>
  <si>
    <t>33681_令和4年度</t>
  </si>
  <si>
    <t>33681_令和5年度</t>
  </si>
  <si>
    <t>33681_令和6年度</t>
  </si>
  <si>
    <t>14364</t>
  </si>
  <si>
    <t>山北町</t>
  </si>
  <si>
    <t>14364_令和4年度</t>
  </si>
  <si>
    <t>14364_令和6年度</t>
  </si>
  <si>
    <t>14361</t>
  </si>
  <si>
    <t>中井町</t>
  </si>
  <si>
    <t>14361_令和4年度</t>
  </si>
  <si>
    <t>14361_令和6年度</t>
  </si>
  <si>
    <t>14212</t>
  </si>
  <si>
    <t>厚木市</t>
  </si>
  <si>
    <t>14212_令和4年度</t>
  </si>
  <si>
    <t>14212_令和6年度</t>
  </si>
  <si>
    <t>14206</t>
  </si>
  <si>
    <t>小田原市</t>
  </si>
  <si>
    <t>14206_令和4年度</t>
  </si>
  <si>
    <t>14206_令和6年度</t>
  </si>
  <si>
    <t>14208</t>
  </si>
  <si>
    <t>逗子市</t>
  </si>
  <si>
    <t>14208_令和4年度</t>
  </si>
  <si>
    <t>14208_令和6年度</t>
  </si>
  <si>
    <t>14218</t>
  </si>
  <si>
    <t>綾瀬市</t>
  </si>
  <si>
    <t>14218_令和4年度</t>
  </si>
  <si>
    <t>14218_令和6年度</t>
  </si>
  <si>
    <t>14321</t>
  </si>
  <si>
    <t>寒川町</t>
  </si>
  <si>
    <t>14321_令和4年度</t>
  </si>
  <si>
    <t>14321_令和6年度</t>
  </si>
  <si>
    <t>14217</t>
  </si>
  <si>
    <t>南足柄市</t>
  </si>
  <si>
    <t>14217_令和4年度</t>
  </si>
  <si>
    <t>14217_令和6年度</t>
  </si>
  <si>
    <t>14210</t>
  </si>
  <si>
    <t>三浦市</t>
  </si>
  <si>
    <t>14210_令和4年度</t>
  </si>
  <si>
    <t>14210_令和6年度</t>
  </si>
  <si>
    <t>14401</t>
  </si>
  <si>
    <t>愛川町</t>
  </si>
  <si>
    <t>14401_令和4年度</t>
  </si>
  <si>
    <t>14401_令和6年度</t>
  </si>
  <si>
    <t>14215</t>
  </si>
  <si>
    <t>海老名市</t>
  </si>
  <si>
    <t>14215_令和4年度</t>
  </si>
  <si>
    <t>14215_令和6年度</t>
  </si>
  <si>
    <t>14205</t>
  </si>
  <si>
    <t>藤沢市</t>
  </si>
  <si>
    <t>14205_令和4年度</t>
  </si>
  <si>
    <t>14205_令和6年度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</si>
  <si>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</si>
  <si>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</si>
  <si>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</si>
  <si>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</si>
  <si>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</si>
  <si>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</si>
  <si>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</si>
  <si>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</si>
  <si>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</si>
  <si>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</si>
  <si>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</si>
  <si>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</si>
  <si>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</si>
  <si>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</si>
  <si>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</si>
  <si>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</si>
  <si>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</si>
  <si>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</si>
  <si>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</si>
  <si>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</si>
  <si>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</si>
  <si>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</si>
  <si>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</si>
  <si>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14363_令和7年度</t>
  </si>
  <si>
    <t>14363_令和8年度</t>
  </si>
  <si>
    <t>14363_令和9年度</t>
  </si>
  <si>
    <t>14363_令和10年度</t>
  </si>
  <si>
    <t>14363_令和11年度</t>
  </si>
  <si>
    <t>14363_令和12年度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</si>
</sst>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1.102259881890397</c:v>
                </c:pt>
                <c:pt idx="1">
                  <c:v>1.2116529603061901</c:v>
                </c:pt>
                <c:pt idx="2">
                  <c:v>1.225812085958611</c:v>
                </c:pt>
                <c:pt idx="3">
                  <c:v>1.2675568014824281</c:v>
                </c:pt>
                <c:pt idx="4">
                  <c:v>1.2037156846867529</c:v>
                </c:pt>
                <c:pt idx="5">
                  <c:v>1.1206997973892581</c:v>
                </c:pt>
                <c:pt idx="6">
                  <c:v>1.0778773898684999</c:v>
                </c:pt>
                <c:pt idx="7">
                  <c:v>1.0380766627881177</c:v>
                </c:pt>
                <c:pt idx="8">
                  <c:v>1.0455634035244048</c:v>
                </c:pt>
                <c:pt idx="9">
                  <c:v>1.0871355653988957</c:v>
                </c:pt>
                <c:pt idx="10">
                  <c:v>1.1195591774648896</c:v>
                </c:pt>
                <c:pt idx="11">
                  <c:v>1.07082742960916</c:v>
                </c:pt>
                <c:pt idx="12">
                  <c:v>0.92570274429299182</c:v>
                </c:pt>
                <c:pt idx="13">
                  <c:v>0.87648154966504366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22.218986462223462</c:v>
                </c:pt>
                <c:pt idx="1">
                  <c:v>22.175851238948926</c:v>
                </c:pt>
                <c:pt idx="2">
                  <c:v>21.586544767806103</c:v>
                </c:pt>
                <c:pt idx="3">
                  <c:v>21.591628220341985</c:v>
                </c:pt>
                <c:pt idx="4">
                  <c:v>21.068832226917117</c:v>
                </c:pt>
                <c:pt idx="5">
                  <c:v>20.340115072791438</c:v>
                </c:pt>
                <c:pt idx="6">
                  <c:v>19.990955362356939</c:v>
                </c:pt>
                <c:pt idx="7">
                  <c:v>19.608097665546271</c:v>
                </c:pt>
                <c:pt idx="8">
                  <c:v>19.249194505258743</c:v>
                </c:pt>
                <c:pt idx="9">
                  <c:v>18.745803402813902</c:v>
                </c:pt>
                <c:pt idx="10">
                  <c:v>18.224324642027945</c:v>
                </c:pt>
                <c:pt idx="11">
                  <c:v>16.366100816981497</c:v>
                </c:pt>
                <c:pt idx="12">
                  <c:v>16.064818622808684</c:v>
                </c:pt>
                <c:pt idx="13">
                  <c:v>16.329571242810395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11.582468811323711</c:v>
                </c:pt>
                <c:pt idx="1">
                  <c:v>12.355116104137281</c:v>
                </c:pt>
                <c:pt idx="2">
                  <c:v>13.00299131738914</c:v>
                </c:pt>
                <c:pt idx="3">
                  <c:v>13.78272566321022</c:v>
                </c:pt>
                <c:pt idx="4">
                  <c:v>14.481655955600781</c:v>
                </c:pt>
                <c:pt idx="5">
                  <c:v>14.39409619425294</c:v>
                </c:pt>
                <c:pt idx="6">
                  <c:v>12.775964979989061</c:v>
                </c:pt>
                <c:pt idx="7">
                  <c:v>12.31496759625025</c:v>
                </c:pt>
                <c:pt idx="8">
                  <c:v>12.580304290265371</c:v>
                </c:pt>
                <c:pt idx="9">
                  <c:v>12.307605283697997</c:v>
                </c:pt>
                <c:pt idx="10">
                  <c:v>12.53559994747695</c:v>
                </c:pt>
                <c:pt idx="11">
                  <c:v>12.702750118559276</c:v>
                </c:pt>
                <c:pt idx="12">
                  <c:v>11.95419588293317</c:v>
                </c:pt>
                <c:pt idx="13">
                  <c:v>12.216131782475852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15.7546621648504</c:v>
                </c:pt>
                <c:pt idx="1">
                  <c:v>15.953197361031631</c:v>
                </c:pt>
                <c:pt idx="2">
                  <c:v>20.15648893337255</c:v>
                </c:pt>
                <c:pt idx="3">
                  <c:v>20.732715534200288</c:v>
                </c:pt>
                <c:pt idx="4">
                  <c:v>21.90320351848991</c:v>
                </c:pt>
                <c:pt idx="5">
                  <c:v>17.804238883369091</c:v>
                </c:pt>
                <c:pt idx="6">
                  <c:v>17.89843822733296</c:v>
                </c:pt>
                <c:pt idx="7">
                  <c:v>15.171739983516236</c:v>
                </c:pt>
                <c:pt idx="8">
                  <c:v>15.134764601965248</c:v>
                </c:pt>
                <c:pt idx="9">
                  <c:v>14.915441648079181</c:v>
                </c:pt>
                <c:pt idx="10">
                  <c:v>14.910585517418056</c:v>
                </c:pt>
                <c:pt idx="11">
                  <c:v>12.339697145963049</c:v>
                </c:pt>
                <c:pt idx="12">
                  <c:v>13.295215063406991</c:v>
                </c:pt>
                <c:pt idx="13">
                  <c:v>13.170599406707357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20.32551072584603</c:v>
                </c:pt>
                <c:pt idx="1">
                  <c:v>21.242569256092906</c:v>
                </c:pt>
                <c:pt idx="2">
                  <c:v>22.595826658570516</c:v>
                </c:pt>
                <c:pt idx="3">
                  <c:v>21.523237254437181</c:v>
                </c:pt>
                <c:pt idx="4">
                  <c:v>11.87876908654127</c:v>
                </c:pt>
                <c:pt idx="5">
                  <c:v>13.028698727984951</c:v>
                </c:pt>
                <c:pt idx="6">
                  <c:v>15.473925393150342</c:v>
                </c:pt>
                <c:pt idx="7">
                  <c:v>13.953558777928334</c:v>
                </c:pt>
                <c:pt idx="8">
                  <c:v>16.863988511399356</c:v>
                </c:pt>
                <c:pt idx="9">
                  <c:v>16.034644973463561</c:v>
                </c:pt>
                <c:pt idx="10">
                  <c:v>16.75080748940465</c:v>
                </c:pt>
                <c:pt idx="11">
                  <c:v>14.680718525398289</c:v>
                </c:pt>
                <c:pt idx="12">
                  <c:v>16.567532948497508</c:v>
                </c:pt>
                <c:pt idx="13">
                  <c:v>14.147067566343338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6216</c:v>
                </c:pt>
                <c:pt idx="1">
                  <c:v>6169</c:v>
                </c:pt>
                <c:pt idx="2">
                  <c:v>6163</c:v>
                </c:pt>
                <c:pt idx="3">
                  <c:v>6178</c:v>
                </c:pt>
                <c:pt idx="4">
                  <c:v>6194</c:v>
                </c:pt>
                <c:pt idx="5">
                  <c:v>6179</c:v>
                </c:pt>
                <c:pt idx="6">
                  <c:v>6153</c:v>
                </c:pt>
                <c:pt idx="7">
                  <c:v>6187</c:v>
                </c:pt>
                <c:pt idx="8">
                  <c:v>6151</c:v>
                </c:pt>
                <c:pt idx="9">
                  <c:v>6157</c:v>
                </c:pt>
                <c:pt idx="10">
                  <c:v>6150</c:v>
                </c:pt>
                <c:pt idx="11">
                  <c:v>6096</c:v>
                </c:pt>
                <c:pt idx="12">
                  <c:v>6045</c:v>
                </c:pt>
                <c:pt idx="13">
                  <c:v>6032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1857</c:v>
                </c:pt>
                <c:pt idx="1">
                  <c:v>1826</c:v>
                </c:pt>
                <c:pt idx="2">
                  <c:v>1795</c:v>
                </c:pt>
                <c:pt idx="3">
                  <c:v>1785</c:v>
                </c:pt>
                <c:pt idx="4">
                  <c:v>1768</c:v>
                </c:pt>
                <c:pt idx="5">
                  <c:v>1742</c:v>
                </c:pt>
                <c:pt idx="6">
                  <c:v>1705</c:v>
                </c:pt>
                <c:pt idx="7">
                  <c:v>1706</c:v>
                </c:pt>
                <c:pt idx="8">
                  <c:v>1697</c:v>
                </c:pt>
                <c:pt idx="9">
                  <c:v>1659</c:v>
                </c:pt>
                <c:pt idx="10">
                  <c:v>1602</c:v>
                </c:pt>
                <c:pt idx="11">
                  <c:v>1587</c:v>
                </c:pt>
                <c:pt idx="12">
                  <c:v>1554</c:v>
                </c:pt>
                <c:pt idx="13">
                  <c:v>1546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4655</c:v>
                </c:pt>
                <c:pt idx="1">
                  <c:v>4691</c:v>
                </c:pt>
                <c:pt idx="2">
                  <c:v>4698</c:v>
                </c:pt>
                <c:pt idx="3">
                  <c:v>4767</c:v>
                </c:pt>
                <c:pt idx="4">
                  <c:v>4750</c:v>
                </c:pt>
                <c:pt idx="5">
                  <c:v>4755</c:v>
                </c:pt>
                <c:pt idx="6">
                  <c:v>4779</c:v>
                </c:pt>
                <c:pt idx="7">
                  <c:v>4807</c:v>
                </c:pt>
                <c:pt idx="8">
                  <c:v>4830</c:v>
                </c:pt>
                <c:pt idx="9">
                  <c:v>4920</c:v>
                </c:pt>
                <c:pt idx="10">
                  <c:v>4922</c:v>
                </c:pt>
                <c:pt idx="11">
                  <c:v>4911</c:v>
                </c:pt>
                <c:pt idx="12">
                  <c:v>4866</c:v>
                </c:pt>
                <c:pt idx="13">
                  <c:v>4872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37</c:v>
                </c:pt>
                <c:pt idx="1">
                  <c:v>37</c:v>
                </c:pt>
                <c:pt idx="2">
                  <c:v>37</c:v>
                </c:pt>
                <c:pt idx="3">
                  <c:v>37</c:v>
                </c:pt>
                <c:pt idx="4">
                  <c:v>37</c:v>
                </c:pt>
                <c:pt idx="5">
                  <c:v>34</c:v>
                </c:pt>
                <c:pt idx="6">
                  <c:v>34</c:v>
                </c:pt>
                <c:pt idx="7">
                  <c:v>34</c:v>
                </c:pt>
                <c:pt idx="8">
                  <c:v>34</c:v>
                </c:pt>
                <c:pt idx="9">
                  <c:v>34</c:v>
                </c:pt>
                <c:pt idx="10">
                  <c:v>34</c:v>
                </c:pt>
                <c:pt idx="11">
                  <c:v>23</c:v>
                </c:pt>
                <c:pt idx="12">
                  <c:v>23</c:v>
                </c:pt>
                <c:pt idx="13">
                  <c:v>23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375</c:v>
                </c:pt>
                <c:pt idx="1">
                  <c:v>375</c:v>
                </c:pt>
                <c:pt idx="2">
                  <c:v>375</c:v>
                </c:pt>
                <c:pt idx="3">
                  <c:v>375</c:v>
                </c:pt>
                <c:pt idx="4">
                  <c:v>375</c:v>
                </c:pt>
                <c:pt idx="5">
                  <c:v>299</c:v>
                </c:pt>
                <c:pt idx="6">
                  <c:v>299</c:v>
                </c:pt>
                <c:pt idx="7">
                  <c:v>299</c:v>
                </c:pt>
                <c:pt idx="8">
                  <c:v>299</c:v>
                </c:pt>
                <c:pt idx="9">
                  <c:v>299</c:v>
                </c:pt>
                <c:pt idx="10">
                  <c:v>299</c:v>
                </c:pt>
                <c:pt idx="11">
                  <c:v>225</c:v>
                </c:pt>
                <c:pt idx="12">
                  <c:v>225</c:v>
                </c:pt>
                <c:pt idx="13">
                  <c:v>225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100.0241</c:v>
                </c:pt>
                <c:pt idx="1">
                  <c:v>124.19159999999999</c:v>
                </c:pt>
                <c:pt idx="2">
                  <c:v>132.90190000000001</c:v>
                </c:pt>
                <c:pt idx="3">
                  <c:v>123.607</c:v>
                </c:pt>
                <c:pt idx="4">
                  <c:v>58.334000000000003</c:v>
                </c:pt>
                <c:pt idx="5">
                  <c:v>66.976200000000006</c:v>
                </c:pt>
                <c:pt idx="6">
                  <c:v>82.784199999999998</c:v>
                </c:pt>
                <c:pt idx="7">
                  <c:v>67.880300000000005</c:v>
                </c:pt>
                <c:pt idx="8">
                  <c:v>90.891299999999987</c:v>
                </c:pt>
                <c:pt idx="9">
                  <c:v>97.545199999999994</c:v>
                </c:pt>
                <c:pt idx="10">
                  <c:v>103.76949999999999</c:v>
                </c:pt>
                <c:pt idx="11">
                  <c:v>92.872</c:v>
                </c:pt>
                <c:pt idx="12">
                  <c:v>110.7694</c:v>
                </c:pt>
                <c:pt idx="13">
                  <c:v>104.51690000000001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3.9409999999999998</c:v>
                </c:pt>
                <c:pt idx="7">
                  <c:v>4.3239999999999998</c:v>
                </c:pt>
                <c:pt idx="8">
                  <c:v>4.26</c:v>
                </c:pt>
                <c:pt idx="9">
                  <c:v>4.3339999999999996</c:v>
                </c:pt>
                <c:pt idx="10">
                  <c:v>4.2350000000000003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3.9409999999999998</c:v>
                </c:pt>
                <c:pt idx="7">
                  <c:v>4.3239999999999998</c:v>
                </c:pt>
                <c:pt idx="8">
                  <c:v>4.26</c:v>
                </c:pt>
                <c:pt idx="9">
                  <c:v>4.3339999999999996</c:v>
                </c:pt>
                <c:pt idx="10">
                  <c:v>4.2350000000000003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20.15648893337255</c:v>
                </c:pt>
                <c:pt idx="1">
                  <c:v>20.732715534200288</c:v>
                </c:pt>
                <c:pt idx="2">
                  <c:v>21.90320351848991</c:v>
                </c:pt>
                <c:pt idx="3">
                  <c:v>17.804238883369091</c:v>
                </c:pt>
                <c:pt idx="4">
                  <c:v>17.89843822733296</c:v>
                </c:pt>
                <c:pt idx="5">
                  <c:v>15.171739983516236</c:v>
                </c:pt>
                <c:pt idx="6">
                  <c:v>15.134764601965248</c:v>
                </c:pt>
                <c:pt idx="7">
                  <c:v>14.915441648079181</c:v>
                </c:pt>
                <c:pt idx="8">
                  <c:v>14.910585517418056</c:v>
                </c:pt>
                <c:pt idx="9">
                  <c:v>12.339697145963049</c:v>
                </c:pt>
                <c:pt idx="10">
                  <c:v>13.295215063406991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22.595826658570516</c:v>
                </c:pt>
                <c:pt idx="1">
                  <c:v>21.523237254437181</c:v>
                </c:pt>
                <c:pt idx="2">
                  <c:v>11.87876908654127</c:v>
                </c:pt>
                <c:pt idx="3">
                  <c:v>13.028698727984951</c:v>
                </c:pt>
                <c:pt idx="4">
                  <c:v>15.473925393150342</c:v>
                </c:pt>
                <c:pt idx="5">
                  <c:v>13.953558777928334</c:v>
                </c:pt>
                <c:pt idx="6">
                  <c:v>16.863988511399356</c:v>
                </c:pt>
                <c:pt idx="7">
                  <c:v>16.034644973463561</c:v>
                </c:pt>
                <c:pt idx="8">
                  <c:v>16.75080748940465</c:v>
                </c:pt>
                <c:pt idx="9">
                  <c:v>14.680718525398289</c:v>
                </c:pt>
                <c:pt idx="10">
                  <c:v>16.567532948497508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0.26039387487323468</c:v>
                </c:pt>
                <c:pt idx="7">
                  <c:v>0.28990090283762043</c:v>
                </c:pt>
                <c:pt idx="8">
                  <c:v>0.28570306612195795</c:v>
                </c:pt>
                <c:pt idx="9">
                  <c:v>0.35122417906487069</c:v>
                </c:pt>
                <c:pt idx="10">
                  <c:v>0.3185356520975865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4.2350000000000003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4.2350000000000003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4.2350000000000003</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18.897105090206789</c:v>
                </c:pt>
                <c:pt idx="2">
                  <c:v>0.66974826460744297</c:v>
                </c:pt>
                <c:pt idx="3">
                  <c:v>2.709753880060112</c:v>
                </c:pt>
                <c:pt idx="4">
                  <c:v>14.61272921959694</c:v>
                </c:pt>
                <c:pt idx="5">
                  <c:v>13.164686637191719</c:v>
                </c:pt>
                <c:pt idx="7">
                  <c:v>23.342234568416629</c:v>
                </c:pt>
                <c:pt idx="8">
                  <c:v>0.74184907891448504</c:v>
                </c:pt>
                <c:pt idx="9">
                  <c:v>0</c:v>
                </c:pt>
                <c:pt idx="10">
                  <c:v>1.5580857720015491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22.276607234874344</c:v>
                </c:pt>
                <c:pt idx="4" formatCode="#,##0">
                  <c:v>14.61272921959694</c:v>
                </c:pt>
                <c:pt idx="5" formatCode="#,##0">
                  <c:v>13.164686637191719</c:v>
                </c:pt>
                <c:pt idx="6" formatCode="#,##0">
                  <c:v>24.084083647331113</c:v>
                </c:pt>
                <c:pt idx="10" formatCode="#,##0">
                  <c:v>1.5580857720015491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4.2350000000000003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4.2350000000000003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松田町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松田町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4.2350000000000003</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松田町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松田町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2,858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1116.4999999999995</c:v>
                </c:pt>
                <c:pt idx="1">
                  <c:v>1741.5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3,644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1339.9339799999996</c:v>
                </c:pt>
                <c:pt idx="1">
                  <c:v>2303.5865400000002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松田町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2.8425201119999999</c:v>
                </c:pt>
                <c:pt idx="1">
                  <c:v>0</c:v>
                </c:pt>
                <c:pt idx="2">
                  <c:v>0.75632914799999995</c:v>
                </c:pt>
                <c:pt idx="3">
                  <c:v>0</c:v>
                </c:pt>
                <c:pt idx="4">
                  <c:v>1.09031868</c:v>
                </c:pt>
                <c:pt idx="5">
                  <c:v>6.4606171200000002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61,203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松田町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58006</c:v>
                </c:pt>
                <c:pt idx="1">
                  <c:v>0</c:v>
                </c:pt>
                <c:pt idx="2">
                  <c:v>3197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292.39999999999998</c:v>
                </c:pt>
                <c:pt idx="1">
                  <c:v>318.60000000000002</c:v>
                </c:pt>
                <c:pt idx="2">
                  <c:v>364.6</c:v>
                </c:pt>
                <c:pt idx="3">
                  <c:v>434</c:v>
                </c:pt>
                <c:pt idx="4">
                  <c:v>509.4</c:v>
                </c:pt>
                <c:pt idx="5">
                  <c:v>1741.5</c:v>
                </c:pt>
                <c:pt idx="6">
                  <c:v>1741.5</c:v>
                </c:pt>
                <c:pt idx="7">
                  <c:v>1741.5</c:v>
                </c:pt>
                <c:pt idx="8">
                  <c:v>1741.5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513</c:v>
                </c:pt>
                <c:pt idx="1">
                  <c:v>590.69999999999993</c:v>
                </c:pt>
                <c:pt idx="2">
                  <c:v>682.5</c:v>
                </c:pt>
                <c:pt idx="3">
                  <c:v>771.8</c:v>
                </c:pt>
                <c:pt idx="4">
                  <c:v>824.99999999999977</c:v>
                </c:pt>
                <c:pt idx="5">
                  <c:v>885.29999999999973</c:v>
                </c:pt>
                <c:pt idx="6">
                  <c:v>952.29999999999973</c:v>
                </c:pt>
                <c:pt idx="7">
                  <c:v>1035.4999999999998</c:v>
                </c:pt>
                <c:pt idx="8">
                  <c:v>1116.4999999999995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1.8916160744509643E-2</c:v>
                </c:pt>
                <c:pt idx="1">
                  <c:v>2.2803680818509198E-2</c:v>
                </c:pt>
                <c:pt idx="2">
                  <c:v>2.447168119486999E-2</c:v>
                </c:pt>
                <c:pt idx="3">
                  <c:v>2.9421353592886768E-2</c:v>
                </c:pt>
                <c:pt idx="4">
                  <c:v>3.1505146491205317E-2</c:v>
                </c:pt>
                <c:pt idx="5">
                  <c:v>6.7522932518872605E-2</c:v>
                </c:pt>
                <c:pt idx="6">
                  <c:v>7.0514121592445245E-2</c:v>
                </c:pt>
                <c:pt idx="7">
                  <c:v>7.3178904224848546E-2</c:v>
                </c:pt>
                <c:pt idx="8">
                  <c:v>7.5184848201784907E-2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9.6824979868824688</c:v>
                </c:pt>
                <c:pt idx="2">
                  <c:v>0.6974434214533124</c:v>
                </c:pt>
                <c:pt idx="3">
                  <c:v>1.4988276782054879</c:v>
                </c:pt>
                <c:pt idx="4">
                  <c:v>21.90320351848991</c:v>
                </c:pt>
                <c:pt idx="5">
                  <c:v>14.481655955600781</c:v>
                </c:pt>
                <c:pt idx="7">
                  <c:v>20.168343908214581</c:v>
                </c:pt>
                <c:pt idx="8">
                  <c:v>0.90048831870253498</c:v>
                </c:pt>
                <c:pt idx="9">
                  <c:v>0</c:v>
                </c:pt>
                <c:pt idx="10">
                  <c:v>1.2037156846867529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11.87876908654127</c:v>
                </c:pt>
                <c:pt idx="4" formatCode="#,##0">
                  <c:v>21.90320351848991</c:v>
                </c:pt>
                <c:pt idx="5" formatCode="#,##0">
                  <c:v>14.481655955600781</c:v>
                </c:pt>
                <c:pt idx="6" formatCode="#,##0">
                  <c:v>21.068832226917117</c:v>
                </c:pt>
                <c:pt idx="10" formatCode="#,##0">
                  <c:v>1.2037156846867529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125</c:v>
                </c:pt>
                <c:pt idx="1">
                  <c:v>139</c:v>
                </c:pt>
                <c:pt idx="2">
                  <c:v>159</c:v>
                </c:pt>
                <c:pt idx="3">
                  <c:v>178</c:v>
                </c:pt>
                <c:pt idx="4">
                  <c:v>190</c:v>
                </c:pt>
                <c:pt idx="5">
                  <c:v>202</c:v>
                </c:pt>
                <c:pt idx="6">
                  <c:v>216</c:v>
                </c:pt>
                <c:pt idx="7">
                  <c:v>233</c:v>
                </c:pt>
                <c:pt idx="8">
                  <c:v>247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48460.834957348517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3643.52052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99968.034999999989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78958.891999999993</c:v>
                </c:pt>
                <c:pt idx="1">
                  <c:v>0</c:v>
                </c:pt>
                <c:pt idx="2">
                  <c:v>21009.143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3643.52052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排出量比較シート!$DN$21:$DN$50</c:f>
              <c:numCache>
                <c:formatCode>0.0%;;</c:formatCode>
                <c:ptCount val="30"/>
                <c:pt idx="0">
                  <c:v>0</c:v>
                </c:pt>
                <c:pt idx="1">
                  <c:v>1</c:v>
                </c:pt>
                <c:pt idx="2">
                  <c:v>0</c:v>
                </c:pt>
                <c:pt idx="3">
                  <c:v>0</c:v>
                </c:pt>
                <c:pt idx="4">
                  <c:v>0</c:v>
                </c:pt>
                <c:pt idx="5">
                  <c:v>0</c:v>
                </c:pt>
                <c:pt idx="6">
                  <c:v>0.95</c:v>
                </c:pt>
                <c:pt idx="7">
                  <c:v>0</c:v>
                </c:pt>
                <c:pt idx="8">
                  <c:v>0</c:v>
                </c:pt>
                <c:pt idx="9">
                  <c:v>0</c:v>
                </c:pt>
                <c:pt idx="10">
                  <c:v>1</c:v>
                </c:pt>
                <c:pt idx="11">
                  <c:v>1</c:v>
                </c:pt>
                <c:pt idx="12">
                  <c:v>1</c:v>
                </c:pt>
                <c:pt idx="13">
                  <c:v>0</c:v>
                </c:pt>
                <c:pt idx="14">
                  <c:v>1</c:v>
                </c:pt>
                <c:pt idx="15">
                  <c:v>1</c:v>
                </c:pt>
                <c:pt idx="16">
                  <c:v>1</c:v>
                </c:pt>
                <c:pt idx="17">
                  <c:v>1</c:v>
                </c:pt>
                <c:pt idx="18">
                  <c:v>0.44</c:v>
                </c:pt>
                <c:pt idx="19">
                  <c:v>0</c:v>
                </c:pt>
                <c:pt idx="20">
                  <c:v>0</c:v>
                </c:pt>
                <c:pt idx="21">
                  <c:v>0.98</c:v>
                </c:pt>
                <c:pt idx="22">
                  <c:v>0.08</c:v>
                </c:pt>
                <c:pt idx="23">
                  <c:v>1</c:v>
                </c:pt>
                <c:pt idx="24">
                  <c:v>0</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排出量比較シート!$DQ$21:$DQ$50</c:f>
              <c:numCache>
                <c:formatCode>0.0%;;</c:formatCode>
                <c:ptCount val="30"/>
                <c:pt idx="0">
                  <c:v>0</c:v>
                </c:pt>
                <c:pt idx="1">
                  <c:v>0</c:v>
                </c:pt>
                <c:pt idx="2">
                  <c:v>0</c:v>
                </c:pt>
                <c:pt idx="3">
                  <c:v>0</c:v>
                </c:pt>
                <c:pt idx="4">
                  <c:v>0</c:v>
                </c:pt>
                <c:pt idx="5">
                  <c:v>0</c:v>
                </c:pt>
                <c:pt idx="6">
                  <c:v>0.05</c:v>
                </c:pt>
                <c:pt idx="7">
                  <c:v>0</c:v>
                </c:pt>
                <c:pt idx="8">
                  <c:v>1</c:v>
                </c:pt>
                <c:pt idx="9">
                  <c:v>0</c:v>
                </c:pt>
                <c:pt idx="10">
                  <c:v>0</c:v>
                </c:pt>
                <c:pt idx="11">
                  <c:v>0</c:v>
                </c:pt>
                <c:pt idx="12">
                  <c:v>0</c:v>
                </c:pt>
                <c:pt idx="13">
                  <c:v>0</c:v>
                </c:pt>
                <c:pt idx="14">
                  <c:v>0</c:v>
                </c:pt>
                <c:pt idx="15">
                  <c:v>0</c:v>
                </c:pt>
                <c:pt idx="16">
                  <c:v>0</c:v>
                </c:pt>
                <c:pt idx="17">
                  <c:v>0</c:v>
                </c:pt>
                <c:pt idx="18">
                  <c:v>0.56000000000000005</c:v>
                </c:pt>
                <c:pt idx="19">
                  <c:v>0</c:v>
                </c:pt>
                <c:pt idx="20">
                  <c:v>0</c:v>
                </c:pt>
                <c:pt idx="21">
                  <c:v>0.02</c:v>
                </c:pt>
                <c:pt idx="22">
                  <c:v>0.92</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排出量比較シート!$DF$21:$DF$50</c:f>
              <c:numCache>
                <c:formatCode>#,##0;;</c:formatCode>
                <c:ptCount val="30"/>
                <c:pt idx="0">
                  <c:v>0</c:v>
                </c:pt>
                <c:pt idx="1">
                  <c:v>7</c:v>
                </c:pt>
                <c:pt idx="2">
                  <c:v>0</c:v>
                </c:pt>
                <c:pt idx="3">
                  <c:v>0</c:v>
                </c:pt>
                <c:pt idx="4">
                  <c:v>0</c:v>
                </c:pt>
                <c:pt idx="5">
                  <c:v>0</c:v>
                </c:pt>
                <c:pt idx="6">
                  <c:v>5</c:v>
                </c:pt>
                <c:pt idx="7">
                  <c:v>0</c:v>
                </c:pt>
                <c:pt idx="8">
                  <c:v>0</c:v>
                </c:pt>
                <c:pt idx="9">
                  <c:v>0</c:v>
                </c:pt>
                <c:pt idx="10">
                  <c:v>1</c:v>
                </c:pt>
                <c:pt idx="11">
                  <c:v>3</c:v>
                </c:pt>
                <c:pt idx="12">
                  <c:v>3</c:v>
                </c:pt>
                <c:pt idx="13">
                  <c:v>0</c:v>
                </c:pt>
                <c:pt idx="14">
                  <c:v>6</c:v>
                </c:pt>
                <c:pt idx="15">
                  <c:v>6</c:v>
                </c:pt>
                <c:pt idx="16">
                  <c:v>5</c:v>
                </c:pt>
                <c:pt idx="17">
                  <c:v>1</c:v>
                </c:pt>
                <c:pt idx="18">
                  <c:v>2</c:v>
                </c:pt>
                <c:pt idx="19">
                  <c:v>0</c:v>
                </c:pt>
                <c:pt idx="20">
                  <c:v>0</c:v>
                </c:pt>
                <c:pt idx="21">
                  <c:v>3</c:v>
                </c:pt>
                <c:pt idx="22">
                  <c:v>1</c:v>
                </c:pt>
                <c:pt idx="23">
                  <c:v>1</c:v>
                </c:pt>
                <c:pt idx="24">
                  <c:v>0</c:v>
                </c:pt>
                <c:pt idx="25">
                  <c:v>2</c:v>
                </c:pt>
                <c:pt idx="26">
                  <c:v>2</c:v>
                </c:pt>
                <c:pt idx="27">
                  <c:v>1</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排出量比較シート!$DI$21:$DI$50</c:f>
              <c:numCache>
                <c:formatCode>#,##0;;</c:formatCode>
                <c:ptCount val="30"/>
                <c:pt idx="0">
                  <c:v>0</c:v>
                </c:pt>
                <c:pt idx="1">
                  <c:v>0</c:v>
                </c:pt>
                <c:pt idx="2">
                  <c:v>0</c:v>
                </c:pt>
                <c:pt idx="3">
                  <c:v>0</c:v>
                </c:pt>
                <c:pt idx="4">
                  <c:v>0</c:v>
                </c:pt>
                <c:pt idx="5">
                  <c:v>0</c:v>
                </c:pt>
                <c:pt idx="6">
                  <c:v>1</c:v>
                </c:pt>
                <c:pt idx="7">
                  <c:v>0</c:v>
                </c:pt>
                <c:pt idx="8">
                  <c:v>4</c:v>
                </c:pt>
                <c:pt idx="9">
                  <c:v>0</c:v>
                </c:pt>
                <c:pt idx="10">
                  <c:v>0</c:v>
                </c:pt>
                <c:pt idx="11">
                  <c:v>0</c:v>
                </c:pt>
                <c:pt idx="12">
                  <c:v>0</c:v>
                </c:pt>
                <c:pt idx="13">
                  <c:v>0</c:v>
                </c:pt>
                <c:pt idx="14">
                  <c:v>0</c:v>
                </c:pt>
                <c:pt idx="15">
                  <c:v>0</c:v>
                </c:pt>
                <c:pt idx="16">
                  <c:v>0</c:v>
                </c:pt>
                <c:pt idx="17">
                  <c:v>0</c:v>
                </c:pt>
                <c:pt idx="18">
                  <c:v>1</c:v>
                </c:pt>
                <c:pt idx="19">
                  <c:v>0</c:v>
                </c:pt>
                <c:pt idx="20">
                  <c:v>0</c:v>
                </c:pt>
                <c:pt idx="21">
                  <c:v>1</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排出量比較シート!$DL$21:$DL$50</c:f>
              <c:numCache>
                <c:formatCode>#,##0;;</c:formatCode>
                <c:ptCount val="30"/>
                <c:pt idx="0">
                  <c:v>0</c:v>
                </c:pt>
                <c:pt idx="1">
                  <c:v>7</c:v>
                </c:pt>
                <c:pt idx="2">
                  <c:v>0</c:v>
                </c:pt>
                <c:pt idx="3">
                  <c:v>0</c:v>
                </c:pt>
                <c:pt idx="4">
                  <c:v>0</c:v>
                </c:pt>
                <c:pt idx="5">
                  <c:v>0</c:v>
                </c:pt>
                <c:pt idx="6">
                  <c:v>6</c:v>
                </c:pt>
                <c:pt idx="7">
                  <c:v>0</c:v>
                </c:pt>
                <c:pt idx="8">
                  <c:v>4</c:v>
                </c:pt>
                <c:pt idx="9">
                  <c:v>0</c:v>
                </c:pt>
                <c:pt idx="10">
                  <c:v>1</c:v>
                </c:pt>
                <c:pt idx="11">
                  <c:v>3</c:v>
                </c:pt>
                <c:pt idx="12">
                  <c:v>3</c:v>
                </c:pt>
                <c:pt idx="13">
                  <c:v>0</c:v>
                </c:pt>
                <c:pt idx="14">
                  <c:v>6</c:v>
                </c:pt>
                <c:pt idx="15">
                  <c:v>6</c:v>
                </c:pt>
                <c:pt idx="16">
                  <c:v>5</c:v>
                </c:pt>
                <c:pt idx="17">
                  <c:v>1</c:v>
                </c:pt>
                <c:pt idx="18">
                  <c:v>3</c:v>
                </c:pt>
                <c:pt idx="19">
                  <c:v>0</c:v>
                </c:pt>
                <c:pt idx="20">
                  <c:v>0</c:v>
                </c:pt>
                <c:pt idx="21">
                  <c:v>4</c:v>
                </c:pt>
                <c:pt idx="22">
                  <c:v>2</c:v>
                </c:pt>
                <c:pt idx="23">
                  <c:v>1</c:v>
                </c:pt>
                <c:pt idx="24">
                  <c:v>1</c:v>
                </c:pt>
                <c:pt idx="25">
                  <c:v>2</c:v>
                </c:pt>
                <c:pt idx="26">
                  <c:v>2</c:v>
                </c:pt>
                <c:pt idx="27">
                  <c:v>1</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排出量比較シート!$CX$21:$CX$50</c:f>
              <c:numCache>
                <c:formatCode>[=0]#;[&lt;1]0.00;#,##0</c:formatCode>
                <c:ptCount val="30"/>
                <c:pt idx="0">
                  <c:v>0</c:v>
                </c:pt>
                <c:pt idx="1">
                  <c:v>57.814999999999998</c:v>
                </c:pt>
                <c:pt idx="2">
                  <c:v>0</c:v>
                </c:pt>
                <c:pt idx="3">
                  <c:v>0</c:v>
                </c:pt>
                <c:pt idx="4">
                  <c:v>0</c:v>
                </c:pt>
                <c:pt idx="5">
                  <c:v>0</c:v>
                </c:pt>
                <c:pt idx="6">
                  <c:v>65.406000000000006</c:v>
                </c:pt>
                <c:pt idx="7">
                  <c:v>0</c:v>
                </c:pt>
                <c:pt idx="8">
                  <c:v>0</c:v>
                </c:pt>
                <c:pt idx="9">
                  <c:v>0</c:v>
                </c:pt>
                <c:pt idx="10">
                  <c:v>11.634</c:v>
                </c:pt>
                <c:pt idx="11">
                  <c:v>8.4329999999999998</c:v>
                </c:pt>
                <c:pt idx="12">
                  <c:v>25.155000000000001</c:v>
                </c:pt>
                <c:pt idx="13">
                  <c:v>0</c:v>
                </c:pt>
                <c:pt idx="14">
                  <c:v>121.315</c:v>
                </c:pt>
                <c:pt idx="15">
                  <c:v>54.816000000000003</c:v>
                </c:pt>
                <c:pt idx="16">
                  <c:v>40.968000000000004</c:v>
                </c:pt>
                <c:pt idx="17">
                  <c:v>2.89</c:v>
                </c:pt>
                <c:pt idx="18">
                  <c:v>14.414999999999999</c:v>
                </c:pt>
                <c:pt idx="19">
                  <c:v>0</c:v>
                </c:pt>
                <c:pt idx="20">
                  <c:v>0</c:v>
                </c:pt>
                <c:pt idx="21">
                  <c:v>154.786</c:v>
                </c:pt>
                <c:pt idx="22">
                  <c:v>3.45</c:v>
                </c:pt>
                <c:pt idx="23">
                  <c:v>2.79</c:v>
                </c:pt>
                <c:pt idx="24">
                  <c:v>0</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排出量比較シート!$DA$21:$DA$50</c:f>
              <c:numCache>
                <c:formatCode>[=0]#;[&lt;1]0.00;#,##0</c:formatCode>
                <c:ptCount val="30"/>
                <c:pt idx="0">
                  <c:v>0</c:v>
                </c:pt>
                <c:pt idx="1">
                  <c:v>0</c:v>
                </c:pt>
                <c:pt idx="2">
                  <c:v>0</c:v>
                </c:pt>
                <c:pt idx="3">
                  <c:v>0</c:v>
                </c:pt>
                <c:pt idx="4">
                  <c:v>0</c:v>
                </c:pt>
                <c:pt idx="5">
                  <c:v>0</c:v>
                </c:pt>
                <c:pt idx="6">
                  <c:v>3.093</c:v>
                </c:pt>
                <c:pt idx="7">
                  <c:v>0</c:v>
                </c:pt>
                <c:pt idx="8">
                  <c:v>22.422999999999998</c:v>
                </c:pt>
                <c:pt idx="9">
                  <c:v>0</c:v>
                </c:pt>
                <c:pt idx="10">
                  <c:v>0</c:v>
                </c:pt>
                <c:pt idx="11">
                  <c:v>0</c:v>
                </c:pt>
                <c:pt idx="12">
                  <c:v>0</c:v>
                </c:pt>
                <c:pt idx="13">
                  <c:v>0</c:v>
                </c:pt>
                <c:pt idx="14">
                  <c:v>0</c:v>
                </c:pt>
                <c:pt idx="15">
                  <c:v>0</c:v>
                </c:pt>
                <c:pt idx="16">
                  <c:v>0</c:v>
                </c:pt>
                <c:pt idx="17">
                  <c:v>0</c:v>
                </c:pt>
                <c:pt idx="18">
                  <c:v>18.446999999999999</c:v>
                </c:pt>
                <c:pt idx="19">
                  <c:v>0</c:v>
                </c:pt>
                <c:pt idx="20">
                  <c:v>0</c:v>
                </c:pt>
                <c:pt idx="21">
                  <c:v>2.617</c:v>
                </c:pt>
                <c:pt idx="22">
                  <c:v>39.697000000000003</c:v>
                </c:pt>
                <c:pt idx="23">
                  <c:v>0</c:v>
                </c:pt>
                <c:pt idx="24">
                  <c:v>4.2350000000000003</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排出量比較シート!$DD$21:$DD$50</c:f>
              <c:numCache>
                <c:formatCode>[=0]#;[&lt;1]0.00;#,##0</c:formatCode>
                <c:ptCount val="30"/>
                <c:pt idx="0">
                  <c:v>0</c:v>
                </c:pt>
                <c:pt idx="1">
                  <c:v>57.814999999999998</c:v>
                </c:pt>
                <c:pt idx="2">
                  <c:v>0</c:v>
                </c:pt>
                <c:pt idx="3">
                  <c:v>0</c:v>
                </c:pt>
                <c:pt idx="4">
                  <c:v>0</c:v>
                </c:pt>
                <c:pt idx="5">
                  <c:v>0</c:v>
                </c:pt>
                <c:pt idx="6">
                  <c:v>68.499000000000009</c:v>
                </c:pt>
                <c:pt idx="7">
                  <c:v>0</c:v>
                </c:pt>
                <c:pt idx="8">
                  <c:v>22.422999999999998</c:v>
                </c:pt>
                <c:pt idx="9">
                  <c:v>0</c:v>
                </c:pt>
                <c:pt idx="10">
                  <c:v>11.634</c:v>
                </c:pt>
                <c:pt idx="11">
                  <c:v>8.4329999999999998</c:v>
                </c:pt>
                <c:pt idx="12">
                  <c:v>25.155000000000001</c:v>
                </c:pt>
                <c:pt idx="13">
                  <c:v>0</c:v>
                </c:pt>
                <c:pt idx="14">
                  <c:v>121.315</c:v>
                </c:pt>
                <c:pt idx="15">
                  <c:v>54.816000000000003</c:v>
                </c:pt>
                <c:pt idx="16">
                  <c:v>40.968000000000004</c:v>
                </c:pt>
                <c:pt idx="17">
                  <c:v>2.89</c:v>
                </c:pt>
                <c:pt idx="18">
                  <c:v>32.861999999999995</c:v>
                </c:pt>
                <c:pt idx="19">
                  <c:v>0</c:v>
                </c:pt>
                <c:pt idx="20">
                  <c:v>0</c:v>
                </c:pt>
                <c:pt idx="21">
                  <c:v>157.40299999999999</c:v>
                </c:pt>
                <c:pt idx="22">
                  <c:v>43.147000000000006</c:v>
                </c:pt>
                <c:pt idx="23">
                  <c:v>2.79</c:v>
                </c:pt>
                <c:pt idx="24">
                  <c:v>4.2350000000000003</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排出量比較シート!$CU$21:$CU$50</c:f>
              <c:numCache>
                <c:formatCode>\(0%\);;</c:formatCode>
                <c:ptCount val="30"/>
                <c:pt idx="0">
                  <c:v>0</c:v>
                </c:pt>
                <c:pt idx="1">
                  <c:v>0</c:v>
                </c:pt>
                <c:pt idx="2">
                  <c:v>0</c:v>
                </c:pt>
                <c:pt idx="3">
                  <c:v>0</c:v>
                </c:pt>
                <c:pt idx="4">
                  <c:v>0</c:v>
                </c:pt>
                <c:pt idx="5">
                  <c:v>0</c:v>
                </c:pt>
                <c:pt idx="6">
                  <c:v>0.27649951105152304</c:v>
                </c:pt>
                <c:pt idx="7">
                  <c:v>0</c:v>
                </c:pt>
                <c:pt idx="8">
                  <c:v>0.46208416116478318</c:v>
                </c:pt>
                <c:pt idx="9">
                  <c:v>0</c:v>
                </c:pt>
                <c:pt idx="10">
                  <c:v>0</c:v>
                </c:pt>
                <c:pt idx="11">
                  <c:v>0</c:v>
                </c:pt>
                <c:pt idx="12">
                  <c:v>0</c:v>
                </c:pt>
                <c:pt idx="13">
                  <c:v>0</c:v>
                </c:pt>
                <c:pt idx="14">
                  <c:v>0</c:v>
                </c:pt>
                <c:pt idx="15">
                  <c:v>0</c:v>
                </c:pt>
                <c:pt idx="16">
                  <c:v>0</c:v>
                </c:pt>
                <c:pt idx="17">
                  <c:v>0</c:v>
                </c:pt>
                <c:pt idx="18">
                  <c:v>1</c:v>
                </c:pt>
                <c:pt idx="19">
                  <c:v>0</c:v>
                </c:pt>
                <c:pt idx="20">
                  <c:v>0</c:v>
                </c:pt>
                <c:pt idx="21">
                  <c:v>0.14536693977908136</c:v>
                </c:pt>
                <c:pt idx="22">
                  <c:v>1</c:v>
                </c:pt>
                <c:pt idx="23">
                  <c:v>0</c:v>
                </c:pt>
                <c:pt idx="24">
                  <c:v>0.3185356520975865</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排出量比較シート!$CM$21:$CM$50</c:f>
              <c:numCache>
                <c:formatCode>\(0%\);;</c:formatCode>
                <c:ptCount val="30"/>
                <c:pt idx="0">
                  <c:v>0</c:v>
                </c:pt>
                <c:pt idx="1">
                  <c:v>0.18113305032013197</c:v>
                </c:pt>
                <c:pt idx="2">
                  <c:v>0</c:v>
                </c:pt>
                <c:pt idx="3">
                  <c:v>0</c:v>
                </c:pt>
                <c:pt idx="4">
                  <c:v>0</c:v>
                </c:pt>
                <c:pt idx="5">
                  <c:v>0</c:v>
                </c:pt>
                <c:pt idx="6">
                  <c:v>0.6742641522852566</c:v>
                </c:pt>
                <c:pt idx="7">
                  <c:v>0</c:v>
                </c:pt>
                <c:pt idx="8">
                  <c:v>0</c:v>
                </c:pt>
                <c:pt idx="9">
                  <c:v>0</c:v>
                </c:pt>
                <c:pt idx="10">
                  <c:v>0.45889933355822432</c:v>
                </c:pt>
                <c:pt idx="11">
                  <c:v>0.13453229208024295</c:v>
                </c:pt>
                <c:pt idx="12">
                  <c:v>0.27695195090995478</c:v>
                </c:pt>
                <c:pt idx="13">
                  <c:v>0</c:v>
                </c:pt>
                <c:pt idx="14">
                  <c:v>1</c:v>
                </c:pt>
                <c:pt idx="15">
                  <c:v>9.7813749245089759E-2</c:v>
                </c:pt>
                <c:pt idx="16">
                  <c:v>0.70490995805153733</c:v>
                </c:pt>
                <c:pt idx="17">
                  <c:v>0.16253071660356927</c:v>
                </c:pt>
                <c:pt idx="18">
                  <c:v>0.86843769436425677</c:v>
                </c:pt>
                <c:pt idx="19">
                  <c:v>0</c:v>
                </c:pt>
                <c:pt idx="20">
                  <c:v>0</c:v>
                </c:pt>
                <c:pt idx="21">
                  <c:v>1</c:v>
                </c:pt>
                <c:pt idx="22">
                  <c:v>0.63416050829606307</c:v>
                </c:pt>
                <c:pt idx="23">
                  <c:v>6.2300118335018931E-2</c:v>
                </c:pt>
                <c:pt idx="24">
                  <c:v>0</c:v>
                </c:pt>
                <c:pt idx="25">
                  <c:v>0.26832822638437404</c:v>
                </c:pt>
                <c:pt idx="26">
                  <c:v>0.38501956255700975</c:v>
                </c:pt>
                <c:pt idx="27">
                  <c:v>1</c:v>
                </c:pt>
                <c:pt idx="28">
                  <c:v>0.15201841825845097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排出量比較シート!$BV$21:$BV$50</c:f>
              <c:numCache>
                <c:formatCode>0%</c:formatCode>
                <c:ptCount val="30"/>
                <c:pt idx="0">
                  <c:v>0.12991631777640286</c:v>
                </c:pt>
                <c:pt idx="1">
                  <c:v>0.88422392091296853</c:v>
                </c:pt>
                <c:pt idx="2">
                  <c:v>0.11767554015699923</c:v>
                </c:pt>
                <c:pt idx="3">
                  <c:v>0.27031110697826977</c:v>
                </c:pt>
                <c:pt idx="4">
                  <c:v>0.31089574100362499</c:v>
                </c:pt>
                <c:pt idx="5">
                  <c:v>9.8048158239307098E-2</c:v>
                </c:pt>
                <c:pt idx="6">
                  <c:v>0.65694781701522376</c:v>
                </c:pt>
                <c:pt idx="7">
                  <c:v>0.28525144445920741</c:v>
                </c:pt>
                <c:pt idx="8">
                  <c:v>6.8762725601574912E-2</c:v>
                </c:pt>
                <c:pt idx="9">
                  <c:v>0.40568645933084496</c:v>
                </c:pt>
                <c:pt idx="10">
                  <c:v>0.35796416175870527</c:v>
                </c:pt>
                <c:pt idx="11">
                  <c:v>0.61746787605181075</c:v>
                </c:pt>
                <c:pt idx="12">
                  <c:v>0.62244136777572556</c:v>
                </c:pt>
                <c:pt idx="13">
                  <c:v>0.12279447492812302</c:v>
                </c:pt>
                <c:pt idx="14">
                  <c:v>0.4613890865392774</c:v>
                </c:pt>
                <c:pt idx="15">
                  <c:v>0.91377393730708334</c:v>
                </c:pt>
                <c:pt idx="16">
                  <c:v>0.53824774125629626</c:v>
                </c:pt>
                <c:pt idx="17">
                  <c:v>0.2928467115796537</c:v>
                </c:pt>
                <c:pt idx="18">
                  <c:v>0.22766443645794521</c:v>
                </c:pt>
                <c:pt idx="19">
                  <c:v>0.44245894000958697</c:v>
                </c:pt>
                <c:pt idx="20">
                  <c:v>0.26491665985777518</c:v>
                </c:pt>
                <c:pt idx="21">
                  <c:v>0.60601870143947978</c:v>
                </c:pt>
                <c:pt idx="22">
                  <c:v>0.11070209503292572</c:v>
                </c:pt>
                <c:pt idx="23">
                  <c:v>0.48710550069584491</c:v>
                </c:pt>
                <c:pt idx="24">
                  <c:v>0.28172499655787997</c:v>
                </c:pt>
                <c:pt idx="25">
                  <c:v>0.36640983476308064</c:v>
                </c:pt>
                <c:pt idx="26">
                  <c:v>0.59599573555027596</c:v>
                </c:pt>
                <c:pt idx="27">
                  <c:v>0.14332359613389328</c:v>
                </c:pt>
                <c:pt idx="28">
                  <c:v>0.75796053287599841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排出量比較シート!$BZ$21:$BZ$50</c:f>
              <c:numCache>
                <c:formatCode>0%</c:formatCode>
                <c:ptCount val="30"/>
                <c:pt idx="0">
                  <c:v>0.23104210745562634</c:v>
                </c:pt>
                <c:pt idx="1">
                  <c:v>2.6082076407978338E-2</c:v>
                </c:pt>
                <c:pt idx="2">
                  <c:v>0.17684450459576417</c:v>
                </c:pt>
                <c:pt idx="3">
                  <c:v>0.16699768661223219</c:v>
                </c:pt>
                <c:pt idx="4">
                  <c:v>0.1769921112989164</c:v>
                </c:pt>
                <c:pt idx="5">
                  <c:v>0.18140585275569848</c:v>
                </c:pt>
                <c:pt idx="6">
                  <c:v>7.5758070832726551E-2</c:v>
                </c:pt>
                <c:pt idx="7">
                  <c:v>0.13927897438396816</c:v>
                </c:pt>
                <c:pt idx="8">
                  <c:v>0.51573732674797301</c:v>
                </c:pt>
                <c:pt idx="9">
                  <c:v>0.1422721806980643</c:v>
                </c:pt>
                <c:pt idx="10">
                  <c:v>0.1300283285749165</c:v>
                </c:pt>
                <c:pt idx="11">
                  <c:v>5.9935125979179639E-2</c:v>
                </c:pt>
                <c:pt idx="12">
                  <c:v>9.3064686319493453E-2</c:v>
                </c:pt>
                <c:pt idx="13">
                  <c:v>0.19587588011709489</c:v>
                </c:pt>
                <c:pt idx="14">
                  <c:v>0.14862193341298865</c:v>
                </c:pt>
                <c:pt idx="15">
                  <c:v>2.0641000215460701E-2</c:v>
                </c:pt>
                <c:pt idx="16">
                  <c:v>9.3869370251462761E-2</c:v>
                </c:pt>
                <c:pt idx="17">
                  <c:v>0.15056992985611703</c:v>
                </c:pt>
                <c:pt idx="18">
                  <c:v>0.15828544520292243</c:v>
                </c:pt>
                <c:pt idx="19">
                  <c:v>8.899096922428601E-2</c:v>
                </c:pt>
                <c:pt idx="20">
                  <c:v>0.14128478810203299</c:v>
                </c:pt>
                <c:pt idx="21">
                  <c:v>0.1040628063925835</c:v>
                </c:pt>
                <c:pt idx="22">
                  <c:v>0.14101572111727517</c:v>
                </c:pt>
                <c:pt idx="23">
                  <c:v>9.389540533508603E-2</c:v>
                </c:pt>
                <c:pt idx="24">
                  <c:v>0.22608039649707126</c:v>
                </c:pt>
                <c:pt idx="25">
                  <c:v>0.15008036002966538</c:v>
                </c:pt>
                <c:pt idx="26">
                  <c:v>8.2330783357834836E-2</c:v>
                </c:pt>
                <c:pt idx="27">
                  <c:v>0.12580937163363257</c:v>
                </c:pt>
                <c:pt idx="28">
                  <c:v>5.1491328803504051E-2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排出量比較シート!$CA$21:$CA$50</c:f>
              <c:numCache>
                <c:formatCode>0%</c:formatCode>
                <c:ptCount val="30"/>
                <c:pt idx="0">
                  <c:v>0.14889565094595555</c:v>
                </c:pt>
                <c:pt idx="1">
                  <c:v>4.0403090242569002E-2</c:v>
                </c:pt>
                <c:pt idx="2">
                  <c:v>0.28517469554652158</c:v>
                </c:pt>
                <c:pt idx="3">
                  <c:v>0.26498189879664547</c:v>
                </c:pt>
                <c:pt idx="4">
                  <c:v>0.16857820256445458</c:v>
                </c:pt>
                <c:pt idx="5">
                  <c:v>0.19425694122138545</c:v>
                </c:pt>
                <c:pt idx="6">
                  <c:v>8.8281701671899512E-2</c:v>
                </c:pt>
                <c:pt idx="7">
                  <c:v>0.20892054379252525</c:v>
                </c:pt>
                <c:pt idx="8">
                  <c:v>0.17558866723039171</c:v>
                </c:pt>
                <c:pt idx="9">
                  <c:v>0.2387177219499636</c:v>
                </c:pt>
                <c:pt idx="10">
                  <c:v>0.22516264495307078</c:v>
                </c:pt>
                <c:pt idx="11">
                  <c:v>8.7303976734920921E-2</c:v>
                </c:pt>
                <c:pt idx="12">
                  <c:v>0.13398020754273643</c:v>
                </c:pt>
                <c:pt idx="13">
                  <c:v>0.26385083305075413</c:v>
                </c:pt>
                <c:pt idx="14">
                  <c:v>0.13935234905049548</c:v>
                </c:pt>
                <c:pt idx="15">
                  <c:v>2.4018609335009159E-2</c:v>
                </c:pt>
                <c:pt idx="16">
                  <c:v>0.10367364961309603</c:v>
                </c:pt>
                <c:pt idx="17">
                  <c:v>0.24028301984202494</c:v>
                </c:pt>
                <c:pt idx="18">
                  <c:v>0.30451051929115913</c:v>
                </c:pt>
                <c:pt idx="19">
                  <c:v>0.21590134594279298</c:v>
                </c:pt>
                <c:pt idx="20">
                  <c:v>0.29284887076859456</c:v>
                </c:pt>
                <c:pt idx="21">
                  <c:v>0.13802850817354859</c:v>
                </c:pt>
                <c:pt idx="22">
                  <c:v>0.31490026463082027</c:v>
                </c:pt>
                <c:pt idx="23">
                  <c:v>0.1293930113876276</c:v>
                </c:pt>
                <c:pt idx="24">
                  <c:v>0.20327684299411594</c:v>
                </c:pt>
                <c:pt idx="25">
                  <c:v>0.15614688049641456</c:v>
                </c:pt>
                <c:pt idx="26">
                  <c:v>7.992309031982088E-2</c:v>
                </c:pt>
                <c:pt idx="27">
                  <c:v>0.27889960254888446</c:v>
                </c:pt>
                <c:pt idx="28">
                  <c:v>6.7885704636194116E-2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排出量比較シート!$CB$21:$CB$50</c:f>
              <c:numCache>
                <c:formatCode>0%</c:formatCode>
                <c:ptCount val="30"/>
                <c:pt idx="0">
                  <c:v>0.49014592382201522</c:v>
                </c:pt>
                <c:pt idx="1">
                  <c:v>4.6076289982004859E-2</c:v>
                </c:pt>
                <c:pt idx="2">
                  <c:v>0.40186787999474405</c:v>
                </c:pt>
                <c:pt idx="3">
                  <c:v>0.28534710330843882</c:v>
                </c:pt>
                <c:pt idx="4">
                  <c:v>0.34353394513300395</c:v>
                </c:pt>
                <c:pt idx="5">
                  <c:v>0.50826492588967964</c:v>
                </c:pt>
                <c:pt idx="6">
                  <c:v>0.16457816995832661</c:v>
                </c:pt>
                <c:pt idx="7">
                  <c:v>0.35483837917782041</c:v>
                </c:pt>
                <c:pt idx="8">
                  <c:v>0.20628019940231879</c:v>
                </c:pt>
                <c:pt idx="9">
                  <c:v>0.213323638021127</c:v>
                </c:pt>
                <c:pt idx="10">
                  <c:v>0.28684486471330739</c:v>
                </c:pt>
                <c:pt idx="11">
                  <c:v>0.23529302123408871</c:v>
                </c:pt>
                <c:pt idx="12">
                  <c:v>0.13943009108329638</c:v>
                </c:pt>
                <c:pt idx="13">
                  <c:v>0.39081334423041064</c:v>
                </c:pt>
                <c:pt idx="14">
                  <c:v>0.23581007411969929</c:v>
                </c:pt>
                <c:pt idx="15">
                  <c:v>4.0119556009561907E-2</c:v>
                </c:pt>
                <c:pt idx="16">
                  <c:v>0.24484169797104094</c:v>
                </c:pt>
                <c:pt idx="17">
                  <c:v>0.30025964022650459</c:v>
                </c:pt>
                <c:pt idx="18">
                  <c:v>0.29304142363322805</c:v>
                </c:pt>
                <c:pt idx="19">
                  <c:v>0.24324644466730372</c:v>
                </c:pt>
                <c:pt idx="20">
                  <c:v>0.28001302011416834</c:v>
                </c:pt>
                <c:pt idx="21">
                  <c:v>0.15188998399438833</c:v>
                </c:pt>
                <c:pt idx="22">
                  <c:v>0.40406885657650204</c:v>
                </c:pt>
                <c:pt idx="23">
                  <c:v>0.27140748063070275</c:v>
                </c:pt>
                <c:pt idx="24">
                  <c:v>0.27317651851262431</c:v>
                </c:pt>
                <c:pt idx="25">
                  <c:v>0.32033853284300823</c:v>
                </c:pt>
                <c:pt idx="26">
                  <c:v>0.24175039077206845</c:v>
                </c:pt>
                <c:pt idx="27">
                  <c:v>0.44147240432167284</c:v>
                </c:pt>
                <c:pt idx="28">
                  <c:v>0.11596485180689867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排出量比較シート!$CH$21:$CH$50</c:f>
              <c:numCache>
                <c:formatCode>0%</c:formatCode>
                <c:ptCount val="30"/>
                <c:pt idx="0">
                  <c:v>0</c:v>
                </c:pt>
                <c:pt idx="1">
                  <c:v>3.2146224544792618E-3</c:v>
                </c:pt>
                <c:pt idx="2">
                  <c:v>1.8437379705971056E-2</c:v>
                </c:pt>
                <c:pt idx="3">
                  <c:v>1.2362204304413793E-2</c:v>
                </c:pt>
                <c:pt idx="4">
                  <c:v>0</c:v>
                </c:pt>
                <c:pt idx="5">
                  <c:v>1.8024121893929376E-2</c:v>
                </c:pt>
                <c:pt idx="6">
                  <c:v>1.4434240521823564E-2</c:v>
                </c:pt>
                <c:pt idx="7">
                  <c:v>1.1710658186478783E-2</c:v>
                </c:pt>
                <c:pt idx="8">
                  <c:v>3.3631081017741676E-2</c:v>
                </c:pt>
                <c:pt idx="9">
                  <c:v>0</c:v>
                </c:pt>
                <c:pt idx="10">
                  <c:v>0</c:v>
                </c:pt>
                <c:pt idx="11">
                  <c:v>0</c:v>
                </c:pt>
                <c:pt idx="12">
                  <c:v>1.1083647278748152E-2</c:v>
                </c:pt>
                <c:pt idx="13">
                  <c:v>2.6665467673617441E-2</c:v>
                </c:pt>
                <c:pt idx="14">
                  <c:v>1.4826556877539138E-2</c:v>
                </c:pt>
                <c:pt idx="15">
                  <c:v>1.4468971328848244E-3</c:v>
                </c:pt>
                <c:pt idx="16">
                  <c:v>1.9367540908104146E-2</c:v>
                </c:pt>
                <c:pt idx="17">
                  <c:v>1.6040698495699807E-2</c:v>
                </c:pt>
                <c:pt idx="18">
                  <c:v>1.6498175414745166E-2</c:v>
                </c:pt>
                <c:pt idx="19">
                  <c:v>9.4023001560304877E-3</c:v>
                </c:pt>
                <c:pt idx="20">
                  <c:v>2.0936661157428864E-2</c:v>
                </c:pt>
                <c:pt idx="21">
                  <c:v>0</c:v>
                </c:pt>
                <c:pt idx="22">
                  <c:v>2.9313062642476795E-2</c:v>
                </c:pt>
                <c:pt idx="23">
                  <c:v>1.8198601950738746E-2</c:v>
                </c:pt>
                <c:pt idx="24">
                  <c:v>1.5741245438308561E-2</c:v>
                </c:pt>
                <c:pt idx="25">
                  <c:v>7.0243918678310757E-3</c:v>
                </c:pt>
                <c:pt idx="26">
                  <c:v>0</c:v>
                </c:pt>
                <c:pt idx="27">
                  <c:v>1.0495025361916923E-2</c:v>
                </c:pt>
                <c:pt idx="28">
                  <c:v>6.6975818774047185E-3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排出量比較シート!$BW$21:$BW$50</c15:sqref>
                        </c15:formulaRef>
                      </c:ext>
                    </c:extLst>
                    <c:numCache>
                      <c:formatCode>0%</c:formatCode>
                      <c:ptCount val="30"/>
                      <c:pt idx="0">
                        <c:v>3.5533243193040215E-2</c:v>
                      </c:pt>
                      <c:pt idx="1">
                        <c:v>0.88347721833001991</c:v>
                      </c:pt>
                      <c:pt idx="2">
                        <c:v>6.545407948601005E-2</c:v>
                      </c:pt>
                      <c:pt idx="3">
                        <c:v>0.19350884969440948</c:v>
                      </c:pt>
                      <c:pt idx="4">
                        <c:v>0.27070658941549702</c:v>
                      </c:pt>
                      <c:pt idx="5">
                        <c:v>9.1655648137850178E-3</c:v>
                      </c:pt>
                      <c:pt idx="6">
                        <c:v>0.64268184748882651</c:v>
                      </c:pt>
                      <c:pt idx="7">
                        <c:v>4.7332732152812015E-2</c:v>
                      </c:pt>
                      <c:pt idx="8">
                        <c:v>9.0349096515490758E-3</c:v>
                      </c:pt>
                      <c:pt idx="9">
                        <c:v>0.22276305523148232</c:v>
                      </c:pt>
                      <c:pt idx="10">
                        <c:v>0.17933190527164869</c:v>
                      </c:pt>
                      <c:pt idx="11">
                        <c:v>0.57136801888685795</c:v>
                      </c:pt>
                      <c:pt idx="12">
                        <c:v>0.61629753485119709</c:v>
                      </c:pt>
                      <c:pt idx="13">
                        <c:v>8.7676545031409245E-2</c:v>
                      </c:pt>
                      <c:pt idx="14">
                        <c:v>0.44229756449423496</c:v>
                      </c:pt>
                      <c:pt idx="15">
                        <c:v>0.9091998990772906</c:v>
                      </c:pt>
                      <c:pt idx="16">
                        <c:v>0.50634164058349118</c:v>
                      </c:pt>
                      <c:pt idx="17">
                        <c:v>0.27382669958520511</c:v>
                      </c:pt>
                      <c:pt idx="18">
                        <c:v>0.14056934322066283</c:v>
                      </c:pt>
                      <c:pt idx="19">
                        <c:v>0.34066331040852327</c:v>
                      </c:pt>
                      <c:pt idx="20">
                        <c:v>0.20459256362028269</c:v>
                      </c:pt>
                      <c:pt idx="21">
                        <c:v>0.46475865075266676</c:v>
                      </c:pt>
                      <c:pt idx="22">
                        <c:v>5.4443924941481106E-2</c:v>
                      </c:pt>
                      <c:pt idx="23">
                        <c:v>0.38481274422098694</c:v>
                      </c:pt>
                      <c:pt idx="24">
                        <c:v>0.25054146542909539</c:v>
                      </c:pt>
                      <c:pt idx="25">
                        <c:v>0.34613963498580241</c:v>
                      </c:pt>
                      <c:pt idx="26">
                        <c:v>0.49700422812405504</c:v>
                      </c:pt>
                      <c:pt idx="27">
                        <c:v>5.9928328922714304E-2</c:v>
                      </c:pt>
                      <c:pt idx="28">
                        <c:v>0.73066790625958533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1.9860681341498234E-2</c:v>
                      </c:pt>
                      <c:pt idx="1">
                        <c:v>7.4670258294853788E-4</c:v>
                      </c:pt>
                      <c:pt idx="2">
                        <c:v>8.9931686576078893E-3</c:v>
                      </c:pt>
                      <c:pt idx="3">
                        <c:v>1.2098193919482001E-2</c:v>
                      </c:pt>
                      <c:pt idx="4">
                        <c:v>1.0578233256639506E-2</c:v>
                      </c:pt>
                      <c:pt idx="5">
                        <c:v>1.2330342031973087E-2</c:v>
                      </c:pt>
                      <c:pt idx="6">
                        <c:v>6.8006215925431801E-3</c:v>
                      </c:pt>
                      <c:pt idx="7">
                        <c:v>1.315894443121006E-2</c:v>
                      </c:pt>
                      <c:pt idx="8">
                        <c:v>1.3380640051718821E-2</c:v>
                      </c:pt>
                      <c:pt idx="9">
                        <c:v>1.4049562291583242E-2</c:v>
                      </c:pt>
                      <c:pt idx="10">
                        <c:v>7.963395804736751E-3</c:v>
                      </c:pt>
                      <c:pt idx="11">
                        <c:v>4.5143557027551252E-3</c:v>
                      </c:pt>
                      <c:pt idx="12">
                        <c:v>6.1438329245283889E-3</c:v>
                      </c:pt>
                      <c:pt idx="13">
                        <c:v>9.8946283442847248E-3</c:v>
                      </c:pt>
                      <c:pt idx="14">
                        <c:v>6.779348768287877E-3</c:v>
                      </c:pt>
                      <c:pt idx="15">
                        <c:v>1.5672760218022727E-3</c:v>
                      </c:pt>
                      <c:pt idx="16">
                        <c:v>7.4744518915991418E-3</c:v>
                      </c:pt>
                      <c:pt idx="17">
                        <c:v>1.0365855757375551E-2</c:v>
                      </c:pt>
                      <c:pt idx="18">
                        <c:v>1.30193226072994E-2</c:v>
                      </c:pt>
                      <c:pt idx="19">
                        <c:v>1.8728999750828538E-2</c:v>
                      </c:pt>
                      <c:pt idx="20">
                        <c:v>1.5584446800578409E-2</c:v>
                      </c:pt>
                      <c:pt idx="21">
                        <c:v>8.7494747690499836E-3</c:v>
                      </c:pt>
                      <c:pt idx="22">
                        <c:v>1.2115678556992644E-2</c:v>
                      </c:pt>
                      <c:pt idx="23">
                        <c:v>1.0736317717061109E-2</c:v>
                      </c:pt>
                      <c:pt idx="24">
                        <c:v>8.7421733957712897E-3</c:v>
                      </c:pt>
                      <c:pt idx="25">
                        <c:v>8.2623502164085472E-3</c:v>
                      </c:pt>
                      <c:pt idx="26">
                        <c:v>6.9286002487704635E-3</c:v>
                      </c:pt>
                      <c:pt idx="27">
                        <c:v>9.2949766695954554E-3</c:v>
                      </c:pt>
                      <c:pt idx="28">
                        <c:v>2.6561405195474658E-3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7.4522393241864437E-2</c:v>
                      </c:pt>
                      <c:pt idx="1">
                        <c:v>0</c:v>
                      </c:pt>
                      <c:pt idx="2">
                        <c:v>4.3228292013381291E-2</c:v>
                      </c:pt>
                      <c:pt idx="3">
                        <c:v>6.470406336437827E-2</c:v>
                      </c:pt>
                      <c:pt idx="4">
                        <c:v>2.9610918331488458E-2</c:v>
                      </c:pt>
                      <c:pt idx="5">
                        <c:v>7.6552251393549001E-2</c:v>
                      </c:pt>
                      <c:pt idx="6">
                        <c:v>7.4653479338541232E-3</c:v>
                      </c:pt>
                      <c:pt idx="7">
                        <c:v>0.22475976787518537</c:v>
                      </c:pt>
                      <c:pt idx="8">
                        <c:v>4.634717589830701E-2</c:v>
                      </c:pt>
                      <c:pt idx="9">
                        <c:v>0.16887384180777942</c:v>
                      </c:pt>
                      <c:pt idx="10">
                        <c:v>0.17066886068231982</c:v>
                      </c:pt>
                      <c:pt idx="11">
                        <c:v>4.158550146219761E-2</c:v>
                      </c:pt>
                      <c:pt idx="12">
                        <c:v>0</c:v>
                      </c:pt>
                      <c:pt idx="13">
                        <c:v>2.5223301552429047E-2</c:v>
                      </c:pt>
                      <c:pt idx="14">
                        <c:v>1.2312173276754551E-2</c:v>
                      </c:pt>
                      <c:pt idx="15">
                        <c:v>3.0067622079905528E-3</c:v>
                      </c:pt>
                      <c:pt idx="16">
                        <c:v>2.4431648781205961E-2</c:v>
                      </c:pt>
                      <c:pt idx="17">
                        <c:v>8.65415623707309E-3</c:v>
                      </c:pt>
                      <c:pt idx="18">
                        <c:v>7.4075770629982982E-2</c:v>
                      </c:pt>
                      <c:pt idx="19">
                        <c:v>8.3066629850235121E-2</c:v>
                      </c:pt>
                      <c:pt idx="20">
                        <c:v>4.4739649436914088E-2</c:v>
                      </c:pt>
                      <c:pt idx="21">
                        <c:v>0.13251057591776297</c:v>
                      </c:pt>
                      <c:pt idx="22">
                        <c:v>4.4142491534451968E-2</c:v>
                      </c:pt>
                      <c:pt idx="23">
                        <c:v>9.1556438757796912E-2</c:v>
                      </c:pt>
                      <c:pt idx="24">
                        <c:v>2.2441357733013322E-2</c:v>
                      </c:pt>
                      <c:pt idx="25">
                        <c:v>1.2007849560869682E-2</c:v>
                      </c:pt>
                      <c:pt idx="26">
                        <c:v>9.2062907177450484E-2</c:v>
                      </c:pt>
                      <c:pt idx="27">
                        <c:v>7.4100290541583527E-2</c:v>
                      </c:pt>
                      <c:pt idx="28">
                        <c:v>2.4636486096865647E-2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0.4787569009154285</c:v>
                      </c:pt>
                      <c:pt idx="1">
                        <c:v>4.4287044024386157E-2</c:v>
                      </c:pt>
                      <c:pt idx="2">
                        <c:v>0.38980104162076934</c:v>
                      </c:pt>
                      <c:pt idx="3">
                        <c:v>0.27724539154556188</c:v>
                      </c:pt>
                      <c:pt idx="4">
                        <c:v>0.32669556770740837</c:v>
                      </c:pt>
                      <c:pt idx="5">
                        <c:v>0.49278184819095122</c:v>
                      </c:pt>
                      <c:pt idx="6">
                        <c:v>0.16019057263703287</c:v>
                      </c:pt>
                      <c:pt idx="7">
                        <c:v>0.29117778068474215</c:v>
                      </c:pt>
                      <c:pt idx="8">
                        <c:v>0.19943435311355726</c:v>
                      </c:pt>
                      <c:pt idx="9">
                        <c:v>0.2071148393012836</c:v>
                      </c:pt>
                      <c:pt idx="10">
                        <c:v>0.27733057817136142</c:v>
                      </c:pt>
                      <c:pt idx="11">
                        <c:v>0.22872143835954548</c:v>
                      </c:pt>
                      <c:pt idx="12">
                        <c:v>0.13028200926676034</c:v>
                      </c:pt>
                      <c:pt idx="13">
                        <c:v>0.37713340003281731</c:v>
                      </c:pt>
                      <c:pt idx="14">
                        <c:v>0.2285519076005629</c:v>
                      </c:pt>
                      <c:pt idx="15">
                        <c:v>3.9074137504855833E-2</c:v>
                      </c:pt>
                      <c:pt idx="16">
                        <c:v>0.23889680840286132</c:v>
                      </c:pt>
                      <c:pt idx="17">
                        <c:v>0.28949259351181872</c:v>
                      </c:pt>
                      <c:pt idx="18">
                        <c:v>0.28399773707788828</c:v>
                      </c:pt>
                      <c:pt idx="19">
                        <c:v>0.23671603196756313</c:v>
                      </c:pt>
                      <c:pt idx="20">
                        <c:v>0.27094106754649833</c:v>
                      </c:pt>
                      <c:pt idx="21">
                        <c:v>0.14817714100561361</c:v>
                      </c:pt>
                      <c:pt idx="22">
                        <c:v>0.39112213378769306</c:v>
                      </c:pt>
                      <c:pt idx="23">
                        <c:v>0.26451882773047453</c:v>
                      </c:pt>
                      <c:pt idx="24">
                        <c:v>0.26249740278523248</c:v>
                      </c:pt>
                      <c:pt idx="25">
                        <c:v>0.31203270417073997</c:v>
                      </c:pt>
                      <c:pt idx="26">
                        <c:v>0.23502508442410788</c:v>
                      </c:pt>
                      <c:pt idx="27">
                        <c:v>0.43066591578869756</c:v>
                      </c:pt>
                      <c:pt idx="28">
                        <c:v>0.11341052346873171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0.16006913173468376</c:v>
                      </c:pt>
                      <c:pt idx="1">
                        <c:v>2.6510418548986465E-2</c:v>
                      </c:pt>
                      <c:pt idx="2">
                        <c:v>0.17220564814214392</c:v>
                      </c:pt>
                      <c:pt idx="3">
                        <c:v>0.1052916095594964</c:v>
                      </c:pt>
                      <c:pt idx="4">
                        <c:v>0.13765590323259075</c:v>
                      </c:pt>
                      <c:pt idx="5">
                        <c:v>0.21436025333636322</c:v>
                      </c:pt>
                      <c:pt idx="6">
                        <c:v>7.8717964656564915E-2</c:v>
                      </c:pt>
                      <c:pt idx="7">
                        <c:v>0.12142213418653204</c:v>
                      </c:pt>
                      <c:pt idx="8">
                        <c:v>0.10268978728565059</c:v>
                      </c:pt>
                      <c:pt idx="9">
                        <c:v>8.9966038161172615E-2</c:v>
                      </c:pt>
                      <c:pt idx="10">
                        <c:v>0.13456516033952723</c:v>
                      </c:pt>
                      <c:pt idx="11">
                        <c:v>0.10349064959483059</c:v>
                      </c:pt>
                      <c:pt idx="12">
                        <c:v>7.0321530896460593E-2</c:v>
                      </c:pt>
                      <c:pt idx="13">
                        <c:v>0.20978434478818669</c:v>
                      </c:pt>
                      <c:pt idx="14">
                        <c:v>0.12170731817152923</c:v>
                      </c:pt>
                      <c:pt idx="15">
                        <c:v>1.6284082307608441E-2</c:v>
                      </c:pt>
                      <c:pt idx="16">
                        <c:v>0.10489029102402694</c:v>
                      </c:pt>
                      <c:pt idx="17">
                        <c:v>0.17255947642179584</c:v>
                      </c:pt>
                      <c:pt idx="18">
                        <c:v>0.14952387362683209</c:v>
                      </c:pt>
                      <c:pt idx="19">
                        <c:v>9.4847449426209068E-2</c:v>
                      </c:pt>
                      <c:pt idx="20">
                        <c:v>0.13130901963992697</c:v>
                      </c:pt>
                      <c:pt idx="21">
                        <c:v>6.0965198198584244E-2</c:v>
                      </c:pt>
                      <c:pt idx="22">
                        <c:v>0.20958169516407082</c:v>
                      </c:pt>
                      <c:pt idx="23">
                        <c:v>0.11739394787443404</c:v>
                      </c:pt>
                      <c:pt idx="24">
                        <c:v>0.13970973025136446</c:v>
                      </c:pt>
                      <c:pt idx="25">
                        <c:v>0.15143627014996305</c:v>
                      </c:pt>
                      <c:pt idx="26">
                        <c:v>0.1028431641906308</c:v>
                      </c:pt>
                      <c:pt idx="27">
                        <c:v>0.17305606703849338</c:v>
                      </c:pt>
                      <c:pt idx="28">
                        <c:v>3.9578545745703707E-2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0.31868776918074471</c:v>
                      </c:pt>
                      <c:pt idx="1">
                        <c:v>1.7776625475399696E-2</c:v>
                      </c:pt>
                      <c:pt idx="2">
                        <c:v>0.21759539347862544</c:v>
                      </c:pt>
                      <c:pt idx="3">
                        <c:v>0.17195378198606545</c:v>
                      </c:pt>
                      <c:pt idx="4">
                        <c:v>0.18903966447481763</c:v>
                      </c:pt>
                      <c:pt idx="5">
                        <c:v>0.27842159485458806</c:v>
                      </c:pt>
                      <c:pt idx="6">
                        <c:v>8.1472607980467959E-2</c:v>
                      </c:pt>
                      <c:pt idx="7">
                        <c:v>0.16975564649821015</c:v>
                      </c:pt>
                      <c:pt idx="8">
                        <c:v>9.6744565827906651E-2</c:v>
                      </c:pt>
                      <c:pt idx="9">
                        <c:v>0.11714880114011099</c:v>
                      </c:pt>
                      <c:pt idx="10">
                        <c:v>0.14276541783183422</c:v>
                      </c:pt>
                      <c:pt idx="11">
                        <c:v>0.12523078876471488</c:v>
                      </c:pt>
                      <c:pt idx="12">
                        <c:v>5.9960478370299747E-2</c:v>
                      </c:pt>
                      <c:pt idx="13">
                        <c:v>0.16734905524463059</c:v>
                      </c:pt>
                      <c:pt idx="14">
                        <c:v>0.10684458942903366</c:v>
                      </c:pt>
                      <c:pt idx="15">
                        <c:v>2.2790055197247392E-2</c:v>
                      </c:pt>
                      <c:pt idx="16">
                        <c:v>0.1340065173788344</c:v>
                      </c:pt>
                      <c:pt idx="17">
                        <c:v>0.11693311709002285</c:v>
                      </c:pt>
                      <c:pt idx="18">
                        <c:v>0.13447386345105616</c:v>
                      </c:pt>
                      <c:pt idx="19">
                        <c:v>0.14186858254135407</c:v>
                      </c:pt>
                      <c:pt idx="20">
                        <c:v>0.13963204790657133</c:v>
                      </c:pt>
                      <c:pt idx="21">
                        <c:v>8.7211942807029361E-2</c:v>
                      </c:pt>
                      <c:pt idx="22">
                        <c:v>0.18154043862362221</c:v>
                      </c:pt>
                      <c:pt idx="23">
                        <c:v>0.14712487985604047</c:v>
                      </c:pt>
                      <c:pt idx="24">
                        <c:v>0.12278767253386805</c:v>
                      </c:pt>
                      <c:pt idx="25">
                        <c:v>0.16059643402077689</c:v>
                      </c:pt>
                      <c:pt idx="26">
                        <c:v>0.13218192023347708</c:v>
                      </c:pt>
                      <c:pt idx="27">
                        <c:v>0.25760984875020421</c:v>
                      </c:pt>
                      <c:pt idx="28">
                        <c:v>7.3831977723027992E-2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1.1389022906586771E-2</c:v>
                      </c:pt>
                      <c:pt idx="1">
                        <c:v>1.789245957618701E-3</c:v>
                      </c:pt>
                      <c:pt idx="2">
                        <c:v>1.2066838373974631E-2</c:v>
                      </c:pt>
                      <c:pt idx="3">
                        <c:v>8.1017117628769883E-3</c:v>
                      </c:pt>
                      <c:pt idx="4">
                        <c:v>9.9566909021281177E-3</c:v>
                      </c:pt>
                      <c:pt idx="5">
                        <c:v>1.5483077698728394E-2</c:v>
                      </c:pt>
                      <c:pt idx="6">
                        <c:v>4.3875973212937095E-3</c:v>
                      </c:pt>
                      <c:pt idx="7">
                        <c:v>8.3944971349548363E-3</c:v>
                      </c:pt>
                      <c:pt idx="8">
                        <c:v>6.8458462887615408E-3</c:v>
                      </c:pt>
                      <c:pt idx="9">
                        <c:v>6.2087987198433713E-3</c:v>
                      </c:pt>
                      <c:pt idx="10">
                        <c:v>9.1880838315912816E-3</c:v>
                      </c:pt>
                      <c:pt idx="11">
                        <c:v>6.5715828745432601E-3</c:v>
                      </c:pt>
                      <c:pt idx="12">
                        <c:v>4.555421324775189E-3</c:v>
                      </c:pt>
                      <c:pt idx="13">
                        <c:v>1.3679944197593342E-2</c:v>
                      </c:pt>
                      <c:pt idx="14">
                        <c:v>7.258166519136364E-3</c:v>
                      </c:pt>
                      <c:pt idx="15">
                        <c:v>1.0454185047060727E-3</c:v>
                      </c:pt>
                      <c:pt idx="16">
                        <c:v>5.9448895681796154E-3</c:v>
                      </c:pt>
                      <c:pt idx="17">
                        <c:v>1.07670467146859E-2</c:v>
                      </c:pt>
                      <c:pt idx="18">
                        <c:v>9.043686555339818E-3</c:v>
                      </c:pt>
                      <c:pt idx="19">
                        <c:v>6.5304126997405704E-3</c:v>
                      </c:pt>
                      <c:pt idx="20">
                        <c:v>9.0719525676700268E-3</c:v>
                      </c:pt>
                      <c:pt idx="21">
                        <c:v>3.7128429887747301E-3</c:v>
                      </c:pt>
                      <c:pt idx="22">
                        <c:v>1.294672278880904E-2</c:v>
                      </c:pt>
                      <c:pt idx="23">
                        <c:v>6.8886529002281979E-3</c:v>
                      </c:pt>
                      <c:pt idx="24">
                        <c:v>1.0679115727391776E-2</c:v>
                      </c:pt>
                      <c:pt idx="25">
                        <c:v>8.3058286722682492E-3</c:v>
                      </c:pt>
                      <c:pt idx="26">
                        <c:v>6.7253063479605565E-3</c:v>
                      </c:pt>
                      <c:pt idx="27">
                        <c:v>1.0806488532975269E-2</c:v>
                      </c:pt>
                      <c:pt idx="28">
                        <c:v>2.5543283381669643E-3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6.8816865234674731E-3</c:v>
                      </c:pt>
                      <c:pt idx="5">
                        <c:v>0</c:v>
                      </c:pt>
                      <c:pt idx="6">
                        <c:v>0</c:v>
                      </c:pt>
                      <c:pt idx="7">
                        <c:v>5.5266101358123432E-2</c:v>
                      </c:pt>
                      <c:pt idx="8">
                        <c:v>0</c:v>
                      </c:pt>
                      <c:pt idx="9">
                        <c:v>0</c:v>
                      </c:pt>
                      <c:pt idx="10">
                        <c:v>3.2620271035469742E-4</c:v>
                      </c:pt>
                      <c:pt idx="11">
                        <c:v>0</c:v>
                      </c:pt>
                      <c:pt idx="12">
                        <c:v>4.5926604917608284E-3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排出量比較シート!$BE$21:$BE$50</c:f>
              <c:numCache>
                <c:formatCode>#,##0_);[Red]\(#,##0\)</c:formatCode>
                <c:ptCount val="30"/>
                <c:pt idx="0">
                  <c:v>7.7625868873794808</c:v>
                </c:pt>
                <c:pt idx="1">
                  <c:v>319.18526131933731</c:v>
                </c:pt>
                <c:pt idx="2">
                  <c:v>6.274675333723108</c:v>
                </c:pt>
                <c:pt idx="3">
                  <c:v>22.519663516470693</c:v>
                </c:pt>
                <c:pt idx="4">
                  <c:v>20.778168122875261</c:v>
                </c:pt>
                <c:pt idx="5">
                  <c:v>4.1906589250191679</c:v>
                </c:pt>
                <c:pt idx="6">
                  <c:v>97.003525663231628</c:v>
                </c:pt>
                <c:pt idx="7">
                  <c:v>23.08825771438984</c:v>
                </c:pt>
                <c:pt idx="8">
                  <c:v>6.4698938064641398</c:v>
                </c:pt>
                <c:pt idx="9">
                  <c:v>43.140551368349833</c:v>
                </c:pt>
                <c:pt idx="10">
                  <c:v>25.351965342359556</c:v>
                </c:pt>
                <c:pt idx="11">
                  <c:v>62.683835007955295</c:v>
                </c:pt>
                <c:pt idx="12">
                  <c:v>90.828029617955764</c:v>
                </c:pt>
                <c:pt idx="13">
                  <c:v>5.895040162846386</c:v>
                </c:pt>
                <c:pt idx="14">
                  <c:v>40.652797598762533</c:v>
                </c:pt>
                <c:pt idx="15">
                  <c:v>560.41201183944759</c:v>
                </c:pt>
                <c:pt idx="16">
                  <c:v>58.118061082923091</c:v>
                </c:pt>
                <c:pt idx="17">
                  <c:v>17.78125427853146</c:v>
                </c:pt>
                <c:pt idx="18">
                  <c:v>16.598772823365938</c:v>
                </c:pt>
                <c:pt idx="19">
                  <c:v>43.171134507006123</c:v>
                </c:pt>
                <c:pt idx="20">
                  <c:v>19.024437159288254</c:v>
                </c:pt>
                <c:pt idx="21">
                  <c:v>104.84037539957529</c:v>
                </c:pt>
                <c:pt idx="22">
                  <c:v>5.4402630798784131</c:v>
                </c:pt>
                <c:pt idx="23">
                  <c:v>44.783221518084012</c:v>
                </c:pt>
                <c:pt idx="24">
                  <c:v>16.567532948497508</c:v>
                </c:pt>
                <c:pt idx="25">
                  <c:v>27.712328666265993</c:v>
                </c:pt>
                <c:pt idx="26">
                  <c:v>56.316618968651504</c:v>
                </c:pt>
                <c:pt idx="27">
                  <c:v>8.2958552280554265</c:v>
                </c:pt>
                <c:pt idx="28">
                  <c:v>185.03678910917927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排出量比較シート!$BI$21:$BI$50</c:f>
              <c:numCache>
                <c:formatCode>#,##0_);[Red]\(#,##0\)</c:formatCode>
                <c:ptCount val="30"/>
                <c:pt idx="0">
                  <c:v>13.804920463142333</c:v>
                </c:pt>
                <c:pt idx="1">
                  <c:v>9.4150522024283649</c:v>
                </c:pt>
                <c:pt idx="2">
                  <c:v>9.4296728904840634</c:v>
                </c:pt>
                <c:pt idx="3">
                  <c:v>13.912605192500711</c:v>
                </c:pt>
                <c:pt idx="4">
                  <c:v>11.828955369795995</c:v>
                </c:pt>
                <c:pt idx="5">
                  <c:v>7.7534353480248832</c:v>
                </c:pt>
                <c:pt idx="6">
                  <c:v>11.186276562433591</c:v>
                </c:pt>
                <c:pt idx="7">
                  <c:v>11.273243018521587</c:v>
                </c:pt>
                <c:pt idx="8">
                  <c:v>48.525792235505264</c:v>
                </c:pt>
                <c:pt idx="9">
                  <c:v>15.129172242563268</c:v>
                </c:pt>
                <c:pt idx="10">
                  <c:v>9.2089489164512912</c:v>
                </c:pt>
                <c:pt idx="11">
                  <c:v>6.0844680246080864</c:v>
                </c:pt>
                <c:pt idx="12">
                  <c:v>13.580206141533973</c:v>
                </c:pt>
                <c:pt idx="13">
                  <c:v>9.4034864426844322</c:v>
                </c:pt>
                <c:pt idx="14">
                  <c:v>13.095015799123484</c:v>
                </c:pt>
                <c:pt idx="15">
                  <c:v>12.65900020218834</c:v>
                </c:pt>
                <c:pt idx="16">
                  <c:v>10.135678008339845</c:v>
                </c:pt>
                <c:pt idx="17">
                  <c:v>9.1424014803869031</c:v>
                </c:pt>
                <c:pt idx="18">
                  <c:v>11.540424086631454</c:v>
                </c:pt>
                <c:pt idx="19">
                  <c:v>8.6829324822937259</c:v>
                </c:pt>
                <c:pt idx="20">
                  <c:v>10.146072256284322</c:v>
                </c:pt>
                <c:pt idx="21">
                  <c:v>18.002717839263426</c:v>
                </c:pt>
                <c:pt idx="22">
                  <c:v>6.9299738279439822</c:v>
                </c:pt>
                <c:pt idx="23">
                  <c:v>8.6325010303611087</c:v>
                </c:pt>
                <c:pt idx="24">
                  <c:v>13.295215063406991</c:v>
                </c:pt>
                <c:pt idx="25">
                  <c:v>11.350885999506156</c:v>
                </c:pt>
                <c:pt idx="26">
                  <c:v>7.7795713613166519</c:v>
                </c:pt>
                <c:pt idx="27">
                  <c:v>7.2820970276953902</c:v>
                </c:pt>
                <c:pt idx="28">
                  <c:v>12.570298499069903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排出量比較シート!$BJ$21:$BJ$50</c:f>
              <c:numCache>
                <c:formatCode>#,##0_);[Red]\(#,##0\)</c:formatCode>
                <c:ptCount val="30"/>
                <c:pt idx="0">
                  <c:v>8.8966147394214499</c:v>
                </c:pt>
                <c:pt idx="1">
                  <c:v>14.584621171374616</c:v>
                </c:pt>
                <c:pt idx="2">
                  <c:v>15.206037087744997</c:v>
                </c:pt>
                <c:pt idx="3">
                  <c:v>22.075686291853543</c:v>
                </c:pt>
                <c:pt idx="4">
                  <c:v>11.266626629972126</c:v>
                </c:pt>
                <c:pt idx="5">
                  <c:v>8.3027014387096134</c:v>
                </c:pt>
                <c:pt idx="6">
                  <c:v>13.035489413195528</c:v>
                </c:pt>
                <c:pt idx="7">
                  <c:v>16.910033062434135</c:v>
                </c:pt>
                <c:pt idx="8">
                  <c:v>16.521160565706037</c:v>
                </c:pt>
                <c:pt idx="9">
                  <c:v>25.385156219668907</c:v>
                </c:pt>
                <c:pt idx="10">
                  <c:v>15.946611926732748</c:v>
                </c:pt>
                <c:pt idx="11">
                  <c:v>8.8628870997832419</c:v>
                </c:pt>
                <c:pt idx="12">
                  <c:v>19.550690055189659</c:v>
                </c:pt>
                <c:pt idx="13">
                  <c:v>12.666785364285506</c:v>
                </c:pt>
                <c:pt idx="14">
                  <c:v>12.278276634919154</c:v>
                </c:pt>
                <c:pt idx="15">
                  <c:v>14.73046738308836</c:v>
                </c:pt>
                <c:pt idx="16">
                  <c:v>11.19430893818544</c:v>
                </c:pt>
                <c:pt idx="17">
                  <c:v>14.589658362826947</c:v>
                </c:pt>
                <c:pt idx="18">
                  <c:v>22.201539294754202</c:v>
                </c:pt>
                <c:pt idx="19">
                  <c:v>21.065697182518271</c:v>
                </c:pt>
                <c:pt idx="20">
                  <c:v>21.030330603204376</c:v>
                </c:pt>
                <c:pt idx="21">
                  <c:v>23.878736049539764</c:v>
                </c:pt>
                <c:pt idx="22">
                  <c:v>15.475229109308732</c:v>
                </c:pt>
                <c:pt idx="23">
                  <c:v>11.896059238884146</c:v>
                </c:pt>
                <c:pt idx="24">
                  <c:v>11.95419588293317</c:v>
                </c:pt>
                <c:pt idx="25">
                  <c:v>11.809709407300019</c:v>
                </c:pt>
                <c:pt idx="26">
                  <c:v>7.5520644794257681</c:v>
                </c:pt>
                <c:pt idx="27">
                  <c:v>16.143264530889031</c:v>
                </c:pt>
                <c:pt idx="28">
                  <c:v>16.572568448429372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排出量比較シート!$BK$21:$BK$50</c:f>
              <c:numCache>
                <c:formatCode>#,##0_);[Red]\(#,##0\)</c:formatCode>
                <c:ptCount val="30"/>
                <c:pt idx="0">
                  <c:v>29.28654680401014</c:v>
                </c:pt>
                <c:pt idx="1">
                  <c:v>16.632520689269317</c:v>
                </c:pt>
                <c:pt idx="2">
                  <c:v>21.428331415809836</c:v>
                </c:pt>
                <c:pt idx="3">
                  <c:v>23.772314884649639</c:v>
                </c:pt>
                <c:pt idx="4">
                  <c:v>22.95948488983943</c:v>
                </c:pt>
                <c:pt idx="5">
                  <c:v>21.723660966228103</c:v>
                </c:pt>
                <c:pt idx="6">
                  <c:v>24.301264605298588</c:v>
                </c:pt>
                <c:pt idx="7">
                  <c:v>28.720625625387456</c:v>
                </c:pt>
                <c:pt idx="8">
                  <c:v>19.408930824561189</c:v>
                </c:pt>
                <c:pt idx="9">
                  <c:v>22.684758518470925</c:v>
                </c:pt>
                <c:pt idx="10">
                  <c:v>20.315109292274666</c:v>
                </c:pt>
                <c:pt idx="11">
                  <c:v>23.886374487801483</c:v>
                </c:pt>
                <c:pt idx="12">
                  <c:v>20.345949190046426</c:v>
                </c:pt>
                <c:pt idx="13">
                  <c:v>18.76192199822615</c:v>
                </c:pt>
                <c:pt idx="14">
                  <c:v>20.777126062606282</c:v>
                </c:pt>
                <c:pt idx="15">
                  <c:v>24.605080293363827</c:v>
                </c:pt>
                <c:pt idx="16">
                  <c:v>26.437128607571484</c:v>
                </c:pt>
                <c:pt idx="17">
                  <c:v>18.23135723002871</c:v>
                </c:pt>
                <c:pt idx="18">
                  <c:v>21.365339683267596</c:v>
                </c:pt>
                <c:pt idx="19">
                  <c:v>23.733784158267106</c:v>
                </c:pt>
                <c:pt idx="20">
                  <c:v>20.108550771417882</c:v>
                </c:pt>
                <c:pt idx="21">
                  <c:v>26.276751696906885</c:v>
                </c:pt>
                <c:pt idx="22">
                  <c:v>19.857265406838192</c:v>
                </c:pt>
                <c:pt idx="23">
                  <c:v>24.952502711192512</c:v>
                </c:pt>
                <c:pt idx="24">
                  <c:v>16.064818622808684</c:v>
                </c:pt>
                <c:pt idx="25">
                  <c:v>24.227861439240396</c:v>
                </c:pt>
                <c:pt idx="26">
                  <c:v>22.843392713310298</c:v>
                </c:pt>
                <c:pt idx="27">
                  <c:v>25.553302123487978</c:v>
                </c:pt>
                <c:pt idx="28">
                  <c:v>28.309869573882949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排出量比較シート!$BQ$21:$BQ$50</c:f>
              <c:numCache>
                <c:formatCode>#,##0_);[Red]\(#,##0\)</c:formatCode>
                <c:ptCount val="30"/>
                <c:pt idx="0">
                  <c:v>0</c:v>
                </c:pt>
                <c:pt idx="1">
                  <c:v>1.1604075437323129</c:v>
                </c:pt>
                <c:pt idx="2">
                  <c:v>0.98311485551878774</c:v>
                </c:pt>
                <c:pt idx="3">
                  <c:v>1.0298973074741029</c:v>
                </c:pt>
                <c:pt idx="4">
                  <c:v>0</c:v>
                </c:pt>
                <c:pt idx="5">
                  <c:v>0.77036579408329653</c:v>
                </c:pt>
                <c:pt idx="6">
                  <c:v>2.1313294368638158</c:v>
                </c:pt>
                <c:pt idx="7">
                  <c:v>0.94786091171999998</c:v>
                </c:pt>
                <c:pt idx="8">
                  <c:v>3.1643527925599999</c:v>
                </c:pt>
                <c:pt idx="9">
                  <c:v>0</c:v>
                </c:pt>
                <c:pt idx="10">
                  <c:v>0</c:v>
                </c:pt>
                <c:pt idx="11">
                  <c:v>0</c:v>
                </c:pt>
                <c:pt idx="12">
                  <c:v>1.617350477373545</c:v>
                </c:pt>
                <c:pt idx="13">
                  <c:v>1.2801390533985291</c:v>
                </c:pt>
                <c:pt idx="14">
                  <c:v>1.3063616661375641</c:v>
                </c:pt>
                <c:pt idx="15">
                  <c:v>0.88737323320288075</c:v>
                </c:pt>
                <c:pt idx="16">
                  <c:v>2.091237620237838</c:v>
                </c:pt>
                <c:pt idx="17">
                  <c:v>0.97396940952063615</c:v>
                </c:pt>
                <c:pt idx="18">
                  <c:v>1.2028644876204999</c:v>
                </c:pt>
                <c:pt idx="19">
                  <c:v>0.91739126053694808</c:v>
                </c:pt>
                <c:pt idx="20">
                  <c:v>1.5035226351134541</c:v>
                </c:pt>
                <c:pt idx="21">
                  <c:v>0</c:v>
                </c:pt>
                <c:pt idx="22">
                  <c:v>1.4405397874773631</c:v>
                </c:pt>
                <c:pt idx="23">
                  <c:v>1.673132455525812</c:v>
                </c:pt>
                <c:pt idx="24">
                  <c:v>0.92570274429299182</c:v>
                </c:pt>
                <c:pt idx="25">
                  <c:v>0.53126918999826733</c:v>
                </c:pt>
                <c:pt idx="26">
                  <c:v>0</c:v>
                </c:pt>
                <c:pt idx="27">
                  <c:v>0.60747297280969881</c:v>
                </c:pt>
                <c:pt idx="28">
                  <c:v>1.635044295365107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排出量比較シート!$BR$21:$BR$50</c:f>
              <c:numCache>
                <c:formatCode>#,##0_);[Red]\(#,##0\)</c:formatCode>
                <c:ptCount val="30"/>
                <c:pt idx="0">
                  <c:v>59.750668893953403</c:v>
                </c:pt>
                <c:pt idx="1">
                  <c:v>360.97786292614194</c:v>
                </c:pt>
                <c:pt idx="2">
                  <c:v>53.32183158328079</c:v>
                </c:pt>
                <c:pt idx="3">
                  <c:v>83.310167192948683</c:v>
                </c:pt>
                <c:pt idx="4">
                  <c:v>66.833235012482817</c:v>
                </c:pt>
                <c:pt idx="5">
                  <c:v>42.740822472065062</c:v>
                </c:pt>
                <c:pt idx="6">
                  <c:v>147.65788568102315</c:v>
                </c:pt>
                <c:pt idx="7">
                  <c:v>80.940020332453017</c:v>
                </c:pt>
                <c:pt idx="8">
                  <c:v>94.090130224796624</c:v>
                </c:pt>
                <c:pt idx="9">
                  <c:v>106.33963834905295</c:v>
                </c:pt>
                <c:pt idx="10">
                  <c:v>70.822635477818267</c:v>
                </c:pt>
                <c:pt idx="11">
                  <c:v>101.51756462014811</c:v>
                </c:pt>
                <c:pt idx="12">
                  <c:v>145.92222548209938</c:v>
                </c:pt>
                <c:pt idx="13">
                  <c:v>48.007373021440998</c:v>
                </c:pt>
                <c:pt idx="14">
                  <c:v>88.109577761549019</c:v>
                </c:pt>
                <c:pt idx="15">
                  <c:v>613.29393295129103</c:v>
                </c:pt>
                <c:pt idx="16">
                  <c:v>107.97641425725769</c:v>
                </c:pt>
                <c:pt idx="17">
                  <c:v>60.718640761294651</c:v>
                </c:pt>
                <c:pt idx="18">
                  <c:v>72.908940375639688</c:v>
                </c:pt>
                <c:pt idx="19">
                  <c:v>97.57093959062216</c:v>
                </c:pt>
                <c:pt idx="20">
                  <c:v>71.812913425308295</c:v>
                </c:pt>
                <c:pt idx="21">
                  <c:v>172.99858098528534</c:v>
                </c:pt>
                <c:pt idx="22">
                  <c:v>49.143271211446681</c:v>
                </c:pt>
                <c:pt idx="23">
                  <c:v>91.937416954047592</c:v>
                </c:pt>
                <c:pt idx="24">
                  <c:v>58.807465261939342</c:v>
                </c:pt>
                <c:pt idx="25">
                  <c:v>75.632054702310839</c:v>
                </c:pt>
                <c:pt idx="26">
                  <c:v>94.491647522704213</c:v>
                </c:pt>
                <c:pt idx="27">
                  <c:v>57.88199188293752</c:v>
                </c:pt>
                <c:pt idx="28">
                  <c:v>244.12456992592661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排出量比較シート!$BF$21:$BF$68</c15:sqref>
                        </c15:formulaRef>
                      </c:ext>
                    </c:extLst>
                    <c:numCache>
                      <c:formatCode>#,##0_);[Red]\(#,##0\)</c:formatCode>
                      <c:ptCount val="48"/>
                      <c:pt idx="0">
                        <c:v>2.1231350487556693</c:v>
                      </c:pt>
                      <c:pt idx="1">
                        <c:v>318.91571821670311</c:v>
                      </c:pt>
                      <c:pt idx="2">
                        <c:v>3.4901314027917016</c:v>
                      </c:pt>
                      <c:pt idx="3">
                        <c:v>16.121254621356432</c:v>
                      </c:pt>
                      <c:pt idx="4">
                        <c:v>18.092197109833606</c:v>
                      </c:pt>
                      <c:pt idx="5">
                        <c:v>0.3917437785621915</c:v>
                      </c:pt>
                      <c:pt idx="6">
                        <c:v>94.89704276577389</c:v>
                      </c:pt>
                      <c:pt idx="7">
                        <c:v>3.8311123028391569</c:v>
                      </c:pt>
                      <c:pt idx="8">
                        <c:v>0.85009582568352449</c:v>
                      </c:pt>
                      <c:pt idx="9">
                        <c:v>23.688542730845938</c:v>
                      </c:pt>
                      <c:pt idx="10">
                        <c:v>12.700758156596612</c:v>
                      </c:pt>
                      <c:pt idx="11">
                        <c:v>58.003889779232608</c:v>
                      </c:pt>
                      <c:pt idx="12">
                        <c:v>89.93150784461838</c:v>
                      </c:pt>
                      <c:pt idx="13">
                        <c:v>4.2091206025540329</c:v>
                      </c:pt>
                      <c:pt idx="14">
                        <c:v>38.97065165254854</c:v>
                      </c:pt>
                      <c:pt idx="15">
                        <c:v>557.6067819440284</c:v>
                      </c:pt>
                      <c:pt idx="16">
                        <c:v>54.672954739342522</c:v>
                      </c:pt>
                      <c:pt idx="17">
                        <c:v>16.626385002965019</c:v>
                      </c:pt>
                      <c:pt idx="18">
                        <c:v>10.248761863518137</c:v>
                      </c:pt>
                      <c:pt idx="19">
                        <c:v>33.238839280611387</c:v>
                      </c:pt>
                      <c:pt idx="20">
                        <c:v>14.692388058725241</c:v>
                      </c:pt>
                      <c:pt idx="21">
                        <c:v>80.402587080847169</c:v>
                      </c:pt>
                      <c:pt idx="22">
                        <c:v>2.6755525692148523</c:v>
                      </c:pt>
                      <c:pt idx="23">
                        <c:v>35.378689714676142</c:v>
                      </c:pt>
                      <c:pt idx="24">
                        <c:v>14.733708524896903</c:v>
                      </c:pt>
                      <c:pt idx="25">
                        <c:v>26.179251807884114</c:v>
                      </c:pt>
                      <c:pt idx="26">
                        <c:v>46.962748341191883</c:v>
                      </c:pt>
                      <c:pt idx="27">
                        <c:v>3.4687710482625591</c:v>
                      </c:pt>
                      <c:pt idx="28">
                        <c:v>178.37398837429853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1.1866889948441792</c:v>
                      </c:pt>
                      <c:pt idx="1">
                        <c:v>0.26954310263419345</c:v>
                      </c:pt>
                      <c:pt idx="2">
                        <c:v>0.47953222456100725</c:v>
                      </c:pt>
                      <c:pt idx="3">
                        <c:v>1.0079025581647607</c:v>
                      </c:pt>
                      <c:pt idx="4">
                        <c:v>0.70697754925784961</c:v>
                      </c:pt>
                      <c:pt idx="5">
                        <c:v>0.52700895980840368</c:v>
                      </c:pt>
                      <c:pt idx="6">
                        <c:v>1.0041654056716385</c:v>
                      </c:pt>
                      <c:pt idx="7">
                        <c:v>1.0650852298157616</c:v>
                      </c:pt>
                      <c:pt idx="8">
                        <c:v>1.2589861649573533</c:v>
                      </c:pt>
                      <c:pt idx="9">
                        <c:v>1.4940253730494535</c:v>
                      </c:pt>
                      <c:pt idx="10">
                        <c:v>0.5639886782444582</c:v>
                      </c:pt>
                      <c:pt idx="11">
                        <c:v>0.45828639677277755</c:v>
                      </c:pt>
                      <c:pt idx="12">
                        <c:v>0.89652177333737759</c:v>
                      </c:pt>
                      <c:pt idx="13">
                        <c:v>0.47501511383259992</c:v>
                      </c:pt>
                      <c:pt idx="14">
                        <c:v>0.59732555747212224</c:v>
                      </c:pt>
                      <c:pt idx="15">
                        <c:v>0.96120087543136923</c:v>
                      </c:pt>
                      <c:pt idx="16">
                        <c:v>0.80706451379325228</c:v>
                      </c:pt>
                      <c:pt idx="17">
                        <c:v>0.62940067191548399</c:v>
                      </c:pt>
                      <c:pt idx="18">
                        <c:v>0.94922501570680973</c:v>
                      </c:pt>
                      <c:pt idx="19">
                        <c:v>1.8274061032808688</c:v>
                      </c:pt>
                      <c:pt idx="20">
                        <c:v>1.1191645288712602</c:v>
                      </c:pt>
                      <c:pt idx="21">
                        <c:v>1.5136467194122043</c:v>
                      </c:pt>
                      <c:pt idx="22">
                        <c:v>0.59540407723699851</c:v>
                      </c:pt>
                      <c:pt idx="23">
                        <c:v>0.98706931850457558</c:v>
                      </c:pt>
                      <c:pt idx="24">
                        <c:v>0.51410505828567044</c:v>
                      </c:pt>
                      <c:pt idx="25">
                        <c:v>0.6248985235370611</c:v>
                      </c:pt>
                      <c:pt idx="26">
                        <c:v>0.65469485253253934</c:v>
                      </c:pt>
                      <c:pt idx="27">
                        <c:v>0.53801176414161778</c:v>
                      </c:pt>
                      <c:pt idx="28">
                        <c:v>0.64842916199735234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4.4527628437796327</c:v>
                      </c:pt>
                      <c:pt idx="1">
                        <c:v>0</c:v>
                      </c:pt>
                      <c:pt idx="2">
                        <c:v>2.3050117063703994</c:v>
                      </c:pt>
                      <c:pt idx="3">
                        <c:v>5.3905063369494988</c:v>
                      </c:pt>
                      <c:pt idx="4">
                        <c:v>1.9789934637838036</c:v>
                      </c:pt>
                      <c:pt idx="5">
                        <c:v>3.271906186648573</c:v>
                      </c:pt>
                      <c:pt idx="6">
                        <c:v>1.1023174917860945</c:v>
                      </c:pt>
                      <c:pt idx="7">
                        <c:v>18.192060181734924</c:v>
                      </c:pt>
                      <c:pt idx="8">
                        <c:v>4.3608118158232623</c:v>
                      </c:pt>
                      <c:pt idx="9">
                        <c:v>17.957983264454441</c:v>
                      </c:pt>
                      <c:pt idx="10">
                        <c:v>12.087218507518486</c:v>
                      </c:pt>
                      <c:pt idx="11">
                        <c:v>4.2216588319499095</c:v>
                      </c:pt>
                      <c:pt idx="12">
                        <c:v>0</c:v>
                      </c:pt>
                      <c:pt idx="13">
                        <c:v>1.2109044464597531</c:v>
                      </c:pt>
                      <c:pt idx="14">
                        <c:v>1.0848203887418708</c:v>
                      </c:pt>
                      <c:pt idx="15">
                        <c:v>1.8440290199878338</c:v>
                      </c:pt>
                      <c:pt idx="16">
                        <c:v>2.6380418297873196</c:v>
                      </c:pt>
                      <c:pt idx="17">
                        <c:v>0.52546860365095849</c:v>
                      </c:pt>
                      <c:pt idx="18">
                        <c:v>5.4007859441409911</c:v>
                      </c:pt>
                      <c:pt idx="19">
                        <c:v>8.1048891231138622</c:v>
                      </c:pt>
                      <c:pt idx="20">
                        <c:v>3.2128845716917542</c:v>
                      </c:pt>
                      <c:pt idx="21">
                        <c:v>22.924141599315917</c:v>
                      </c:pt>
                      <c:pt idx="22">
                        <c:v>2.1693064334265624</c:v>
                      </c:pt>
                      <c:pt idx="23">
                        <c:v>8.4174624849032984</c:v>
                      </c:pt>
                      <c:pt idx="24">
                        <c:v>1.3197193653149348</c:v>
                      </c:pt>
                      <c:pt idx="25">
                        <c:v>0.90817833484481492</c:v>
                      </c:pt>
                      <c:pt idx="26">
                        <c:v>8.6991757749270864</c:v>
                      </c:pt>
                      <c:pt idx="27">
                        <c:v>4.2890724156512494</c:v>
                      </c:pt>
                      <c:pt idx="28">
                        <c:v>6.0143715728833964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28.606045067293024</c:v>
                      </c:pt>
                      <c:pt idx="1">
                        <c:v>15.98664250723888</c:v>
                      </c:pt>
                      <c:pt idx="2">
                        <c:v>20.78490549229009</c:v>
                      </c:pt>
                      <c:pt idx="3">
                        <c:v>23.097359923135279</c:v>
                      </c:pt>
                      <c:pt idx="4">
                        <c:v>21.834121654125717</c:v>
                      </c:pt>
                      <c:pt idx="5">
                        <c:v>21.061901490985562</c:v>
                      </c:pt>
                      <c:pt idx="6">
                        <c:v>23.653401261616636</c:v>
                      </c:pt>
                      <c:pt idx="7">
                        <c:v>23.567935488981576</c:v>
                      </c:pt>
                      <c:pt idx="8">
                        <c:v>18.764804255752676</c:v>
                      </c:pt>
                      <c:pt idx="9">
                        <c:v>22.024517108020717</c:v>
                      </c:pt>
                      <c:pt idx="10">
                        <c:v>19.641282444682915</c:v>
                      </c:pt>
                      <c:pt idx="11">
                        <c:v>23.21924339867838</c:v>
                      </c:pt>
                      <c:pt idx="12">
                        <c:v>19.011040732485164</c:v>
                      </c:pt>
                      <c:pt idx="13">
                        <c:v>18.105183814219789</c:v>
                      </c:pt>
                      <c:pt idx="14">
                        <c:v>20.137612075282163</c:v>
                      </c:pt>
                      <c:pt idx="15">
                        <c:v>23.96393146703258</c:v>
                      </c:pt>
                      <c:pt idx="16">
                        <c:v>25.795220748844073</c:v>
                      </c:pt>
                      <c:pt idx="17">
                        <c:v>17.577596788499619</c:v>
                      </c:pt>
                      <c:pt idx="18">
                        <c:v>20.705974079428351</c:v>
                      </c:pt>
                      <c:pt idx="19">
                        <c:v>23.096605655238886</c:v>
                      </c:pt>
                      <c:pt idx="20">
                        <c:v>19.457067427077291</c:v>
                      </c:pt>
                      <c:pt idx="21">
                        <c:v>25.63443512842769</c:v>
                      </c:pt>
                      <c:pt idx="22">
                        <c:v>19.221021097528332</c:v>
                      </c:pt>
                      <c:pt idx="23">
                        <c:v>24.319177757252522</c:v>
                      </c:pt>
                      <c:pt idx="24">
                        <c:v>15.43680689564186</c:v>
                      </c:pt>
                      <c:pt idx="25">
                        <c:v>23.599674550751381</c:v>
                      </c:pt>
                      <c:pt idx="26">
                        <c:v>22.207907436396603</c:v>
                      </c:pt>
                      <c:pt idx="27">
                        <c:v>24.927801041939247</c:v>
                      </c:pt>
                      <c:pt idx="28">
                        <c:v>27.686295266878332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12.756762377817855</c:v>
                </c:pt>
                <c:pt idx="2">
                  <c:v>0.45280313691881091</c:v>
                </c:pt>
                <c:pt idx="3">
                  <c:v>0.93750205160667077</c:v>
                </c:pt>
                <c:pt idx="4">
                  <c:v>13.170599406707357</c:v>
                </c:pt>
                <c:pt idx="5">
                  <c:v>12.216131782475852</c:v>
                </c:pt>
                <c:pt idx="7">
                  <c:v>15.704608994755191</c:v>
                </c:pt>
                <c:pt idx="8">
                  <c:v>0.6249622480552065</c:v>
                </c:pt>
                <c:pt idx="9">
                  <c:v>0</c:v>
                </c:pt>
                <c:pt idx="10">
                  <c:v>0.87648154966504366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14.147067566343338</c:v>
                </c:pt>
                <c:pt idx="4">
                  <c:v>13.170599406707357</c:v>
                </c:pt>
                <c:pt idx="5">
                  <c:v>12.216131782475852</c:v>
                </c:pt>
                <c:pt idx="6">
                  <c:v>16.329571242810395</c:v>
                </c:pt>
                <c:pt idx="10">
                  <c:v>0.87648154966504366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再エネ比較シート!$CO$13:$CO$42</c:f>
              <c:numCache>
                <c:formatCode>0.0%</c:formatCode>
                <c:ptCount val="30"/>
                <c:pt idx="0">
                  <c:v>9.3971991069616401E-2</c:v>
                </c:pt>
                <c:pt idx="1">
                  <c:v>8.7464819224940468E-2</c:v>
                </c:pt>
                <c:pt idx="2">
                  <c:v>0.13172909947903746</c:v>
                </c:pt>
                <c:pt idx="3">
                  <c:v>4.1408245165997809E-2</c:v>
                </c:pt>
                <c:pt idx="4">
                  <c:v>4.8817123544874205E-2</c:v>
                </c:pt>
                <c:pt idx="5">
                  <c:v>0.12101910828025478</c:v>
                </c:pt>
                <c:pt idx="6">
                  <c:v>8.8585661685076894E-2</c:v>
                </c:pt>
                <c:pt idx="7">
                  <c:v>3.5809253678425808E-2</c:v>
                </c:pt>
                <c:pt idx="8">
                  <c:v>1.3247990473355165E-2</c:v>
                </c:pt>
                <c:pt idx="9">
                  <c:v>3.1644475185889677E-2</c:v>
                </c:pt>
                <c:pt idx="10">
                  <c:v>4.9054905490549056E-2</c:v>
                </c:pt>
                <c:pt idx="11">
                  <c:v>7.4764440802949611E-2</c:v>
                </c:pt>
                <c:pt idx="12">
                  <c:v>6.0330425097456841E-2</c:v>
                </c:pt>
                <c:pt idx="13">
                  <c:v>4.8665620094191522E-2</c:v>
                </c:pt>
                <c:pt idx="14">
                  <c:v>9.6871378910776365E-2</c:v>
                </c:pt>
                <c:pt idx="15">
                  <c:v>6.9323722705109184E-2</c:v>
                </c:pt>
                <c:pt idx="16">
                  <c:v>8.0392156862745104E-2</c:v>
                </c:pt>
                <c:pt idx="17">
                  <c:v>2.9474180617778827E-2</c:v>
                </c:pt>
                <c:pt idx="18">
                  <c:v>1.5232782664664235E-2</c:v>
                </c:pt>
                <c:pt idx="19">
                  <c:v>8.3763996554694228E-2</c:v>
                </c:pt>
                <c:pt idx="20">
                  <c:v>0.1070278461829892</c:v>
                </c:pt>
                <c:pt idx="21">
                  <c:v>3.0975073313782991E-2</c:v>
                </c:pt>
                <c:pt idx="22">
                  <c:v>7.2936147475287205E-2</c:v>
                </c:pt>
                <c:pt idx="23">
                  <c:v>3.6007201440288059E-2</c:v>
                </c:pt>
                <c:pt idx="24">
                  <c:v>5.0697865353037767E-2</c:v>
                </c:pt>
                <c:pt idx="25">
                  <c:v>3.8404726735598228E-2</c:v>
                </c:pt>
                <c:pt idx="26">
                  <c:v>8.14920408648135E-2</c:v>
                </c:pt>
                <c:pt idx="27">
                  <c:v>7.1158392434988185E-2</c:v>
                </c:pt>
                <c:pt idx="28">
                  <c:v>5.4464973056197075E-2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再エネ比較シート!$CC$13:$CC$42</c:f>
              <c:numCache>
                <c:formatCode>0.0%</c:formatCode>
                <c:ptCount val="30"/>
                <c:pt idx="0">
                  <c:v>5.8617538846467511E-2</c:v>
                </c:pt>
                <c:pt idx="1">
                  <c:v>1.8897000463048312E-2</c:v>
                </c:pt>
                <c:pt idx="2">
                  <c:v>7.1209136320181624E-2</c:v>
                </c:pt>
                <c:pt idx="3">
                  <c:v>2.0639191363998898E-2</c:v>
                </c:pt>
                <c:pt idx="4">
                  <c:v>2.2036324137640215E-2</c:v>
                </c:pt>
                <c:pt idx="5">
                  <c:v>9.3922757678046406E-2</c:v>
                </c:pt>
                <c:pt idx="6">
                  <c:v>1.2784979827879885E-2</c:v>
                </c:pt>
                <c:pt idx="7">
                  <c:v>2.1331990542362414E-2</c:v>
                </c:pt>
                <c:pt idx="8">
                  <c:v>5.0145127728816142E-3</c:v>
                </c:pt>
                <c:pt idx="9">
                  <c:v>2.4542789867963471E-2</c:v>
                </c:pt>
                <c:pt idx="10">
                  <c:v>2.3554759062710453E-2</c:v>
                </c:pt>
                <c:pt idx="11">
                  <c:v>3.4247826500761927E-2</c:v>
                </c:pt>
                <c:pt idx="12">
                  <c:v>2.2753275317120566E-2</c:v>
                </c:pt>
                <c:pt idx="13">
                  <c:v>3.2261612384527363E-2</c:v>
                </c:pt>
                <c:pt idx="14">
                  <c:v>2.6742506890717638E-2</c:v>
                </c:pt>
                <c:pt idx="15">
                  <c:v>1.0614611115897319E-2</c:v>
                </c:pt>
                <c:pt idx="16">
                  <c:v>2.1446949562351492E-2</c:v>
                </c:pt>
                <c:pt idx="17">
                  <c:v>1.4028497309200213E-2</c:v>
                </c:pt>
                <c:pt idx="18">
                  <c:v>6.6099417318392101E-3</c:v>
                </c:pt>
                <c:pt idx="19">
                  <c:v>4.0983271468624953E-2</c:v>
                </c:pt>
                <c:pt idx="20">
                  <c:v>5.8017203993526292E-2</c:v>
                </c:pt>
                <c:pt idx="21">
                  <c:v>1.709632763298333E-2</c:v>
                </c:pt>
                <c:pt idx="22">
                  <c:v>3.721346503067674E-2</c:v>
                </c:pt>
                <c:pt idx="23">
                  <c:v>2.1304480200357773E-2</c:v>
                </c:pt>
                <c:pt idx="24">
                  <c:v>2.7649832719128877E-2</c:v>
                </c:pt>
                <c:pt idx="25">
                  <c:v>1.366004304139894E-2</c:v>
                </c:pt>
                <c:pt idx="26">
                  <c:v>3.2375000658603909E-2</c:v>
                </c:pt>
                <c:pt idx="27">
                  <c:v>4.2721271123232638E-2</c:v>
                </c:pt>
                <c:pt idx="28">
                  <c:v>1.9528210367791198E-2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再エネ比較シート!$CD$13:$CD$42</c:f>
              <c:numCache>
                <c:formatCode>0.0%</c:formatCode>
                <c:ptCount val="30"/>
                <c:pt idx="0">
                  <c:v>0.16104789844057657</c:v>
                </c:pt>
                <c:pt idx="1">
                  <c:v>5.6522304848122415E-2</c:v>
                </c:pt>
                <c:pt idx="2">
                  <c:v>0.12579881886514641</c:v>
                </c:pt>
                <c:pt idx="3">
                  <c:v>2.6727619790102422E-2</c:v>
                </c:pt>
                <c:pt idx="4">
                  <c:v>7.6331775986999209E-2</c:v>
                </c:pt>
                <c:pt idx="5">
                  <c:v>0.23044547498840504</c:v>
                </c:pt>
                <c:pt idx="6">
                  <c:v>0.18842343844225512</c:v>
                </c:pt>
                <c:pt idx="7">
                  <c:v>0.89394829620345295</c:v>
                </c:pt>
                <c:pt idx="8">
                  <c:v>5.6148678506119706E-3</c:v>
                </c:pt>
                <c:pt idx="9">
                  <c:v>9.0459076628895699E-2</c:v>
                </c:pt>
                <c:pt idx="10">
                  <c:v>0.19562195425985857</c:v>
                </c:pt>
                <c:pt idx="11">
                  <c:v>0.25209168669539517</c:v>
                </c:pt>
                <c:pt idx="12">
                  <c:v>0.64002880280695884</c:v>
                </c:pt>
                <c:pt idx="13">
                  <c:v>0.15666697340355568</c:v>
                </c:pt>
                <c:pt idx="14">
                  <c:v>0.15788295762712437</c:v>
                </c:pt>
                <c:pt idx="15">
                  <c:v>0.17926708345319001</c:v>
                </c:pt>
                <c:pt idx="16">
                  <c:v>0.32647241334868571</c:v>
                </c:pt>
                <c:pt idx="17">
                  <c:v>3.0364739415331538E-2</c:v>
                </c:pt>
                <c:pt idx="18">
                  <c:v>5.5017999860808443E-2</c:v>
                </c:pt>
                <c:pt idx="19">
                  <c:v>1.4349945630895964</c:v>
                </c:pt>
                <c:pt idx="20">
                  <c:v>1.3264542738669505E-2</c:v>
                </c:pt>
                <c:pt idx="21">
                  <c:v>0.21166424228332273</c:v>
                </c:pt>
                <c:pt idx="22">
                  <c:v>8.804444726451699E-3</c:v>
                </c:pt>
                <c:pt idx="23">
                  <c:v>0.40023184475298135</c:v>
                </c:pt>
                <c:pt idx="24">
                  <c:v>4.7535015482656026E-2</c:v>
                </c:pt>
                <c:pt idx="25">
                  <c:v>0.14604385948307649</c:v>
                </c:pt>
                <c:pt idx="26">
                  <c:v>0.32814675081184935</c:v>
                </c:pt>
                <c:pt idx="27">
                  <c:v>0.12673368276934449</c:v>
                </c:pt>
                <c:pt idx="28">
                  <c:v>0.58186553843032962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再エネ比較シート!$CE$13:$CE$42</c:f>
              <c:numCache>
                <c:formatCode>0.0%</c:formatCode>
                <c:ptCount val="30"/>
                <c:pt idx="0">
                  <c:v>0</c:v>
                </c:pt>
                <c:pt idx="1">
                  <c:v>0</c:v>
                </c:pt>
                <c:pt idx="2">
                  <c:v>0</c:v>
                </c:pt>
                <c:pt idx="3">
                  <c:v>0.87905220335234724</c:v>
                </c:pt>
                <c:pt idx="4">
                  <c:v>0</c:v>
                </c:pt>
                <c:pt idx="5">
                  <c:v>0</c:v>
                </c:pt>
                <c:pt idx="6">
                  <c:v>0</c:v>
                </c:pt>
                <c:pt idx="7">
                  <c:v>0</c:v>
                </c:pt>
                <c:pt idx="8">
                  <c:v>0</c:v>
                </c:pt>
                <c:pt idx="9">
                  <c:v>0</c:v>
                </c:pt>
                <c:pt idx="10">
                  <c:v>0</c:v>
                </c:pt>
                <c:pt idx="11">
                  <c:v>0</c:v>
                </c:pt>
                <c:pt idx="12">
                  <c:v>0.28584778671928701</c:v>
                </c:pt>
                <c:pt idx="13">
                  <c:v>0</c:v>
                </c:pt>
                <c:pt idx="14">
                  <c:v>0</c:v>
                </c:pt>
                <c:pt idx="15">
                  <c:v>0</c:v>
                </c:pt>
                <c:pt idx="16">
                  <c:v>0</c:v>
                </c:pt>
                <c:pt idx="17">
                  <c:v>0</c:v>
                </c:pt>
                <c:pt idx="18">
                  <c:v>0</c:v>
                </c:pt>
                <c:pt idx="19">
                  <c:v>6.9488427304182059E-4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再エネ比較シート!$CF$13:$CF$42</c:f>
              <c:numCache>
                <c:formatCode>0.0%</c:formatCode>
                <c:ptCount val="30"/>
                <c:pt idx="0">
                  <c:v>1.4046216077330949</c:v>
                </c:pt>
                <c:pt idx="1">
                  <c:v>0</c:v>
                </c:pt>
                <c:pt idx="2">
                  <c:v>2.3819094398262713E-2</c:v>
                </c:pt>
                <c:pt idx="3">
                  <c:v>6.8089278788289034E-2</c:v>
                </c:pt>
                <c:pt idx="4">
                  <c:v>0</c:v>
                </c:pt>
                <c:pt idx="5">
                  <c:v>0</c:v>
                </c:pt>
                <c:pt idx="6">
                  <c:v>0</c:v>
                </c:pt>
                <c:pt idx="7">
                  <c:v>0</c:v>
                </c:pt>
                <c:pt idx="8">
                  <c:v>5.7256775019275237E-2</c:v>
                </c:pt>
                <c:pt idx="9">
                  <c:v>0</c:v>
                </c:pt>
                <c:pt idx="10">
                  <c:v>0</c:v>
                </c:pt>
                <c:pt idx="11">
                  <c:v>0</c:v>
                </c:pt>
                <c:pt idx="12">
                  <c:v>0</c:v>
                </c:pt>
                <c:pt idx="13">
                  <c:v>0</c:v>
                </c:pt>
                <c:pt idx="14">
                  <c:v>0</c:v>
                </c:pt>
                <c:pt idx="15">
                  <c:v>0</c:v>
                </c:pt>
                <c:pt idx="16">
                  <c:v>0</c:v>
                </c:pt>
                <c:pt idx="17">
                  <c:v>0</c:v>
                </c:pt>
                <c:pt idx="18">
                  <c:v>0.10225190317275247</c:v>
                </c:pt>
                <c:pt idx="19">
                  <c:v>0</c:v>
                </c:pt>
                <c:pt idx="20">
                  <c:v>0</c:v>
                </c:pt>
                <c:pt idx="21">
                  <c:v>2.4603374292068918E-2</c:v>
                </c:pt>
                <c:pt idx="22">
                  <c:v>0</c:v>
                </c:pt>
                <c:pt idx="23">
                  <c:v>0</c:v>
                </c:pt>
                <c:pt idx="24">
                  <c:v>0</c:v>
                </c:pt>
                <c:pt idx="25">
                  <c:v>0</c:v>
                </c:pt>
                <c:pt idx="26">
                  <c:v>4.6024367995069343E-3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再エネ比較シート!$CH$13:$CH$42</c:f>
              <c:numCache>
                <c:formatCode>0.0%</c:formatCode>
                <c:ptCount val="30"/>
                <c:pt idx="0">
                  <c:v>0</c:v>
                </c:pt>
                <c:pt idx="1">
                  <c:v>0</c:v>
                </c:pt>
                <c:pt idx="2">
                  <c:v>0</c:v>
                </c:pt>
                <c:pt idx="3">
                  <c:v>0.70386941693902083</c:v>
                </c:pt>
                <c:pt idx="4">
                  <c:v>0</c:v>
                </c:pt>
                <c:pt idx="5">
                  <c:v>0</c:v>
                </c:pt>
                <c:pt idx="6">
                  <c:v>0</c:v>
                </c:pt>
                <c:pt idx="7">
                  <c:v>0</c:v>
                </c:pt>
                <c:pt idx="8">
                  <c:v>0</c:v>
                </c:pt>
                <c:pt idx="9">
                  <c:v>0</c:v>
                </c:pt>
                <c:pt idx="10">
                  <c:v>0</c:v>
                </c:pt>
                <c:pt idx="11">
                  <c:v>0</c:v>
                </c:pt>
                <c:pt idx="12">
                  <c:v>0</c:v>
                </c:pt>
                <c:pt idx="13">
                  <c:v>0</c:v>
                </c:pt>
                <c:pt idx="14">
                  <c:v>2.9284692766877247E-2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再エネ比較シート!$CI$13:$CI$42</c:f>
              <c:numCache>
                <c:formatCode>0.0%</c:formatCode>
                <c:ptCount val="30"/>
                <c:pt idx="0">
                  <c:v>1.624287045020139</c:v>
                </c:pt>
                <c:pt idx="1">
                  <c:v>7.5419305311170734E-2</c:v>
                </c:pt>
                <c:pt idx="2">
                  <c:v>0.2208270495835907</c:v>
                </c:pt>
                <c:pt idx="3">
                  <c:v>1.6983777102337585</c:v>
                </c:pt>
                <c:pt idx="4">
                  <c:v>9.836810012463941E-2</c:v>
                </c:pt>
                <c:pt idx="5">
                  <c:v>0.32436823266645143</c:v>
                </c:pt>
                <c:pt idx="6">
                  <c:v>0.20120841827013503</c:v>
                </c:pt>
                <c:pt idx="7">
                  <c:v>0.9152802867458153</c:v>
                </c:pt>
                <c:pt idx="8">
                  <c:v>6.7886155642768828E-2</c:v>
                </c:pt>
                <c:pt idx="9">
                  <c:v>0.11500186649685917</c:v>
                </c:pt>
                <c:pt idx="10">
                  <c:v>0.21917671332256902</c:v>
                </c:pt>
                <c:pt idx="11">
                  <c:v>0.28633951319615714</c:v>
                </c:pt>
                <c:pt idx="12">
                  <c:v>0.94862986484336653</c:v>
                </c:pt>
                <c:pt idx="13">
                  <c:v>0.18892858578808305</c:v>
                </c:pt>
                <c:pt idx="14">
                  <c:v>0.21391015728471927</c:v>
                </c:pt>
                <c:pt idx="15">
                  <c:v>0.18988169456908732</c:v>
                </c:pt>
                <c:pt idx="16">
                  <c:v>0.34791936291103726</c:v>
                </c:pt>
                <c:pt idx="17">
                  <c:v>4.4393236724531743E-2</c:v>
                </c:pt>
                <c:pt idx="18">
                  <c:v>0.16387984476540013</c:v>
                </c:pt>
                <c:pt idx="19">
                  <c:v>1.4766727188312632</c:v>
                </c:pt>
                <c:pt idx="20">
                  <c:v>7.1281746732195811E-2</c:v>
                </c:pt>
                <c:pt idx="21">
                  <c:v>0.25336394420837494</c:v>
                </c:pt>
                <c:pt idx="22">
                  <c:v>4.6017909757128439E-2</c:v>
                </c:pt>
                <c:pt idx="23">
                  <c:v>0.42153632495333909</c:v>
                </c:pt>
                <c:pt idx="24">
                  <c:v>7.5184848201784907E-2</c:v>
                </c:pt>
                <c:pt idx="25">
                  <c:v>0.15970390252447544</c:v>
                </c:pt>
                <c:pt idx="26">
                  <c:v>0.36512418826996024</c:v>
                </c:pt>
                <c:pt idx="27">
                  <c:v>0.16945495389257714</c:v>
                </c:pt>
                <c:pt idx="28">
                  <c:v>0.6013937487981208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再エネ比較シート!$BE$13:$BE$42</c:f>
              <c:numCache>
                <c:formatCode>#,##0_);[Red]\(#,##0\)</c:formatCode>
                <c:ptCount val="30"/>
                <c:pt idx="0">
                  <c:v>2639.9300000000003</c:v>
                </c:pt>
                <c:pt idx="1">
                  <c:v>2045.1000000000022</c:v>
                </c:pt>
                <c:pt idx="2">
                  <c:v>2490.3000000000002</c:v>
                </c:pt>
                <c:pt idx="3">
                  <c:v>1075.2999999999997</c:v>
                </c:pt>
                <c:pt idx="4">
                  <c:v>1199.9999999999998</c:v>
                </c:pt>
                <c:pt idx="5">
                  <c:v>3099.9770000000035</c:v>
                </c:pt>
                <c:pt idx="6">
                  <c:v>2021.0000000000018</c:v>
                </c:pt>
                <c:pt idx="7">
                  <c:v>910.09999999999968</c:v>
                </c:pt>
                <c:pt idx="8">
                  <c:v>452.5999999999998</c:v>
                </c:pt>
                <c:pt idx="9">
                  <c:v>1167.1799999999998</c:v>
                </c:pt>
                <c:pt idx="10">
                  <c:v>1096.099999999999</c:v>
                </c:pt>
                <c:pt idx="11">
                  <c:v>1672</c:v>
                </c:pt>
                <c:pt idx="12">
                  <c:v>1526.7999999999988</c:v>
                </c:pt>
                <c:pt idx="13">
                  <c:v>1155.1999999999994</c:v>
                </c:pt>
                <c:pt idx="14">
                  <c:v>2133.0000000000023</c:v>
                </c:pt>
                <c:pt idx="15">
                  <c:v>1863.4500000000014</c:v>
                </c:pt>
                <c:pt idx="16">
                  <c:v>1997.7000000000025</c:v>
                </c:pt>
                <c:pt idx="17">
                  <c:v>569.4</c:v>
                </c:pt>
                <c:pt idx="18">
                  <c:v>382.2</c:v>
                </c:pt>
                <c:pt idx="19">
                  <c:v>2081.9000000000033</c:v>
                </c:pt>
                <c:pt idx="20">
                  <c:v>2658.200000000003</c:v>
                </c:pt>
                <c:pt idx="21">
                  <c:v>1165.5679999999995</c:v>
                </c:pt>
                <c:pt idx="22">
                  <c:v>1269.0000000000005</c:v>
                </c:pt>
                <c:pt idx="23">
                  <c:v>925.7999999999995</c:v>
                </c:pt>
                <c:pt idx="24">
                  <c:v>1116.4999999999995</c:v>
                </c:pt>
                <c:pt idx="25">
                  <c:v>861.19999999999982</c:v>
                </c:pt>
                <c:pt idx="26">
                  <c:v>1534.1999999999998</c:v>
                </c:pt>
                <c:pt idx="27">
                  <c:v>1481.6000000000001</c:v>
                </c:pt>
                <c:pt idx="28">
                  <c:v>1640.1000000000013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再エネ比較シート!$BF$13:$BF$42</c:f>
              <c:numCache>
                <c:formatCode>#,##0_);[Red]\(#,##0\)</c:formatCode>
                <c:ptCount val="30"/>
                <c:pt idx="0">
                  <c:v>6580.5699999999979</c:v>
                </c:pt>
                <c:pt idx="1">
                  <c:v>5549.9000000000015</c:v>
                </c:pt>
                <c:pt idx="2">
                  <c:v>3991.5</c:v>
                </c:pt>
                <c:pt idx="3">
                  <c:v>1263.3999999999999</c:v>
                </c:pt>
                <c:pt idx="4">
                  <c:v>3771.3000000000011</c:v>
                </c:pt>
                <c:pt idx="5">
                  <c:v>6900.7999999999993</c:v>
                </c:pt>
                <c:pt idx="6">
                  <c:v>27023.699999999997</c:v>
                </c:pt>
                <c:pt idx="7">
                  <c:v>34603.000000000015</c:v>
                </c:pt>
                <c:pt idx="8">
                  <c:v>459.79999999999995</c:v>
                </c:pt>
                <c:pt idx="9">
                  <c:v>3903.1</c:v>
                </c:pt>
                <c:pt idx="10">
                  <c:v>8259.1</c:v>
                </c:pt>
                <c:pt idx="11">
                  <c:v>11166.200000000003</c:v>
                </c:pt>
                <c:pt idx="12">
                  <c:v>38965.600000000057</c:v>
                </c:pt>
                <c:pt idx="13">
                  <c:v>5089.7</c:v>
                </c:pt>
                <c:pt idx="14">
                  <c:v>11425.3</c:v>
                </c:pt>
                <c:pt idx="15">
                  <c:v>28553.400000000005</c:v>
                </c:pt>
                <c:pt idx="16">
                  <c:v>27590.200000000041</c:v>
                </c:pt>
                <c:pt idx="17">
                  <c:v>1118.1999999999998</c:v>
                </c:pt>
                <c:pt idx="18">
                  <c:v>2886.3</c:v>
                </c:pt>
                <c:pt idx="19">
                  <c:v>66137.399999999965</c:v>
                </c:pt>
                <c:pt idx="20">
                  <c:v>551.40000000000009</c:v>
                </c:pt>
                <c:pt idx="21">
                  <c:v>13092.599999999997</c:v>
                </c:pt>
                <c:pt idx="22">
                  <c:v>272.39999999999998</c:v>
                </c:pt>
                <c:pt idx="23">
                  <c:v>15779.800000000007</c:v>
                </c:pt>
                <c:pt idx="24">
                  <c:v>1741.5</c:v>
                </c:pt>
                <c:pt idx="25">
                  <c:v>8353.7000000000007</c:v>
                </c:pt>
                <c:pt idx="26">
                  <c:v>14108.600000000004</c:v>
                </c:pt>
                <c:pt idx="27">
                  <c:v>3987.7000000000003</c:v>
                </c:pt>
                <c:pt idx="28">
                  <c:v>44337.800000000039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再エネ比較シート!$BG$13:$BG$42</c:f>
              <c:numCache>
                <c:formatCode>#,##0_);[Red]\(#,##0\)</c:formatCode>
                <c:ptCount val="30"/>
                <c:pt idx="0">
                  <c:v>0</c:v>
                </c:pt>
                <c:pt idx="1">
                  <c:v>0</c:v>
                </c:pt>
                <c:pt idx="2">
                  <c:v>0</c:v>
                </c:pt>
                <c:pt idx="3">
                  <c:v>25300</c:v>
                </c:pt>
                <c:pt idx="4">
                  <c:v>0</c:v>
                </c:pt>
                <c:pt idx="5">
                  <c:v>0</c:v>
                </c:pt>
                <c:pt idx="6">
                  <c:v>0</c:v>
                </c:pt>
                <c:pt idx="7">
                  <c:v>0</c:v>
                </c:pt>
                <c:pt idx="8">
                  <c:v>0</c:v>
                </c:pt>
                <c:pt idx="9">
                  <c:v>0</c:v>
                </c:pt>
                <c:pt idx="10">
                  <c:v>0</c:v>
                </c:pt>
                <c:pt idx="11">
                  <c:v>0</c:v>
                </c:pt>
                <c:pt idx="12">
                  <c:v>10596</c:v>
                </c:pt>
                <c:pt idx="13">
                  <c:v>0</c:v>
                </c:pt>
                <c:pt idx="14">
                  <c:v>0</c:v>
                </c:pt>
                <c:pt idx="15">
                  <c:v>0</c:v>
                </c:pt>
                <c:pt idx="16">
                  <c:v>0</c:v>
                </c:pt>
                <c:pt idx="17">
                  <c:v>0</c:v>
                </c:pt>
                <c:pt idx="18">
                  <c:v>0</c:v>
                </c:pt>
                <c:pt idx="19">
                  <c:v>19.5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再エネ比較シート!$BH$13:$BH$42</c:f>
              <c:numCache>
                <c:formatCode>#,##0_);[Red]\(#,##0\)</c:formatCode>
                <c:ptCount val="30"/>
                <c:pt idx="0">
                  <c:v>14444.2</c:v>
                </c:pt>
                <c:pt idx="1">
                  <c:v>0</c:v>
                </c:pt>
                <c:pt idx="2">
                  <c:v>190.2</c:v>
                </c:pt>
                <c:pt idx="3">
                  <c:v>810</c:v>
                </c:pt>
                <c:pt idx="4">
                  <c:v>0</c:v>
                </c:pt>
                <c:pt idx="5">
                  <c:v>0</c:v>
                </c:pt>
                <c:pt idx="6">
                  <c:v>0</c:v>
                </c:pt>
                <c:pt idx="7">
                  <c:v>0</c:v>
                </c:pt>
                <c:pt idx="8">
                  <c:v>1180</c:v>
                </c:pt>
                <c:pt idx="9">
                  <c:v>0</c:v>
                </c:pt>
                <c:pt idx="10">
                  <c:v>0</c:v>
                </c:pt>
                <c:pt idx="11">
                  <c:v>0</c:v>
                </c:pt>
                <c:pt idx="12">
                  <c:v>0</c:v>
                </c:pt>
                <c:pt idx="13">
                  <c:v>0</c:v>
                </c:pt>
                <c:pt idx="14">
                  <c:v>0</c:v>
                </c:pt>
                <c:pt idx="15">
                  <c:v>0</c:v>
                </c:pt>
                <c:pt idx="16">
                  <c:v>0</c:v>
                </c:pt>
                <c:pt idx="17">
                  <c:v>0</c:v>
                </c:pt>
                <c:pt idx="18">
                  <c:v>1350</c:v>
                </c:pt>
                <c:pt idx="19">
                  <c:v>0</c:v>
                </c:pt>
                <c:pt idx="20">
                  <c:v>0</c:v>
                </c:pt>
                <c:pt idx="21">
                  <c:v>383</c:v>
                </c:pt>
                <c:pt idx="22">
                  <c:v>0</c:v>
                </c:pt>
                <c:pt idx="23">
                  <c:v>0</c:v>
                </c:pt>
                <c:pt idx="24">
                  <c:v>0</c:v>
                </c:pt>
                <c:pt idx="25">
                  <c:v>0</c:v>
                </c:pt>
                <c:pt idx="26">
                  <c:v>49.8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再エネ比較シート!$BJ$13:$BJ$42</c:f>
              <c:numCache>
                <c:formatCode>#,##0_);[Red]\(#,##0\)</c:formatCode>
                <c:ptCount val="30"/>
                <c:pt idx="0">
                  <c:v>0</c:v>
                </c:pt>
                <c:pt idx="1">
                  <c:v>0</c:v>
                </c:pt>
                <c:pt idx="2">
                  <c:v>0</c:v>
                </c:pt>
                <c:pt idx="3">
                  <c:v>6280</c:v>
                </c:pt>
                <c:pt idx="4">
                  <c:v>0</c:v>
                </c:pt>
                <c:pt idx="5">
                  <c:v>0</c:v>
                </c:pt>
                <c:pt idx="6">
                  <c:v>0</c:v>
                </c:pt>
                <c:pt idx="7">
                  <c:v>0</c:v>
                </c:pt>
                <c:pt idx="8">
                  <c:v>0</c:v>
                </c:pt>
                <c:pt idx="9">
                  <c:v>0</c:v>
                </c:pt>
                <c:pt idx="10">
                  <c:v>0</c:v>
                </c:pt>
                <c:pt idx="11">
                  <c:v>0</c:v>
                </c:pt>
                <c:pt idx="12">
                  <c:v>0</c:v>
                </c:pt>
                <c:pt idx="13">
                  <c:v>0</c:v>
                </c:pt>
                <c:pt idx="14">
                  <c:v>400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再エネ比較シート!$BK$13:$BK$42</c:f>
              <c:numCache>
                <c:formatCode>#,##0_);[Red]\(#,##0\)</c:formatCode>
                <c:ptCount val="30"/>
                <c:pt idx="0">
                  <c:v>23664.699999999997</c:v>
                </c:pt>
                <c:pt idx="1">
                  <c:v>7595.0000000000036</c:v>
                </c:pt>
                <c:pt idx="2">
                  <c:v>6672</c:v>
                </c:pt>
                <c:pt idx="3">
                  <c:v>34728.699999999997</c:v>
                </c:pt>
                <c:pt idx="4">
                  <c:v>4971.3000000000011</c:v>
                </c:pt>
                <c:pt idx="5">
                  <c:v>10000.777000000002</c:v>
                </c:pt>
                <c:pt idx="6">
                  <c:v>29044.699999999997</c:v>
                </c:pt>
                <c:pt idx="7">
                  <c:v>35513.100000000013</c:v>
                </c:pt>
                <c:pt idx="8">
                  <c:v>2092.3999999999996</c:v>
                </c:pt>
                <c:pt idx="9">
                  <c:v>5070.28</c:v>
                </c:pt>
                <c:pt idx="10">
                  <c:v>9355.1999999999989</c:v>
                </c:pt>
                <c:pt idx="11">
                  <c:v>12838.200000000003</c:v>
                </c:pt>
                <c:pt idx="12">
                  <c:v>51088.400000000052</c:v>
                </c:pt>
                <c:pt idx="13">
                  <c:v>6244.9</c:v>
                </c:pt>
                <c:pt idx="14">
                  <c:v>13958.300000000001</c:v>
                </c:pt>
                <c:pt idx="15">
                  <c:v>30416.850000000006</c:v>
                </c:pt>
                <c:pt idx="16">
                  <c:v>29587.900000000045</c:v>
                </c:pt>
                <c:pt idx="17">
                  <c:v>1687.6</c:v>
                </c:pt>
                <c:pt idx="18">
                  <c:v>4618.5</c:v>
                </c:pt>
                <c:pt idx="19">
                  <c:v>68238.799999999974</c:v>
                </c:pt>
                <c:pt idx="20">
                  <c:v>3209.6000000000031</c:v>
                </c:pt>
                <c:pt idx="21">
                  <c:v>14641.167999999996</c:v>
                </c:pt>
                <c:pt idx="22">
                  <c:v>1541.4000000000005</c:v>
                </c:pt>
                <c:pt idx="23">
                  <c:v>16705.600000000006</c:v>
                </c:pt>
                <c:pt idx="24">
                  <c:v>2857.9999999999995</c:v>
                </c:pt>
                <c:pt idx="25">
                  <c:v>9214.9000000000015</c:v>
                </c:pt>
                <c:pt idx="26">
                  <c:v>15692.600000000002</c:v>
                </c:pt>
                <c:pt idx="27">
                  <c:v>5469.3</c:v>
                </c:pt>
                <c:pt idx="28">
                  <c:v>45977.900000000038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再エネ比較シート!$BO$13:$BO$42</c:f>
              <c:numCache>
                <c:formatCode>#,##0_);[Red]\(#,##0\)</c:formatCode>
                <c:ptCount val="30"/>
                <c:pt idx="0">
                  <c:v>3168.2327916000004</c:v>
                </c:pt>
                <c:pt idx="1">
                  <c:v>2454.3654120000024</c:v>
                </c:pt>
                <c:pt idx="2">
                  <c:v>2988.6588360000001</c:v>
                </c:pt>
                <c:pt idx="3">
                  <c:v>1290.4890359999997</c:v>
                </c:pt>
                <c:pt idx="4">
                  <c:v>1440.1439999999998</c:v>
                </c:pt>
                <c:pt idx="5">
                  <c:v>3720.3443972400041</c:v>
                </c:pt>
                <c:pt idx="6">
                  <c:v>2425.4425200000019</c:v>
                </c:pt>
                <c:pt idx="7">
                  <c:v>1092.2292119999995</c:v>
                </c:pt>
                <c:pt idx="8">
                  <c:v>543.17431199999976</c:v>
                </c:pt>
                <c:pt idx="9">
                  <c:v>1400.7560615999996</c:v>
                </c:pt>
                <c:pt idx="10">
                  <c:v>1315.4515319999987</c:v>
                </c:pt>
                <c:pt idx="11">
                  <c:v>2006.6006399999997</c:v>
                </c:pt>
                <c:pt idx="12">
                  <c:v>1832.3432159999984</c:v>
                </c:pt>
                <c:pt idx="13">
                  <c:v>1386.378623999999</c:v>
                </c:pt>
                <c:pt idx="14">
                  <c:v>2559.8559600000021</c:v>
                </c:pt>
                <c:pt idx="15">
                  <c:v>2236.3636140000012</c:v>
                </c:pt>
                <c:pt idx="16">
                  <c:v>2397.479724000003</c:v>
                </c:pt>
                <c:pt idx="17">
                  <c:v>683.34832799999981</c:v>
                </c:pt>
                <c:pt idx="18">
                  <c:v>458.68586399999992</c:v>
                </c:pt>
                <c:pt idx="19">
                  <c:v>2498.5298280000034</c:v>
                </c:pt>
                <c:pt idx="20">
                  <c:v>3190.1589840000033</c:v>
                </c:pt>
                <c:pt idx="21">
                  <c:v>1398.8214681599993</c:v>
                </c:pt>
                <c:pt idx="22">
                  <c:v>1522.9522800000004</c:v>
                </c:pt>
                <c:pt idx="23">
                  <c:v>1111.0710959999994</c:v>
                </c:pt>
                <c:pt idx="24">
                  <c:v>1339.9339799999996</c:v>
                </c:pt>
                <c:pt idx="25">
                  <c:v>1033.5433439999997</c:v>
                </c:pt>
                <c:pt idx="26">
                  <c:v>1841.2241039999997</c:v>
                </c:pt>
                <c:pt idx="27">
                  <c:v>1778.097792</c:v>
                </c:pt>
                <c:pt idx="28">
                  <c:v>1968.3168120000016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再エネ比較シート!$BP$13:$BP$42</c:f>
              <c:numCache>
                <c:formatCode>#,##0_);[Red]\(#,##0\)</c:formatCode>
                <c:ptCount val="30"/>
                <c:pt idx="0">
                  <c:v>8704.5147731999987</c:v>
                </c:pt>
                <c:pt idx="1">
                  <c:v>7341.1857240000027</c:v>
                </c:pt>
                <c:pt idx="2">
                  <c:v>5279.7965400000003</c:v>
                </c:pt>
                <c:pt idx="3">
                  <c:v>1671.1749839999995</c:v>
                </c:pt>
                <c:pt idx="4">
                  <c:v>4988.5247880000015</c:v>
                </c:pt>
                <c:pt idx="5">
                  <c:v>9128.1022079999984</c:v>
                </c:pt>
                <c:pt idx="6">
                  <c:v>35745.869411999993</c:v>
                </c:pt>
                <c:pt idx="7">
                  <c:v>45771.464280000022</c:v>
                </c:pt>
                <c:pt idx="8">
                  <c:v>608.20504799999992</c:v>
                </c:pt>
                <c:pt idx="9">
                  <c:v>5162.8645559999995</c:v>
                </c:pt>
                <c:pt idx="10">
                  <c:v>10924.807116</c:v>
                </c:pt>
                <c:pt idx="11">
                  <c:v>14770.202712000002</c:v>
                </c:pt>
                <c:pt idx="12">
                  <c:v>51542.13705600008</c:v>
                </c:pt>
                <c:pt idx="13">
                  <c:v>6732.4515720000009</c:v>
                </c:pt>
                <c:pt idx="14">
                  <c:v>15112.929828</c:v>
                </c:pt>
                <c:pt idx="15">
                  <c:v>37769.295384000012</c:v>
                </c:pt>
                <c:pt idx="16">
                  <c:v>36495.212952000053</c:v>
                </c:pt>
                <c:pt idx="17">
                  <c:v>1479.1102319999995</c:v>
                </c:pt>
                <c:pt idx="18">
                  <c:v>3817.8821880000005</c:v>
                </c:pt>
                <c:pt idx="19">
                  <c:v>87483.907223999951</c:v>
                </c:pt>
                <c:pt idx="20">
                  <c:v>729.36986400000001</c:v>
                </c:pt>
                <c:pt idx="21">
                  <c:v>17318.367575999997</c:v>
                </c:pt>
                <c:pt idx="22">
                  <c:v>360.31982399999998</c:v>
                </c:pt>
                <c:pt idx="23">
                  <c:v>20872.888248000007</c:v>
                </c:pt>
                <c:pt idx="24">
                  <c:v>2303.5865400000002</c:v>
                </c:pt>
                <c:pt idx="25">
                  <c:v>11049.940212000001</c:v>
                </c:pt>
                <c:pt idx="26">
                  <c:v>18662.291736000006</c:v>
                </c:pt>
                <c:pt idx="27">
                  <c:v>5274.7700519999999</c:v>
                </c:pt>
                <c:pt idx="28">
                  <c:v>58648.268328000056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再エネ比較シート!$BQ$13:$BQ$42</c:f>
              <c:numCache>
                <c:formatCode>#,##0_);[Red]\(#,##0\)</c:formatCode>
                <c:ptCount val="30"/>
                <c:pt idx="0">
                  <c:v>0</c:v>
                </c:pt>
                <c:pt idx="1">
                  <c:v>0</c:v>
                </c:pt>
                <c:pt idx="2">
                  <c:v>0</c:v>
                </c:pt>
                <c:pt idx="3">
                  <c:v>54963.743999999999</c:v>
                </c:pt>
                <c:pt idx="4">
                  <c:v>0</c:v>
                </c:pt>
                <c:pt idx="5">
                  <c:v>0</c:v>
                </c:pt>
                <c:pt idx="6">
                  <c:v>0</c:v>
                </c:pt>
                <c:pt idx="7">
                  <c:v>0</c:v>
                </c:pt>
                <c:pt idx="8">
                  <c:v>0</c:v>
                </c:pt>
                <c:pt idx="9">
                  <c:v>0</c:v>
                </c:pt>
                <c:pt idx="10">
                  <c:v>0</c:v>
                </c:pt>
                <c:pt idx="11">
                  <c:v>0</c:v>
                </c:pt>
                <c:pt idx="12">
                  <c:v>23019.59808</c:v>
                </c:pt>
                <c:pt idx="13">
                  <c:v>0</c:v>
                </c:pt>
                <c:pt idx="14">
                  <c:v>0</c:v>
                </c:pt>
                <c:pt idx="15">
                  <c:v>0</c:v>
                </c:pt>
                <c:pt idx="16">
                  <c:v>0</c:v>
                </c:pt>
                <c:pt idx="17">
                  <c:v>0</c:v>
                </c:pt>
                <c:pt idx="18">
                  <c:v>0</c:v>
                </c:pt>
                <c:pt idx="19">
                  <c:v>42.36336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再エネ比較シート!$BR$13:$BR$42</c:f>
              <c:numCache>
                <c:formatCode>#,##0_);[Red]\(#,##0\)</c:formatCode>
                <c:ptCount val="30"/>
                <c:pt idx="0">
                  <c:v>75918.715200000006</c:v>
                </c:pt>
                <c:pt idx="1">
                  <c:v>0</c:v>
                </c:pt>
                <c:pt idx="2">
                  <c:v>999.69120000000009</c:v>
                </c:pt>
                <c:pt idx="3">
                  <c:v>4257.3599999999997</c:v>
                </c:pt>
                <c:pt idx="4">
                  <c:v>0</c:v>
                </c:pt>
                <c:pt idx="5">
                  <c:v>0</c:v>
                </c:pt>
                <c:pt idx="6">
                  <c:v>0</c:v>
                </c:pt>
                <c:pt idx="7">
                  <c:v>0</c:v>
                </c:pt>
                <c:pt idx="8">
                  <c:v>6202.08</c:v>
                </c:pt>
                <c:pt idx="9">
                  <c:v>0</c:v>
                </c:pt>
                <c:pt idx="10">
                  <c:v>0</c:v>
                </c:pt>
                <c:pt idx="11">
                  <c:v>0</c:v>
                </c:pt>
                <c:pt idx="12">
                  <c:v>0</c:v>
                </c:pt>
                <c:pt idx="13">
                  <c:v>0</c:v>
                </c:pt>
                <c:pt idx="14">
                  <c:v>0</c:v>
                </c:pt>
                <c:pt idx="15">
                  <c:v>0</c:v>
                </c:pt>
                <c:pt idx="16">
                  <c:v>0</c:v>
                </c:pt>
                <c:pt idx="17">
                  <c:v>0</c:v>
                </c:pt>
                <c:pt idx="18">
                  <c:v>7095.6</c:v>
                </c:pt>
                <c:pt idx="19">
                  <c:v>0</c:v>
                </c:pt>
                <c:pt idx="20">
                  <c:v>0</c:v>
                </c:pt>
                <c:pt idx="21">
                  <c:v>2013.048</c:v>
                </c:pt>
                <c:pt idx="22">
                  <c:v>0</c:v>
                </c:pt>
                <c:pt idx="23">
                  <c:v>0</c:v>
                </c:pt>
                <c:pt idx="24">
                  <c:v>0</c:v>
                </c:pt>
                <c:pt idx="25">
                  <c:v>0</c:v>
                </c:pt>
                <c:pt idx="26">
                  <c:v>261.74879999999996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再エネ比較シート!$BT$13:$BT$42</c:f>
              <c:numCache>
                <c:formatCode>#,##0_);[Red]\(#,##0\)</c:formatCode>
                <c:ptCount val="30"/>
                <c:pt idx="0">
                  <c:v>0</c:v>
                </c:pt>
                <c:pt idx="1">
                  <c:v>0</c:v>
                </c:pt>
                <c:pt idx="2">
                  <c:v>0</c:v>
                </c:pt>
                <c:pt idx="3">
                  <c:v>44010.239999999998</c:v>
                </c:pt>
                <c:pt idx="4">
                  <c:v>0</c:v>
                </c:pt>
                <c:pt idx="5">
                  <c:v>0</c:v>
                </c:pt>
                <c:pt idx="6">
                  <c:v>0</c:v>
                </c:pt>
                <c:pt idx="7">
                  <c:v>0</c:v>
                </c:pt>
                <c:pt idx="8">
                  <c:v>0</c:v>
                </c:pt>
                <c:pt idx="9">
                  <c:v>0</c:v>
                </c:pt>
                <c:pt idx="10">
                  <c:v>0</c:v>
                </c:pt>
                <c:pt idx="11">
                  <c:v>0</c:v>
                </c:pt>
                <c:pt idx="12">
                  <c:v>0</c:v>
                </c:pt>
                <c:pt idx="13">
                  <c:v>0</c:v>
                </c:pt>
                <c:pt idx="14">
                  <c:v>2803.2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再エネ比較シート!$BU$13:$BU$42</c:f>
              <c:numCache>
                <c:formatCode>#,##0_);[Red]\(#,##0\)</c:formatCode>
                <c:ptCount val="30"/>
                <c:pt idx="0">
                  <c:v>87791.462764800002</c:v>
                </c:pt>
                <c:pt idx="1">
                  <c:v>9795.5511360000055</c:v>
                </c:pt>
                <c:pt idx="2">
                  <c:v>9268.1465759999992</c:v>
                </c:pt>
                <c:pt idx="3">
                  <c:v>106193.00801999999</c:v>
                </c:pt>
                <c:pt idx="4">
                  <c:v>6428.6687880000009</c:v>
                </c:pt>
                <c:pt idx="5">
                  <c:v>12848.446605240002</c:v>
                </c:pt>
                <c:pt idx="6">
                  <c:v>38171.311931999997</c:v>
                </c:pt>
                <c:pt idx="7">
                  <c:v>46863.69349200002</c:v>
                </c:pt>
                <c:pt idx="8">
                  <c:v>7353.4593599999998</c:v>
                </c:pt>
                <c:pt idx="9">
                  <c:v>6563.6206175999996</c:v>
                </c:pt>
                <c:pt idx="10">
                  <c:v>12240.258647999999</c:v>
                </c:pt>
                <c:pt idx="11">
                  <c:v>16776.803352000003</c:v>
                </c:pt>
                <c:pt idx="12">
                  <c:v>76394.078352000084</c:v>
                </c:pt>
                <c:pt idx="13">
                  <c:v>8118.8301959999999</c:v>
                </c:pt>
                <c:pt idx="14">
                  <c:v>20475.985788000002</c:v>
                </c:pt>
                <c:pt idx="15">
                  <c:v>40005.658998000014</c:v>
                </c:pt>
                <c:pt idx="16">
                  <c:v>38892.692676000057</c:v>
                </c:pt>
                <c:pt idx="17">
                  <c:v>2162.4585599999991</c:v>
                </c:pt>
                <c:pt idx="18">
                  <c:v>11372.168052000001</c:v>
                </c:pt>
                <c:pt idx="19">
                  <c:v>90024.800411999953</c:v>
                </c:pt>
                <c:pt idx="20">
                  <c:v>3919.5288480000036</c:v>
                </c:pt>
                <c:pt idx="21">
                  <c:v>20730.237044159996</c:v>
                </c:pt>
                <c:pt idx="22">
                  <c:v>1883.2721040000004</c:v>
                </c:pt>
                <c:pt idx="23">
                  <c:v>21983.959344000006</c:v>
                </c:pt>
                <c:pt idx="24">
                  <c:v>3643.52052</c:v>
                </c:pt>
                <c:pt idx="25">
                  <c:v>12083.483556000001</c:v>
                </c:pt>
                <c:pt idx="26">
                  <c:v>20765.264640000009</c:v>
                </c:pt>
                <c:pt idx="27">
                  <c:v>7052.8678440000003</c:v>
                </c:pt>
                <c:pt idx="28">
                  <c:v>60616.585140000061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松田町</c:v>
                </c:pt>
              </c:strCache>
            </c:strRef>
          </c:cat>
          <c:val>
            <c:numRef>
              <c:f>①CO2排出量の現状把握!$AX$43:$AX$45</c:f>
              <c:numCache>
                <c:formatCode>0%</c:formatCode>
                <c:ptCount val="3"/>
                <c:pt idx="0">
                  <c:v>0.42072759503743129</c:v>
                </c:pt>
                <c:pt idx="1">
                  <c:v>0.41227254992588142</c:v>
                </c:pt>
                <c:pt idx="2">
                  <c:v>0.2493321216107677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松田町</c:v>
                </c:pt>
              </c:strCache>
            </c:strRef>
          </c:cat>
          <c:val>
            <c:numRef>
              <c:f>①CO2排出量の現状把握!$AY$43:$AY$45</c:f>
              <c:numCache>
                <c:formatCode>0%</c:formatCode>
                <c:ptCount val="3"/>
                <c:pt idx="0">
                  <c:v>0.19118662390594171</c:v>
                </c:pt>
                <c:pt idx="1">
                  <c:v>0.21478251146138702</c:v>
                </c:pt>
                <c:pt idx="2">
                  <c:v>0.23212255667544376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松田町</c:v>
                </c:pt>
              </c:strCache>
            </c:strRef>
          </c:cat>
          <c:val>
            <c:numRef>
              <c:f>①CO2排出量の現状把握!$AZ$43:$AZ$45</c:f>
              <c:numCache>
                <c:formatCode>0%</c:formatCode>
                <c:ptCount val="3"/>
                <c:pt idx="0">
                  <c:v>0.18034974026133399</c:v>
                </c:pt>
                <c:pt idx="1">
                  <c:v>0.20329506120823729</c:v>
                </c:pt>
                <c:pt idx="2">
                  <c:v>0.21530073571202402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松田町</c:v>
                </c:pt>
              </c:strCache>
            </c:strRef>
          </c:cat>
          <c:val>
            <c:numRef>
              <c:f>①CO2排出量の現状把握!$BA$43:$BA$45</c:f>
              <c:numCache>
                <c:formatCode>0%</c:formatCode>
                <c:ptCount val="3"/>
                <c:pt idx="0">
                  <c:v>0.19226168778726088</c:v>
                </c:pt>
                <c:pt idx="1">
                  <c:v>0.15489208700772231</c:v>
                </c:pt>
                <c:pt idx="2">
                  <c:v>0.28779721478466608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松田町</c:v>
                </c:pt>
              </c:strCache>
            </c:strRef>
          </c:cat>
          <c:val>
            <c:numRef>
              <c:f>①CO2排出量の現状把握!$BB$43:$BB$45</c:f>
              <c:numCache>
                <c:formatCode>0%</c:formatCode>
                <c:ptCount val="3"/>
                <c:pt idx="0">
                  <c:v>1.5474353008032191E-2</c:v>
                </c:pt>
                <c:pt idx="1">
                  <c:v>1.4757790396772066E-2</c:v>
                </c:pt>
                <c:pt idx="2">
                  <c:v>1.5447371217098429E-2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3882</c:v>
                </c:pt>
                <c:pt idx="1">
                  <c:v>3882</c:v>
                </c:pt>
                <c:pt idx="2">
                  <c:v>3882</c:v>
                </c:pt>
                <c:pt idx="3">
                  <c:v>3882</c:v>
                </c:pt>
                <c:pt idx="4">
                  <c:v>3882</c:v>
                </c:pt>
                <c:pt idx="5">
                  <c:v>3656</c:v>
                </c:pt>
                <c:pt idx="6">
                  <c:v>3656</c:v>
                </c:pt>
                <c:pt idx="7">
                  <c:v>3656</c:v>
                </c:pt>
                <c:pt idx="8">
                  <c:v>3656</c:v>
                </c:pt>
                <c:pt idx="9">
                  <c:v>3656</c:v>
                </c:pt>
                <c:pt idx="10">
                  <c:v>3656</c:v>
                </c:pt>
                <c:pt idx="11">
                  <c:v>3433</c:v>
                </c:pt>
                <c:pt idx="12">
                  <c:v>3433</c:v>
                </c:pt>
                <c:pt idx="13">
                  <c:v>3433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1.102259881890397</c:v>
                </c:pt>
                <c:pt idx="1">
                  <c:v>1.2116529603061901</c:v>
                </c:pt>
                <c:pt idx="2">
                  <c:v>1.225812085958611</c:v>
                </c:pt>
                <c:pt idx="3">
                  <c:v>1.2675568014824281</c:v>
                </c:pt>
                <c:pt idx="4">
                  <c:v>1.2037156846867529</c:v>
                </c:pt>
                <c:pt idx="5">
                  <c:v>1.1206997973892581</c:v>
                </c:pt>
                <c:pt idx="6">
                  <c:v>1.0778773898684999</c:v>
                </c:pt>
                <c:pt idx="7">
                  <c:v>1.0380766627881179</c:v>
                </c:pt>
                <c:pt idx="8">
                  <c:v>1.045563403524405</c:v>
                </c:pt>
                <c:pt idx="9">
                  <c:v>1.0871355653988961</c:v>
                </c:pt>
                <c:pt idx="10">
                  <c:v>1.1195591774648901</c:v>
                </c:pt>
                <c:pt idx="11">
                  <c:v>1.07082742960916</c:v>
                </c:pt>
                <c:pt idx="12">
                  <c:v>0.92570274429299182</c:v>
                </c:pt>
                <c:pt idx="13">
                  <c:v>0.87648154966504366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11946</c:v>
                </c:pt>
                <c:pt idx="1">
                  <c:v>11906</c:v>
                </c:pt>
                <c:pt idx="2">
                  <c:v>11787</c:v>
                </c:pt>
                <c:pt idx="3">
                  <c:v>11755</c:v>
                </c:pt>
                <c:pt idx="4">
                  <c:v>11641</c:v>
                </c:pt>
                <c:pt idx="5">
                  <c:v>11525</c:v>
                </c:pt>
                <c:pt idx="6">
                  <c:v>11456</c:v>
                </c:pt>
                <c:pt idx="7">
                  <c:v>11318</c:v>
                </c:pt>
                <c:pt idx="8">
                  <c:v>11249</c:v>
                </c:pt>
                <c:pt idx="9">
                  <c:v>11227</c:v>
                </c:pt>
                <c:pt idx="10">
                  <c:v>11116</c:v>
                </c:pt>
                <c:pt idx="11">
                  <c:v>10931</c:v>
                </c:pt>
                <c:pt idx="12">
                  <c:v>10756</c:v>
                </c:pt>
                <c:pt idx="13">
                  <c:v>10616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松田町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1715</v>
      </c>
      <c r="B9" s="70">
        <v>341</v>
      </c>
      <c r="C9" s="70">
        <v>1</v>
      </c>
      <c r="D9" s="70">
        <v>21</v>
      </c>
      <c r="E9" s="70">
        <v>1990</v>
      </c>
      <c r="F9" s="70" t="s">
        <v>787</v>
      </c>
      <c r="G9" s="70" t="s">
        <v>1716</v>
      </c>
      <c r="H9" s="70" t="s">
        <v>1717</v>
      </c>
      <c r="I9" s="148"/>
      <c r="J9" s="71">
        <v>22.63738712309652</v>
      </c>
      <c r="K9" s="71">
        <v>3.662031535258182</v>
      </c>
      <c r="L9" s="71">
        <v>6.6226316321421912</v>
      </c>
      <c r="M9" s="71">
        <v>11.265538628961121</v>
      </c>
      <c r="N9" s="71">
        <v>11.999243369701601</v>
      </c>
      <c r="O9" s="71">
        <v>10.24527156440155</v>
      </c>
      <c r="P9" s="71">
        <v>19.9125992638062</v>
      </c>
      <c r="Q9" s="71">
        <v>1.11433373143127</v>
      </c>
      <c r="R9" s="71">
        <v>0</v>
      </c>
      <c r="S9" s="71">
        <v>1.014220112241607</v>
      </c>
      <c r="T9" s="72"/>
      <c r="U9" s="71">
        <v>782244</v>
      </c>
      <c r="V9" s="71">
        <v>1242</v>
      </c>
      <c r="W9" s="71">
        <v>72</v>
      </c>
      <c r="X9" s="71">
        <v>4368</v>
      </c>
      <c r="Y9" s="71">
        <v>5177</v>
      </c>
      <c r="Z9" s="71">
        <v>4214</v>
      </c>
      <c r="AA9" s="71">
        <v>4835</v>
      </c>
      <c r="AB9" s="71">
        <v>18093</v>
      </c>
      <c r="AC9" s="71">
        <v>0</v>
      </c>
      <c r="AD9" s="71">
        <v>1.014220112241607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1718</v>
      </c>
      <c r="B10" s="70">
        <v>342</v>
      </c>
      <c r="C10" s="70">
        <v>2</v>
      </c>
      <c r="D10" s="70">
        <v>21</v>
      </c>
      <c r="E10" s="70">
        <v>2005</v>
      </c>
      <c r="F10" s="70" t="s">
        <v>789</v>
      </c>
      <c r="G10" s="70" t="s">
        <v>1716</v>
      </c>
      <c r="H10" s="70" t="s">
        <v>1717</v>
      </c>
      <c r="I10" s="148"/>
      <c r="J10" s="71">
        <v>26.815332402928512</v>
      </c>
      <c r="K10" s="71">
        <v>2.2500066113893151</v>
      </c>
      <c r="L10" s="71">
        <v>8.6967255949840894</v>
      </c>
      <c r="M10" s="71">
        <v>16.854349654564679</v>
      </c>
      <c r="N10" s="71">
        <v>13.35917802869011</v>
      </c>
      <c r="O10" s="71">
        <v>14.67751730047905</v>
      </c>
      <c r="P10" s="71">
        <v>23.11676614643331</v>
      </c>
      <c r="Q10" s="71">
        <v>0.88766201334216499</v>
      </c>
      <c r="R10" s="71">
        <v>0</v>
      </c>
      <c r="S10" s="71">
        <v>0</v>
      </c>
      <c r="T10" s="72"/>
      <c r="U10" s="71">
        <v>1150050</v>
      </c>
      <c r="V10" s="71">
        <v>970</v>
      </c>
      <c r="W10" s="71">
        <v>85</v>
      </c>
      <c r="X10" s="71">
        <v>3487</v>
      </c>
      <c r="Y10" s="71">
        <v>5264</v>
      </c>
      <c r="Z10" s="71">
        <v>6986</v>
      </c>
      <c r="AA10" s="71">
        <v>4597</v>
      </c>
      <c r="AB10" s="71">
        <v>15067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1719</v>
      </c>
      <c r="B11" s="70">
        <v>343</v>
      </c>
      <c r="C11" s="70">
        <v>3</v>
      </c>
      <c r="D11" s="70">
        <v>21</v>
      </c>
      <c r="E11" s="70">
        <v>2006</v>
      </c>
      <c r="F11" s="70" t="s">
        <v>790</v>
      </c>
      <c r="G11" s="70" t="s">
        <v>1716</v>
      </c>
      <c r="H11" s="70" t="s">
        <v>1717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1720</v>
      </c>
      <c r="B12" s="70">
        <v>344</v>
      </c>
      <c r="C12" s="70">
        <v>4</v>
      </c>
      <c r="D12" s="70">
        <v>21</v>
      </c>
      <c r="E12" s="70">
        <v>2007</v>
      </c>
      <c r="F12" s="70" t="s">
        <v>791</v>
      </c>
      <c r="G12" s="70" t="s">
        <v>1716</v>
      </c>
      <c r="H12" s="70" t="s">
        <v>1717</v>
      </c>
      <c r="I12" s="148"/>
      <c r="J12" s="71">
        <v>21.16857083548075</v>
      </c>
      <c r="K12" s="71">
        <v>2.2515931521829229</v>
      </c>
      <c r="L12" s="71">
        <v>10.31505581751326</v>
      </c>
      <c r="M12" s="71">
        <v>16.001625778713869</v>
      </c>
      <c r="N12" s="71">
        <v>14.460707319536739</v>
      </c>
      <c r="O12" s="71">
        <v>14.25853746064524</v>
      </c>
      <c r="P12" s="71">
        <v>23.239687918674811</v>
      </c>
      <c r="Q12" s="71">
        <v>0.90549817839152003</v>
      </c>
      <c r="R12" s="71">
        <v>0</v>
      </c>
      <c r="S12" s="71">
        <v>0</v>
      </c>
      <c r="T12" s="72"/>
      <c r="U12" s="71">
        <v>1014288</v>
      </c>
      <c r="V12" s="71">
        <v>1011</v>
      </c>
      <c r="W12" s="71">
        <v>115</v>
      </c>
      <c r="X12" s="71">
        <v>4139</v>
      </c>
      <c r="Y12" s="71">
        <v>5236</v>
      </c>
      <c r="Z12" s="71">
        <v>7055</v>
      </c>
      <c r="AA12" s="71">
        <v>4551</v>
      </c>
      <c r="AB12" s="71">
        <v>14557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1721</v>
      </c>
      <c r="B13" s="70">
        <v>345</v>
      </c>
      <c r="C13" s="70">
        <v>5</v>
      </c>
      <c r="D13" s="70">
        <v>21</v>
      </c>
      <c r="E13" s="70">
        <v>2008</v>
      </c>
      <c r="F13" s="70" t="s">
        <v>792</v>
      </c>
      <c r="G13" s="70" t="s">
        <v>1716</v>
      </c>
      <c r="H13" s="70" t="s">
        <v>1717</v>
      </c>
      <c r="I13" s="148"/>
      <c r="J13" s="71">
        <v>20.26904996268334</v>
      </c>
      <c r="K13" s="71">
        <v>1.663839685825101</v>
      </c>
      <c r="L13" s="71">
        <v>9.1234549602984902</v>
      </c>
      <c r="M13" s="71">
        <v>16.785143326038881</v>
      </c>
      <c r="N13" s="71">
        <v>12.07424758534572</v>
      </c>
      <c r="O13" s="71">
        <v>13.73991166437723</v>
      </c>
      <c r="P13" s="71">
        <v>22.963269446319501</v>
      </c>
      <c r="Q13" s="71">
        <v>0.87640315973608296</v>
      </c>
      <c r="R13" s="71">
        <v>0</v>
      </c>
      <c r="S13" s="71">
        <v>0</v>
      </c>
      <c r="T13" s="72"/>
      <c r="U13" s="71">
        <v>1048285</v>
      </c>
      <c r="V13" s="71">
        <v>1011</v>
      </c>
      <c r="W13" s="71">
        <v>115</v>
      </c>
      <c r="X13" s="71">
        <v>4139</v>
      </c>
      <c r="Y13" s="71">
        <v>5172</v>
      </c>
      <c r="Z13" s="71">
        <v>7037</v>
      </c>
      <c r="AA13" s="71">
        <v>4502</v>
      </c>
      <c r="AB13" s="71">
        <v>14321</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1722</v>
      </c>
      <c r="B14" s="70">
        <v>346</v>
      </c>
      <c r="C14" s="70">
        <v>6</v>
      </c>
      <c r="D14" s="70">
        <v>21</v>
      </c>
      <c r="E14" s="70">
        <v>2009</v>
      </c>
      <c r="F14" s="70" t="s">
        <v>176</v>
      </c>
      <c r="G14" s="70" t="s">
        <v>1716</v>
      </c>
      <c r="H14" s="70" t="s">
        <v>1717</v>
      </c>
      <c r="I14" s="148"/>
      <c r="J14" s="71">
        <v>20.23969644510391</v>
      </c>
      <c r="K14" s="71">
        <v>1.5741335397712859</v>
      </c>
      <c r="L14" s="71">
        <v>8.7446559689561685</v>
      </c>
      <c r="M14" s="71">
        <v>16.786372655659289</v>
      </c>
      <c r="N14" s="71">
        <v>11.472148511959469</v>
      </c>
      <c r="O14" s="71">
        <v>14.00130174277996</v>
      </c>
      <c r="P14" s="71">
        <v>22.233844530745898</v>
      </c>
      <c r="Q14" s="71">
        <v>0.821351481886059</v>
      </c>
      <c r="R14" s="71">
        <v>0</v>
      </c>
      <c r="S14" s="71">
        <v>0</v>
      </c>
      <c r="T14" s="72"/>
      <c r="U14" s="71">
        <v>929096</v>
      </c>
      <c r="V14" s="71">
        <v>865</v>
      </c>
      <c r="W14" s="71">
        <v>150</v>
      </c>
      <c r="X14" s="71">
        <v>4322</v>
      </c>
      <c r="Y14" s="71">
        <v>5137</v>
      </c>
      <c r="Z14" s="71">
        <v>7078</v>
      </c>
      <c r="AA14" s="71">
        <v>4475</v>
      </c>
      <c r="AB14" s="71">
        <v>14089</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1723</v>
      </c>
      <c r="B15" s="70">
        <v>347</v>
      </c>
      <c r="C15" s="70">
        <v>7</v>
      </c>
      <c r="D15" s="70">
        <v>21</v>
      </c>
      <c r="E15" s="70">
        <v>2010</v>
      </c>
      <c r="F15" s="70" t="s">
        <v>177</v>
      </c>
      <c r="G15" s="70" t="s">
        <v>1716</v>
      </c>
      <c r="H15" s="70" t="s">
        <v>1717</v>
      </c>
      <c r="I15" s="148"/>
      <c r="J15" s="71">
        <v>17.092042111330901</v>
      </c>
      <c r="K15" s="71">
        <v>1.720721218373894</v>
      </c>
      <c r="L15" s="71">
        <v>7.938516255482833</v>
      </c>
      <c r="M15" s="71">
        <v>17.92297843572544</v>
      </c>
      <c r="N15" s="71">
        <v>13.828361234074739</v>
      </c>
      <c r="O15" s="71">
        <v>13.97198332540181</v>
      </c>
      <c r="P15" s="71">
        <v>22.681030581067919</v>
      </c>
      <c r="Q15" s="71">
        <v>0.84450568983662</v>
      </c>
      <c r="R15" s="71">
        <v>0</v>
      </c>
      <c r="S15" s="71">
        <v>0</v>
      </c>
      <c r="T15" s="72"/>
      <c r="U15" s="71">
        <v>833748</v>
      </c>
      <c r="V15" s="71">
        <v>865</v>
      </c>
      <c r="W15" s="71">
        <v>150</v>
      </c>
      <c r="X15" s="71">
        <v>4322</v>
      </c>
      <c r="Y15" s="71">
        <v>5122</v>
      </c>
      <c r="Z15" s="71">
        <v>7096</v>
      </c>
      <c r="AA15" s="71">
        <v>4451</v>
      </c>
      <c r="AB15" s="71">
        <v>13881</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1724</v>
      </c>
      <c r="B16" s="70">
        <v>348</v>
      </c>
      <c r="C16" s="70">
        <v>8</v>
      </c>
      <c r="D16" s="70">
        <v>21</v>
      </c>
      <c r="E16" s="70">
        <v>2011</v>
      </c>
      <c r="F16" s="70" t="s">
        <v>178</v>
      </c>
      <c r="G16" s="70" t="s">
        <v>1716</v>
      </c>
      <c r="H16" s="70" t="s">
        <v>1717</v>
      </c>
      <c r="I16" s="148"/>
      <c r="J16" s="71">
        <v>5.799271939984993</v>
      </c>
      <c r="K16" s="71">
        <v>2.102376451096585</v>
      </c>
      <c r="L16" s="71">
        <v>8.1122519809098215</v>
      </c>
      <c r="M16" s="71">
        <v>23.869274682387239</v>
      </c>
      <c r="N16" s="71">
        <v>17.496191224727799</v>
      </c>
      <c r="O16" s="71">
        <v>13.792450998997548</v>
      </c>
      <c r="P16" s="71">
        <v>21.783110963526415</v>
      </c>
      <c r="Q16" s="71">
        <v>0.95889909920500904</v>
      </c>
      <c r="R16" s="71">
        <v>0</v>
      </c>
      <c r="S16" s="71">
        <v>0</v>
      </c>
      <c r="T16" s="72"/>
      <c r="U16" s="71">
        <v>257520</v>
      </c>
      <c r="V16" s="71">
        <v>865</v>
      </c>
      <c r="W16" s="71">
        <v>150</v>
      </c>
      <c r="X16" s="71">
        <v>4322</v>
      </c>
      <c r="Y16" s="71">
        <v>5126</v>
      </c>
      <c r="Z16" s="71">
        <v>7157</v>
      </c>
      <c r="AA16" s="71">
        <v>4402</v>
      </c>
      <c r="AB16" s="71">
        <v>13664</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1725</v>
      </c>
      <c r="B17" s="70">
        <v>349</v>
      </c>
      <c r="C17" s="70">
        <v>9</v>
      </c>
      <c r="D17" s="70">
        <v>21</v>
      </c>
      <c r="E17" s="70">
        <v>2012</v>
      </c>
      <c r="F17" s="70" t="s">
        <v>179</v>
      </c>
      <c r="G17" s="70" t="s">
        <v>1716</v>
      </c>
      <c r="H17" s="70" t="s">
        <v>1717</v>
      </c>
      <c r="I17" s="148"/>
      <c r="J17" s="71">
        <v>4.936601797009379</v>
      </c>
      <c r="K17" s="71">
        <v>2.0399513422878242</v>
      </c>
      <c r="L17" s="71">
        <v>8.0943939659353568</v>
      </c>
      <c r="M17" s="71">
        <v>26.5406302813591</v>
      </c>
      <c r="N17" s="71">
        <v>17.982338896057591</v>
      </c>
      <c r="O17" s="71">
        <v>13.626557212171496</v>
      </c>
      <c r="P17" s="71">
        <v>21.583566286260922</v>
      </c>
      <c r="Q17" s="71">
        <v>1.0253554260392701</v>
      </c>
      <c r="R17" s="71">
        <v>0</v>
      </c>
      <c r="S17" s="71">
        <v>0</v>
      </c>
      <c r="T17" s="72"/>
      <c r="U17" s="71">
        <v>230262</v>
      </c>
      <c r="V17" s="71">
        <v>865</v>
      </c>
      <c r="W17" s="71">
        <v>150</v>
      </c>
      <c r="X17" s="71">
        <v>4322</v>
      </c>
      <c r="Y17" s="71">
        <v>5119</v>
      </c>
      <c r="Z17" s="71">
        <v>7127</v>
      </c>
      <c r="AA17" s="71">
        <v>4337</v>
      </c>
      <c r="AB17" s="71">
        <v>13448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1726</v>
      </c>
      <c r="B18" s="70">
        <v>350</v>
      </c>
      <c r="C18" s="70">
        <v>10</v>
      </c>
      <c r="D18" s="70">
        <v>21</v>
      </c>
      <c r="E18" s="70">
        <v>2013</v>
      </c>
      <c r="F18" s="70" t="s">
        <v>180</v>
      </c>
      <c r="G18" s="70" t="s">
        <v>1716</v>
      </c>
      <c r="H18" s="70" t="s">
        <v>1717</v>
      </c>
      <c r="I18" s="148"/>
      <c r="J18" s="71">
        <v>5.599884066400751</v>
      </c>
      <c r="K18" s="71">
        <v>1.708872917183121</v>
      </c>
      <c r="L18" s="71">
        <v>7.1326349714871728</v>
      </c>
      <c r="M18" s="71">
        <v>22.89269153613521</v>
      </c>
      <c r="N18" s="71">
        <v>19.18811245990403</v>
      </c>
      <c r="O18" s="71">
        <v>13.093576157837575</v>
      </c>
      <c r="P18" s="71">
        <v>21.515032402954734</v>
      </c>
      <c r="Q18" s="71">
        <v>1.03663293178701</v>
      </c>
      <c r="R18" s="71">
        <v>0</v>
      </c>
      <c r="S18" s="71">
        <v>0</v>
      </c>
      <c r="T18" s="72"/>
      <c r="U18" s="71">
        <v>237651</v>
      </c>
      <c r="V18" s="71">
        <v>865</v>
      </c>
      <c r="W18" s="71">
        <v>150</v>
      </c>
      <c r="X18" s="71">
        <v>4322</v>
      </c>
      <c r="Y18" s="71">
        <v>5174</v>
      </c>
      <c r="Z18" s="71">
        <v>7154</v>
      </c>
      <c r="AA18" s="71">
        <v>4307</v>
      </c>
      <c r="AB18" s="71">
        <v>13401</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1727</v>
      </c>
      <c r="B19" s="70">
        <v>351</v>
      </c>
      <c r="C19" s="70">
        <v>11</v>
      </c>
      <c r="D19" s="70">
        <v>21</v>
      </c>
      <c r="E19" s="70">
        <v>2014</v>
      </c>
      <c r="F19" s="70" t="s">
        <v>181</v>
      </c>
      <c r="G19" s="70" t="s">
        <v>1716</v>
      </c>
      <c r="H19" s="70" t="s">
        <v>1717</v>
      </c>
      <c r="I19" s="148"/>
      <c r="J19" s="71">
        <v>4.5417017565545077</v>
      </c>
      <c r="K19" s="71">
        <v>1.803115930178333</v>
      </c>
      <c r="L19" s="71">
        <v>6.1964263457490736</v>
      </c>
      <c r="M19" s="71">
        <v>21.78867558254186</v>
      </c>
      <c r="N19" s="71">
        <v>18.494039374202629</v>
      </c>
      <c r="O19" s="71">
        <v>12.357194243519317</v>
      </c>
      <c r="P19" s="71">
        <v>21.516395016125472</v>
      </c>
      <c r="Q19" s="71">
        <v>0.98130263582426203</v>
      </c>
      <c r="R19" s="71">
        <v>0</v>
      </c>
      <c r="S19" s="71">
        <v>0</v>
      </c>
      <c r="T19" s="72"/>
      <c r="U19" s="71">
        <v>204215</v>
      </c>
      <c r="V19" s="71">
        <v>791</v>
      </c>
      <c r="W19" s="71">
        <v>154</v>
      </c>
      <c r="X19" s="71">
        <v>4251</v>
      </c>
      <c r="Y19" s="71">
        <v>5170</v>
      </c>
      <c r="Z19" s="71">
        <v>7111</v>
      </c>
      <c r="AA19" s="71">
        <v>4285</v>
      </c>
      <c r="AB19" s="71">
        <v>13222</v>
      </c>
      <c r="AC19" s="71">
        <v>0</v>
      </c>
      <c r="AD19" s="71">
        <v>0</v>
      </c>
      <c r="AE19" s="72"/>
      <c r="AF19" s="71"/>
      <c r="AG19" s="71"/>
      <c r="AH19" s="71"/>
      <c r="AI19" s="71"/>
      <c r="AJ19" s="71"/>
      <c r="AK19" s="71"/>
      <c r="AL19" s="71"/>
      <c r="AM19" s="71"/>
      <c r="AN19" s="71"/>
      <c r="AO19" s="71"/>
      <c r="AP19" s="71"/>
      <c r="AQ19" s="72"/>
      <c r="AR19" s="71">
        <v>360</v>
      </c>
      <c r="AS19" s="71">
        <v>63</v>
      </c>
      <c r="AT19" s="71">
        <v>0</v>
      </c>
      <c r="AU19" s="71">
        <v>0</v>
      </c>
      <c r="AV19" s="71">
        <v>0</v>
      </c>
      <c r="AW19" s="71">
        <v>0</v>
      </c>
      <c r="AX19" s="71"/>
      <c r="AY19" s="72"/>
      <c r="AZ19" s="71">
        <v>1993.5</v>
      </c>
      <c r="BA19" s="71">
        <v>1317.07</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1728</v>
      </c>
      <c r="B20" s="70">
        <v>352</v>
      </c>
      <c r="C20" s="70">
        <v>12</v>
      </c>
      <c r="D20" s="70">
        <v>21</v>
      </c>
      <c r="E20" s="70">
        <v>2015</v>
      </c>
      <c r="F20" s="70" t="s">
        <v>182</v>
      </c>
      <c r="G20" s="70" t="s">
        <v>1716</v>
      </c>
      <c r="H20" s="70" t="s">
        <v>1717</v>
      </c>
      <c r="I20" s="148"/>
      <c r="J20" s="71">
        <v>3.1945469254554428</v>
      </c>
      <c r="K20" s="71">
        <v>1.705162461364697</v>
      </c>
      <c r="L20" s="71">
        <v>7.2693636636630092</v>
      </c>
      <c r="M20" s="71">
        <v>25.155367897489711</v>
      </c>
      <c r="N20" s="71">
        <v>16.041787157218302</v>
      </c>
      <c r="O20" s="71">
        <v>12.239403249239023</v>
      </c>
      <c r="P20" s="71">
        <v>21.332382377444553</v>
      </c>
      <c r="Q20" s="71">
        <v>0.94304975313669304</v>
      </c>
      <c r="R20" s="71">
        <v>0</v>
      </c>
      <c r="S20" s="71">
        <v>0</v>
      </c>
      <c r="T20" s="72"/>
      <c r="U20" s="71">
        <v>162413</v>
      </c>
      <c r="V20" s="71">
        <v>791</v>
      </c>
      <c r="W20" s="71">
        <v>154</v>
      </c>
      <c r="X20" s="71">
        <v>4251</v>
      </c>
      <c r="Y20" s="71">
        <v>5150</v>
      </c>
      <c r="Z20" s="71">
        <v>7111</v>
      </c>
      <c r="AA20" s="71">
        <v>4245</v>
      </c>
      <c r="AB20" s="71">
        <v>12980</v>
      </c>
      <c r="AC20" s="71">
        <v>0</v>
      </c>
      <c r="AD20" s="71">
        <v>0</v>
      </c>
      <c r="AE20" s="72"/>
      <c r="AF20" s="71">
        <v>2745006.539314454</v>
      </c>
      <c r="AG20" s="71">
        <v>1322798.190439746</v>
      </c>
      <c r="AH20" s="71">
        <v>1033125.108172867</v>
      </c>
      <c r="AI20" s="71">
        <v>25857568.957397599</v>
      </c>
      <c r="AJ20" s="71">
        <v>26369227.145227741</v>
      </c>
      <c r="AK20" s="71">
        <v>0</v>
      </c>
      <c r="AL20" s="71">
        <v>0</v>
      </c>
      <c r="AM20" s="71">
        <v>1778854.550947868</v>
      </c>
      <c r="AN20" s="71">
        <v>0</v>
      </c>
      <c r="AO20" s="71">
        <v>0</v>
      </c>
      <c r="AP20" s="71">
        <v>59106580.491500281</v>
      </c>
      <c r="AQ20" s="72"/>
      <c r="AR20" s="71">
        <v>375</v>
      </c>
      <c r="AS20" s="71">
        <v>77</v>
      </c>
      <c r="AT20" s="71">
        <v>0</v>
      </c>
      <c r="AU20" s="71">
        <v>0</v>
      </c>
      <c r="AV20" s="71">
        <v>0</v>
      </c>
      <c r="AW20" s="71">
        <v>0</v>
      </c>
      <c r="AX20" s="71"/>
      <c r="AY20" s="72"/>
      <c r="AZ20" s="71">
        <v>2096.6999999999998</v>
      </c>
      <c r="BA20" s="71">
        <v>2792.57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1729</v>
      </c>
      <c r="B21" s="70">
        <v>353</v>
      </c>
      <c r="C21" s="70">
        <v>13</v>
      </c>
      <c r="D21" s="70">
        <v>21</v>
      </c>
      <c r="E21" s="70">
        <v>2016</v>
      </c>
      <c r="F21" s="70" t="s">
        <v>155</v>
      </c>
      <c r="G21" s="70" t="s">
        <v>1716</v>
      </c>
      <c r="H21" s="70" t="s">
        <v>1717</v>
      </c>
      <c r="I21" s="148"/>
      <c r="J21" s="71">
        <v>3.1562598848220662</v>
      </c>
      <c r="K21" s="71">
        <v>1.6466817951805566</v>
      </c>
      <c r="L21" s="71">
        <v>7.6827894145019995</v>
      </c>
      <c r="M21" s="71">
        <v>17.765618003199094</v>
      </c>
      <c r="N21" s="71">
        <v>13.669011021437367</v>
      </c>
      <c r="O21" s="71">
        <v>12.140082745983142</v>
      </c>
      <c r="P21" s="71">
        <v>20.873069428724847</v>
      </c>
      <c r="Q21" s="71">
        <v>0.90204162768902996</v>
      </c>
      <c r="R21" s="71">
        <v>0</v>
      </c>
      <c r="S21" s="71">
        <v>0</v>
      </c>
      <c r="T21" s="72"/>
      <c r="U21" s="71">
        <v>186693</v>
      </c>
      <c r="V21" s="71">
        <v>791</v>
      </c>
      <c r="W21" s="71">
        <v>154</v>
      </c>
      <c r="X21" s="71">
        <v>4251</v>
      </c>
      <c r="Y21" s="71">
        <v>5093</v>
      </c>
      <c r="Z21" s="71">
        <v>7140</v>
      </c>
      <c r="AA21" s="71">
        <v>4296</v>
      </c>
      <c r="AB21" s="71">
        <v>12771</v>
      </c>
      <c r="AC21" s="71">
        <v>0</v>
      </c>
      <c r="AD21" s="71">
        <v>0</v>
      </c>
      <c r="AE21" s="72"/>
      <c r="AF21" s="71">
        <v>2769930.702288975</v>
      </c>
      <c r="AG21" s="71">
        <v>1252976.190966517</v>
      </c>
      <c r="AH21" s="71">
        <v>875457.87339363561</v>
      </c>
      <c r="AI21" s="71">
        <v>26377813.846011709</v>
      </c>
      <c r="AJ21" s="71">
        <v>22095069.086606879</v>
      </c>
      <c r="AK21" s="71">
        <v>0</v>
      </c>
      <c r="AL21" s="71">
        <v>0</v>
      </c>
      <c r="AM21" s="71">
        <v>1751571.7206472841</v>
      </c>
      <c r="AN21" s="71">
        <v>0</v>
      </c>
      <c r="AO21" s="71">
        <v>0</v>
      </c>
      <c r="AP21" s="71">
        <v>55122819.419914998</v>
      </c>
      <c r="AQ21" s="72"/>
      <c r="AR21" s="71">
        <v>390</v>
      </c>
      <c r="AS21" s="71">
        <v>80</v>
      </c>
      <c r="AT21" s="71">
        <v>0</v>
      </c>
      <c r="AU21" s="71">
        <v>0</v>
      </c>
      <c r="AV21" s="71">
        <v>0</v>
      </c>
      <c r="AW21" s="71">
        <v>0</v>
      </c>
      <c r="AX21" s="71"/>
      <c r="AY21" s="72"/>
      <c r="AZ21" s="71">
        <v>2187.6</v>
      </c>
      <c r="BA21" s="71">
        <v>3880.77</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1730</v>
      </c>
      <c r="B22" s="70">
        <v>354</v>
      </c>
      <c r="C22" s="70">
        <v>14</v>
      </c>
      <c r="D22" s="70">
        <v>21</v>
      </c>
      <c r="E22" s="70">
        <v>2017</v>
      </c>
      <c r="F22" s="70" t="s">
        <v>156</v>
      </c>
      <c r="G22" s="70" t="s">
        <v>1716</v>
      </c>
      <c r="H22" s="70" t="s">
        <v>1717</v>
      </c>
      <c r="I22" s="148"/>
      <c r="J22" s="71">
        <v>2.9292081704989186</v>
      </c>
      <c r="K22" s="71">
        <v>1.6316060130257284</v>
      </c>
      <c r="L22" s="71">
        <v>6.6088074575809834</v>
      </c>
      <c r="M22" s="71">
        <v>15.070292524147042</v>
      </c>
      <c r="N22" s="71">
        <v>14.100400834501892</v>
      </c>
      <c r="O22" s="71">
        <v>12.005542307968652</v>
      </c>
      <c r="P22" s="71">
        <v>20.596007677429746</v>
      </c>
      <c r="Q22" s="71">
        <v>0.85808736194500201</v>
      </c>
      <c r="R22" s="71">
        <v>0</v>
      </c>
      <c r="S22" s="71">
        <v>0</v>
      </c>
      <c r="T22" s="72"/>
      <c r="U22" s="71">
        <v>186091</v>
      </c>
      <c r="V22" s="71">
        <v>791</v>
      </c>
      <c r="W22" s="71">
        <v>154</v>
      </c>
      <c r="X22" s="71">
        <v>4251</v>
      </c>
      <c r="Y22" s="71">
        <v>5070</v>
      </c>
      <c r="Z22" s="71">
        <v>7178</v>
      </c>
      <c r="AA22" s="71">
        <v>4266</v>
      </c>
      <c r="AB22" s="71">
        <v>12563</v>
      </c>
      <c r="AC22" s="71">
        <v>0</v>
      </c>
      <c r="AD22" s="71">
        <v>0</v>
      </c>
      <c r="AE22" s="72"/>
      <c r="AF22" s="71">
        <v>2619418.4392032651</v>
      </c>
      <c r="AG22" s="71">
        <v>1270404.4511684349</v>
      </c>
      <c r="AH22" s="71">
        <v>967878.18293195113</v>
      </c>
      <c r="AI22" s="71">
        <v>24224161.432131991</v>
      </c>
      <c r="AJ22" s="71">
        <v>25050403.825408231</v>
      </c>
      <c r="AK22" s="71">
        <v>0</v>
      </c>
      <c r="AL22" s="71">
        <v>0</v>
      </c>
      <c r="AM22" s="71">
        <v>1725740.1407699159</v>
      </c>
      <c r="AN22" s="71">
        <v>0</v>
      </c>
      <c r="AO22" s="71">
        <v>0</v>
      </c>
      <c r="AP22" s="71">
        <v>55858006.471613787</v>
      </c>
      <c r="AQ22" s="72"/>
      <c r="AR22" s="71">
        <v>402</v>
      </c>
      <c r="AS22" s="71">
        <v>87</v>
      </c>
      <c r="AT22" s="71">
        <v>0</v>
      </c>
      <c r="AU22" s="71">
        <v>0</v>
      </c>
      <c r="AV22" s="71">
        <v>0</v>
      </c>
      <c r="AW22" s="71">
        <v>0</v>
      </c>
      <c r="AX22" s="71"/>
      <c r="AY22" s="72"/>
      <c r="AZ22" s="71">
        <v>2258.9</v>
      </c>
      <c r="BA22" s="71">
        <v>6135.07</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1731</v>
      </c>
      <c r="B23" s="70">
        <v>355</v>
      </c>
      <c r="C23" s="70">
        <v>15</v>
      </c>
      <c r="D23" s="70">
        <v>21</v>
      </c>
      <c r="E23" s="70">
        <v>2018</v>
      </c>
      <c r="F23" s="70" t="s">
        <v>183</v>
      </c>
      <c r="G23" s="70" t="s">
        <v>1716</v>
      </c>
      <c r="H23" s="70" t="s">
        <v>1717</v>
      </c>
      <c r="I23" s="148"/>
      <c r="J23" s="71">
        <v>2.905292620905044</v>
      </c>
      <c r="K23" s="71">
        <v>1.4062171562420724</v>
      </c>
      <c r="L23" s="71">
        <v>5.8808536246934056</v>
      </c>
      <c r="M23" s="71">
        <v>14.539871050129859</v>
      </c>
      <c r="N23" s="71">
        <v>9.3584651072683371</v>
      </c>
      <c r="O23" s="71">
        <v>11.717621677020567</v>
      </c>
      <c r="P23" s="71">
        <v>20.486587831772177</v>
      </c>
      <c r="Q23" s="71">
        <v>0.78503500224714695</v>
      </c>
      <c r="R23" s="71">
        <v>0</v>
      </c>
      <c r="S23" s="71">
        <v>0</v>
      </c>
      <c r="T23" s="72"/>
      <c r="U23" s="71">
        <v>190595</v>
      </c>
      <c r="V23" s="71">
        <v>791</v>
      </c>
      <c r="W23" s="71">
        <v>154</v>
      </c>
      <c r="X23" s="71">
        <v>4251</v>
      </c>
      <c r="Y23" s="71">
        <v>5029</v>
      </c>
      <c r="Z23" s="71">
        <v>7140</v>
      </c>
      <c r="AA23" s="71">
        <v>4286</v>
      </c>
      <c r="AB23" s="71">
        <v>12386</v>
      </c>
      <c r="AC23" s="71">
        <v>0</v>
      </c>
      <c r="AD23" s="71">
        <v>0</v>
      </c>
      <c r="AE23" s="72"/>
      <c r="AF23" s="71">
        <v>2806744.047971969</v>
      </c>
      <c r="AG23" s="71">
        <v>1119333.9787208999</v>
      </c>
      <c r="AH23" s="71">
        <v>897064.10538167274</v>
      </c>
      <c r="AI23" s="71">
        <v>24750445.99799018</v>
      </c>
      <c r="AJ23" s="71">
        <v>19122642.888392489</v>
      </c>
      <c r="AK23" s="71">
        <v>0</v>
      </c>
      <c r="AL23" s="71">
        <v>0</v>
      </c>
      <c r="AM23" s="71">
        <v>1704946.657274483</v>
      </c>
      <c r="AN23" s="71">
        <v>0</v>
      </c>
      <c r="AO23" s="71">
        <v>0</v>
      </c>
      <c r="AP23" s="71">
        <v>50401177.675731696</v>
      </c>
      <c r="AQ23" s="72"/>
      <c r="AR23" s="71">
        <v>417</v>
      </c>
      <c r="AS23" s="71">
        <v>90</v>
      </c>
      <c r="AT23" s="71">
        <v>0</v>
      </c>
      <c r="AU23" s="71">
        <v>0</v>
      </c>
      <c r="AV23" s="71">
        <v>0</v>
      </c>
      <c r="AW23" s="71">
        <v>0</v>
      </c>
      <c r="AX23" s="71"/>
      <c r="AY23" s="72"/>
      <c r="AZ23" s="71">
        <v>2372.38</v>
      </c>
      <c r="BA23" s="71">
        <v>6245.57</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1732</v>
      </c>
      <c r="B24" s="70">
        <v>356</v>
      </c>
      <c r="C24" s="70">
        <v>16</v>
      </c>
      <c r="D24" s="70">
        <v>21</v>
      </c>
      <c r="E24" s="70">
        <v>2019</v>
      </c>
      <c r="F24" s="70" t="s">
        <v>158</v>
      </c>
      <c r="G24" s="70" t="s">
        <v>1716</v>
      </c>
      <c r="H24" s="70" t="s">
        <v>1717</v>
      </c>
      <c r="I24" s="148"/>
      <c r="J24" s="71">
        <v>2.6670699347427855</v>
      </c>
      <c r="K24" s="71">
        <v>1.3228188175301157</v>
      </c>
      <c r="L24" s="71">
        <v>5.9736691550666308</v>
      </c>
      <c r="M24" s="71">
        <v>16.283080983458614</v>
      </c>
      <c r="N24" s="71">
        <v>9.6457073952170589</v>
      </c>
      <c r="O24" s="71">
        <v>11.383765373056212</v>
      </c>
      <c r="P24" s="71">
        <v>20.058359956428202</v>
      </c>
      <c r="Q24" s="71">
        <v>0.74848325284886497</v>
      </c>
      <c r="R24" s="71">
        <v>0</v>
      </c>
      <c r="S24" s="71">
        <v>0</v>
      </c>
      <c r="T24" s="72"/>
      <c r="U24" s="71">
        <v>173361</v>
      </c>
      <c r="V24" s="71">
        <v>791</v>
      </c>
      <c r="W24" s="71">
        <v>154</v>
      </c>
      <c r="X24" s="71">
        <v>4251</v>
      </c>
      <c r="Y24" s="71">
        <v>5019</v>
      </c>
      <c r="Z24" s="71">
        <v>7127</v>
      </c>
      <c r="AA24" s="71">
        <v>4165</v>
      </c>
      <c r="AB24" s="71">
        <v>12129</v>
      </c>
      <c r="AC24" s="71">
        <v>0</v>
      </c>
      <c r="AD24" s="71">
        <v>0</v>
      </c>
      <c r="AE24" s="72"/>
      <c r="AF24" s="71">
        <v>2301267.1127047269</v>
      </c>
      <c r="AG24" s="71">
        <v>1084079.533772222</v>
      </c>
      <c r="AH24" s="71">
        <v>976615.13760009652</v>
      </c>
      <c r="AI24" s="71">
        <v>24459200.121279471</v>
      </c>
      <c r="AJ24" s="71">
        <v>20048276.620154571</v>
      </c>
      <c r="AK24" s="71">
        <v>0</v>
      </c>
      <c r="AL24" s="71">
        <v>0</v>
      </c>
      <c r="AM24" s="71">
        <v>1651878.4929368855</v>
      </c>
      <c r="AN24" s="71">
        <v>0</v>
      </c>
      <c r="AO24" s="71">
        <v>0</v>
      </c>
      <c r="AP24" s="71">
        <v>50521317.018447973</v>
      </c>
      <c r="AQ24" s="72"/>
      <c r="AR24" s="71">
        <v>429</v>
      </c>
      <c r="AS24" s="71">
        <v>92</v>
      </c>
      <c r="AT24" s="71">
        <v>0</v>
      </c>
      <c r="AU24" s="71">
        <v>1</v>
      </c>
      <c r="AV24" s="71">
        <v>0</v>
      </c>
      <c r="AW24" s="71">
        <v>0</v>
      </c>
      <c r="AX24" s="71"/>
      <c r="AY24" s="72"/>
      <c r="AZ24" s="71">
        <v>2441.71</v>
      </c>
      <c r="BA24" s="71">
        <v>6344.07</v>
      </c>
      <c r="BB24" s="71">
        <v>0</v>
      </c>
      <c r="BC24" s="71">
        <v>14444.2</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1733</v>
      </c>
      <c r="B25" s="70">
        <v>357</v>
      </c>
      <c r="C25" s="70">
        <v>17</v>
      </c>
      <c r="D25" s="70">
        <v>21</v>
      </c>
      <c r="E25" s="70">
        <v>2020</v>
      </c>
      <c r="F25" s="70" t="s">
        <v>159</v>
      </c>
      <c r="G25" s="70" t="s">
        <v>1716</v>
      </c>
      <c r="H25" s="70" t="s">
        <v>1717</v>
      </c>
      <c r="I25" s="148"/>
      <c r="J25" s="71">
        <v>2.3500709296363849</v>
      </c>
      <c r="K25" s="71">
        <v>1.1822482003479655</v>
      </c>
      <c r="L25" s="71">
        <v>4.8387786465801694</v>
      </c>
      <c r="M25" s="71">
        <v>15.163641997163785</v>
      </c>
      <c r="N25" s="71">
        <v>10.673071116030838</v>
      </c>
      <c r="O25" s="71">
        <v>9.9513969445559347</v>
      </c>
      <c r="P25" s="71">
        <v>18.681146267665387</v>
      </c>
      <c r="Q25" s="71">
        <v>0.70009962963877403</v>
      </c>
      <c r="R25" s="71">
        <v>0</v>
      </c>
      <c r="S25" s="71">
        <v>0</v>
      </c>
      <c r="T25" s="72"/>
      <c r="U25" s="71">
        <v>165823</v>
      </c>
      <c r="V25" s="71">
        <v>617</v>
      </c>
      <c r="W25" s="71">
        <v>117</v>
      </c>
      <c r="X25" s="71">
        <v>4156</v>
      </c>
      <c r="Y25" s="71">
        <v>4989</v>
      </c>
      <c r="Z25" s="71">
        <v>7111</v>
      </c>
      <c r="AA25" s="71">
        <v>4123</v>
      </c>
      <c r="AB25" s="71">
        <v>11874</v>
      </c>
      <c r="AC25" s="71">
        <v>0</v>
      </c>
      <c r="AD25" s="71">
        <v>0</v>
      </c>
      <c r="AE25" s="72"/>
      <c r="AF25" s="71">
        <v>2028420.127739612</v>
      </c>
      <c r="AG25" s="71">
        <v>881573.35703916464</v>
      </c>
      <c r="AH25" s="71">
        <v>811630.26162401796</v>
      </c>
      <c r="AI25" s="71">
        <v>22318276.96610152</v>
      </c>
      <c r="AJ25" s="71">
        <v>23621604.769685771</v>
      </c>
      <c r="AK25" s="71"/>
      <c r="AL25" s="71"/>
      <c r="AM25" s="71">
        <v>1549688.9228915218</v>
      </c>
      <c r="AN25" s="71"/>
      <c r="AO25" s="71"/>
      <c r="AP25" s="71">
        <v>51211194.405081607</v>
      </c>
      <c r="AQ25" s="72"/>
      <c r="AR25" s="71">
        <v>438</v>
      </c>
      <c r="AS25" s="71">
        <v>92</v>
      </c>
      <c r="AT25" s="71">
        <v>0</v>
      </c>
      <c r="AU25" s="71">
        <v>1</v>
      </c>
      <c r="AV25" s="71">
        <v>0</v>
      </c>
      <c r="AW25" s="71">
        <v>0</v>
      </c>
      <c r="AX25" s="71"/>
      <c r="AY25" s="72"/>
      <c r="AZ25" s="71">
        <v>2502.1799999999998</v>
      </c>
      <c r="BA25" s="71">
        <v>6344.0699999999979</v>
      </c>
      <c r="BB25" s="71">
        <v>0</v>
      </c>
      <c r="BC25" s="71">
        <v>14444.2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1734</v>
      </c>
      <c r="B26" s="70">
        <v>357</v>
      </c>
      <c r="C26" s="70">
        <v>18</v>
      </c>
      <c r="D26" s="70">
        <v>21</v>
      </c>
      <c r="E26" s="70">
        <v>2021</v>
      </c>
      <c r="F26" s="70" t="s">
        <v>160</v>
      </c>
      <c r="G26" s="1064" t="s">
        <v>1716</v>
      </c>
      <c r="H26" s="70" t="s">
        <v>1717</v>
      </c>
      <c r="I26" s="148"/>
      <c r="J26" s="71">
        <v>2.1231350487556693</v>
      </c>
      <c r="K26" s="71">
        <v>1.1866889948441792</v>
      </c>
      <c r="L26" s="71">
        <v>4.4527628437796327</v>
      </c>
      <c r="M26" s="71">
        <v>13.804920463142333</v>
      </c>
      <c r="N26" s="71">
        <v>8.8966147394214499</v>
      </c>
      <c r="O26" s="71">
        <v>9.5642376904216988</v>
      </c>
      <c r="P26" s="71">
        <v>19.041807376871326</v>
      </c>
      <c r="Q26" s="71">
        <v>0.680501736717117</v>
      </c>
      <c r="R26" s="71">
        <v>0</v>
      </c>
      <c r="S26" s="71">
        <v>0</v>
      </c>
      <c r="T26" s="72"/>
      <c r="U26" s="71">
        <v>169932</v>
      </c>
      <c r="V26" s="71">
        <v>617</v>
      </c>
      <c r="W26" s="71">
        <v>117</v>
      </c>
      <c r="X26" s="71">
        <v>4156</v>
      </c>
      <c r="Y26" s="71">
        <v>4972</v>
      </c>
      <c r="Z26" s="71">
        <v>7037</v>
      </c>
      <c r="AA26" s="71">
        <v>4098</v>
      </c>
      <c r="AB26" s="71">
        <v>11655</v>
      </c>
      <c r="AC26" s="71">
        <v>0</v>
      </c>
      <c r="AD26" s="71">
        <v>0</v>
      </c>
      <c r="AE26" s="72"/>
      <c r="AF26" s="71">
        <v>1898586.6649203771</v>
      </c>
      <c r="AG26" s="71">
        <v>939523.52288228809</v>
      </c>
      <c r="AH26" s="71">
        <v>741981.67801738554</v>
      </c>
      <c r="AI26" s="71">
        <v>24647324.137032811</v>
      </c>
      <c r="AJ26" s="71">
        <v>21719762.235775258</v>
      </c>
      <c r="AK26" s="71">
        <v>0</v>
      </c>
      <c r="AL26" s="71">
        <v>0</v>
      </c>
      <c r="AM26" s="71">
        <v>1529880.6123999432</v>
      </c>
      <c r="AN26" s="71">
        <v>0</v>
      </c>
      <c r="AO26" s="71">
        <v>0</v>
      </c>
      <c r="AP26" s="71">
        <v>51477058.851028062</v>
      </c>
      <c r="AQ26" s="72"/>
      <c r="AR26" s="71">
        <v>446</v>
      </c>
      <c r="AS26" s="71">
        <v>92</v>
      </c>
      <c r="AT26" s="71">
        <v>0</v>
      </c>
      <c r="AU26" s="71">
        <v>1</v>
      </c>
      <c r="AV26" s="71">
        <v>0</v>
      </c>
      <c r="AW26" s="71">
        <v>0</v>
      </c>
      <c r="AX26" s="71"/>
      <c r="AY26" s="72"/>
      <c r="AZ26" s="71">
        <v>2545.9299999999998</v>
      </c>
      <c r="BA26" s="71">
        <v>6344.0699999999979</v>
      </c>
      <c r="BB26" s="71">
        <v>0</v>
      </c>
      <c r="BC26" s="71">
        <v>14444.2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1735</v>
      </c>
      <c r="B27" s="70">
        <v>357</v>
      </c>
      <c r="C27" s="70">
        <v>19</v>
      </c>
      <c r="D27" s="70">
        <v>21</v>
      </c>
      <c r="E27" s="70">
        <v>2022</v>
      </c>
      <c r="F27" s="70" t="s">
        <v>161</v>
      </c>
      <c r="G27" s="1064" t="s">
        <v>1716</v>
      </c>
      <c r="H27" s="70" t="s">
        <v>1717</v>
      </c>
      <c r="I27" s="148"/>
      <c r="J27" s="71">
        <v>1.9177920563885862</v>
      </c>
      <c r="K27" s="71">
        <v>1.2093105520944518</v>
      </c>
      <c r="L27" s="71">
        <v>3.8684998671728765</v>
      </c>
      <c r="M27" s="71">
        <v>14.203595331714961</v>
      </c>
      <c r="N27" s="71">
        <v>13.279802480077626</v>
      </c>
      <c r="O27" s="71">
        <v>9.9863673127284294</v>
      </c>
      <c r="P27" s="71">
        <v>18.774192123377318</v>
      </c>
      <c r="Q27" s="71">
        <v>0.66681870607774352</v>
      </c>
      <c r="R27" s="71">
        <v>0</v>
      </c>
      <c r="S27" s="71">
        <v>0</v>
      </c>
      <c r="T27" s="72"/>
      <c r="U27" s="71">
        <v>172013</v>
      </c>
      <c r="V27" s="71">
        <v>617</v>
      </c>
      <c r="W27" s="71">
        <v>117</v>
      </c>
      <c r="X27" s="71">
        <v>4156</v>
      </c>
      <c r="Y27" s="71">
        <v>4927</v>
      </c>
      <c r="Z27" s="71">
        <v>6981</v>
      </c>
      <c r="AA27" s="71">
        <v>4102</v>
      </c>
      <c r="AB27" s="71">
        <v>11327</v>
      </c>
      <c r="AC27" s="71">
        <v>0</v>
      </c>
      <c r="AD27" s="71">
        <v>0</v>
      </c>
      <c r="AE27" s="72"/>
      <c r="AF27" s="71">
        <v>1774313.0796466754</v>
      </c>
      <c r="AG27" s="71">
        <v>941480.74163790978</v>
      </c>
      <c r="AH27" s="71">
        <v>760896.37743698352</v>
      </c>
      <c r="AI27" s="71">
        <v>22791224.656827461</v>
      </c>
      <c r="AJ27" s="71">
        <v>26318689.469567951</v>
      </c>
      <c r="AK27" s="71">
        <v>0</v>
      </c>
      <c r="AL27" s="71">
        <v>0</v>
      </c>
      <c r="AM27" s="71">
        <v>1462624.8637493979</v>
      </c>
      <c r="AN27" s="71">
        <v>0</v>
      </c>
      <c r="AO27" s="71">
        <v>0</v>
      </c>
      <c r="AP27" s="71">
        <v>54049229.188866377</v>
      </c>
      <c r="AQ27" s="72"/>
      <c r="AR27" s="71">
        <v>455</v>
      </c>
      <c r="AS27" s="71">
        <v>93</v>
      </c>
      <c r="AT27" s="71">
        <v>0</v>
      </c>
      <c r="AU27" s="71">
        <v>1</v>
      </c>
      <c r="AV27" s="71">
        <v>0</v>
      </c>
      <c r="AW27" s="71">
        <v>0</v>
      </c>
      <c r="AX27" s="71"/>
      <c r="AY27" s="72"/>
      <c r="AZ27" s="71">
        <v>2600.8300000000004</v>
      </c>
      <c r="BA27" s="71">
        <v>6382.5699999999979</v>
      </c>
      <c r="BB27" s="71">
        <v>0</v>
      </c>
      <c r="BC27" s="71">
        <v>14444.2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1736</v>
      </c>
      <c r="B28" s="70">
        <v>357</v>
      </c>
      <c r="C28" s="70">
        <v>20</v>
      </c>
      <c r="D28" s="70">
        <v>21</v>
      </c>
      <c r="E28" s="70">
        <v>2023</v>
      </c>
      <c r="F28" s="70" t="s">
        <v>1539</v>
      </c>
      <c r="G28" s="70" t="s">
        <v>1716</v>
      </c>
      <c r="H28" s="70" t="s">
        <v>1717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463</v>
      </c>
      <c r="AS28" s="71">
        <v>97</v>
      </c>
      <c r="AT28" s="71">
        <v>0</v>
      </c>
      <c r="AU28" s="71">
        <v>1</v>
      </c>
      <c r="AV28" s="71">
        <v>0</v>
      </c>
      <c r="AW28" s="71">
        <v>0</v>
      </c>
      <c r="AX28" s="71"/>
      <c r="AY28" s="72"/>
      <c r="AZ28" s="71">
        <v>2639.9300000000003</v>
      </c>
      <c r="BA28" s="71">
        <v>6580.5699999999979</v>
      </c>
      <c r="BB28" s="71">
        <v>0</v>
      </c>
      <c r="BC28" s="71">
        <v>14444.2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1737</v>
      </c>
      <c r="B29" s="70">
        <v>357</v>
      </c>
      <c r="C29" s="70">
        <v>21</v>
      </c>
      <c r="D29" s="70">
        <v>21</v>
      </c>
      <c r="E29" s="70">
        <v>2024</v>
      </c>
      <c r="F29" s="70" t="s">
        <v>1558</v>
      </c>
      <c r="G29" s="70" t="s">
        <v>1716</v>
      </c>
      <c r="H29" s="70" t="s">
        <v>1717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1738</v>
      </c>
      <c r="B30" s="70">
        <v>443</v>
      </c>
      <c r="C30" s="70">
        <v>1</v>
      </c>
      <c r="D30" s="70">
        <v>27</v>
      </c>
      <c r="E30" s="70">
        <v>1990</v>
      </c>
      <c r="F30" s="70" t="s">
        <v>787</v>
      </c>
      <c r="G30" s="70" t="s">
        <v>1739</v>
      </c>
      <c r="H30" s="70" t="s">
        <v>1740</v>
      </c>
      <c r="I30" s="148"/>
      <c r="J30" s="71">
        <v>719.23121322932968</v>
      </c>
      <c r="K30" s="71">
        <v>0.80249574316381511</v>
      </c>
      <c r="L30" s="71">
        <v>0</v>
      </c>
      <c r="M30" s="71">
        <v>6.5777550373349554</v>
      </c>
      <c r="N30" s="71">
        <v>11.203320445338569</v>
      </c>
      <c r="O30" s="71">
        <v>8.1179311232882707</v>
      </c>
      <c r="P30" s="71">
        <v>8.825791152499832</v>
      </c>
      <c r="Q30" s="71">
        <v>0.65216823534658497</v>
      </c>
      <c r="R30" s="71">
        <v>0</v>
      </c>
      <c r="S30" s="71">
        <v>0.65051985559825465</v>
      </c>
      <c r="T30" s="72"/>
      <c r="U30" s="71">
        <v>12972816</v>
      </c>
      <c r="V30" s="71">
        <v>179</v>
      </c>
      <c r="W30" s="71">
        <v>0</v>
      </c>
      <c r="X30" s="71">
        <v>2018</v>
      </c>
      <c r="Y30" s="71">
        <v>3009</v>
      </c>
      <c r="Z30" s="71">
        <v>3339</v>
      </c>
      <c r="AA30" s="71">
        <v>2143</v>
      </c>
      <c r="AB30" s="71">
        <v>10589</v>
      </c>
      <c r="AC30" s="71">
        <v>0</v>
      </c>
      <c r="AD30" s="71">
        <v>0.65051985559825465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1741</v>
      </c>
      <c r="B31" s="70">
        <v>444</v>
      </c>
      <c r="C31" s="70">
        <v>2</v>
      </c>
      <c r="D31" s="70">
        <v>27</v>
      </c>
      <c r="E31" s="70">
        <v>2005</v>
      </c>
      <c r="F31" s="70" t="s">
        <v>789</v>
      </c>
      <c r="G31" s="70" t="s">
        <v>1739</v>
      </c>
      <c r="H31" s="70" t="s">
        <v>1740</v>
      </c>
      <c r="I31" s="148"/>
      <c r="J31" s="71">
        <v>1396.510814246765</v>
      </c>
      <c r="K31" s="71">
        <v>0.35394549573173673</v>
      </c>
      <c r="L31" s="71">
        <v>0</v>
      </c>
      <c r="M31" s="71">
        <v>13.092086213663739</v>
      </c>
      <c r="N31" s="71">
        <v>21.054618622259699</v>
      </c>
      <c r="O31" s="71">
        <v>12.97991724625818</v>
      </c>
      <c r="P31" s="71">
        <v>8.1514635465234715</v>
      </c>
      <c r="Q31" s="71">
        <v>0.64958925858569805</v>
      </c>
      <c r="R31" s="71">
        <v>0</v>
      </c>
      <c r="S31" s="71">
        <v>1.3743811572735909</v>
      </c>
      <c r="T31" s="72"/>
      <c r="U31" s="71">
        <v>28481783</v>
      </c>
      <c r="V31" s="71">
        <v>99</v>
      </c>
      <c r="W31" s="71">
        <v>0</v>
      </c>
      <c r="X31" s="71">
        <v>1914</v>
      </c>
      <c r="Y31" s="71">
        <v>3891</v>
      </c>
      <c r="Z31" s="71">
        <v>6178</v>
      </c>
      <c r="AA31" s="71">
        <v>1621</v>
      </c>
      <c r="AB31" s="71">
        <v>11026</v>
      </c>
      <c r="AC31" s="71">
        <v>0</v>
      </c>
      <c r="AD31" s="71">
        <v>1.3743811572735909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1742</v>
      </c>
      <c r="B32" s="70">
        <v>445</v>
      </c>
      <c r="C32" s="70">
        <v>3</v>
      </c>
      <c r="D32" s="70">
        <v>27</v>
      </c>
      <c r="E32" s="70">
        <v>2006</v>
      </c>
      <c r="F32" s="70" t="s">
        <v>790</v>
      </c>
      <c r="G32" s="70" t="s">
        <v>1739</v>
      </c>
      <c r="H32" s="70" t="s">
        <v>1740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1743</v>
      </c>
      <c r="B33" s="70">
        <v>446</v>
      </c>
      <c r="C33" s="70">
        <v>4</v>
      </c>
      <c r="D33" s="70">
        <v>27</v>
      </c>
      <c r="E33" s="70">
        <v>2007</v>
      </c>
      <c r="F33" s="70" t="s">
        <v>791</v>
      </c>
      <c r="G33" s="70" t="s">
        <v>1739</v>
      </c>
      <c r="H33" s="70" t="s">
        <v>1740</v>
      </c>
      <c r="I33" s="148"/>
      <c r="J33" s="71">
        <v>1387.6647578526399</v>
      </c>
      <c r="K33" s="71">
        <v>0.39540139348963832</v>
      </c>
      <c r="L33" s="71">
        <v>0</v>
      </c>
      <c r="M33" s="71">
        <v>12.89781223482048</v>
      </c>
      <c r="N33" s="71">
        <v>19.386349522391491</v>
      </c>
      <c r="O33" s="71">
        <v>12.72051520585417</v>
      </c>
      <c r="P33" s="71">
        <v>8.0682722284127006</v>
      </c>
      <c r="Q33" s="71">
        <v>0.68542175088934199</v>
      </c>
      <c r="R33" s="71">
        <v>0</v>
      </c>
      <c r="S33" s="71">
        <v>1.8093569629653889</v>
      </c>
      <c r="T33" s="72"/>
      <c r="U33" s="71">
        <v>30725005</v>
      </c>
      <c r="V33" s="71">
        <v>115</v>
      </c>
      <c r="W33" s="71">
        <v>0</v>
      </c>
      <c r="X33" s="71">
        <v>2109</v>
      </c>
      <c r="Y33" s="71">
        <v>4006</v>
      </c>
      <c r="Z33" s="71">
        <v>6294</v>
      </c>
      <c r="AA33" s="71">
        <v>1580</v>
      </c>
      <c r="AB33" s="71">
        <v>11019</v>
      </c>
      <c r="AC33" s="71">
        <v>0</v>
      </c>
      <c r="AD33" s="71">
        <v>1.8093569629653889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1744</v>
      </c>
      <c r="B34" s="70">
        <v>447</v>
      </c>
      <c r="C34" s="70">
        <v>5</v>
      </c>
      <c r="D34" s="70">
        <v>27</v>
      </c>
      <c r="E34" s="70">
        <v>2008</v>
      </c>
      <c r="F34" s="70" t="s">
        <v>792</v>
      </c>
      <c r="G34" s="70" t="s">
        <v>1739</v>
      </c>
      <c r="H34" s="70" t="s">
        <v>1740</v>
      </c>
      <c r="I34" s="148"/>
      <c r="J34" s="71">
        <v>1087.196321293766</v>
      </c>
      <c r="K34" s="71">
        <v>0.30007242932617462</v>
      </c>
      <c r="L34" s="71">
        <v>0</v>
      </c>
      <c r="M34" s="71">
        <v>13.145217062351749</v>
      </c>
      <c r="N34" s="71">
        <v>19.671475614735179</v>
      </c>
      <c r="O34" s="71">
        <v>12.298948923392381</v>
      </c>
      <c r="P34" s="71">
        <v>8.0488758743429969</v>
      </c>
      <c r="Q34" s="71">
        <v>0.67316770875615595</v>
      </c>
      <c r="R34" s="71">
        <v>0</v>
      </c>
      <c r="S34" s="71">
        <v>1.4467253335472761</v>
      </c>
      <c r="T34" s="72"/>
      <c r="U34" s="71">
        <v>27625880</v>
      </c>
      <c r="V34" s="71">
        <v>115</v>
      </c>
      <c r="W34" s="71">
        <v>0</v>
      </c>
      <c r="X34" s="71">
        <v>2109</v>
      </c>
      <c r="Y34" s="71">
        <v>4026</v>
      </c>
      <c r="Z34" s="71">
        <v>6299</v>
      </c>
      <c r="AA34" s="71">
        <v>1578</v>
      </c>
      <c r="AB34" s="71">
        <v>11000</v>
      </c>
      <c r="AC34" s="71">
        <v>0</v>
      </c>
      <c r="AD34" s="71">
        <v>1.4467253335472761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1745</v>
      </c>
      <c r="B35" s="70">
        <v>448</v>
      </c>
      <c r="C35" s="70">
        <v>6</v>
      </c>
      <c r="D35" s="70">
        <v>27</v>
      </c>
      <c r="E35" s="70">
        <v>2009</v>
      </c>
      <c r="F35" s="70" t="s">
        <v>176</v>
      </c>
      <c r="G35" s="70" t="s">
        <v>1739</v>
      </c>
      <c r="H35" s="70" t="s">
        <v>1740</v>
      </c>
      <c r="I35" s="148"/>
      <c r="J35" s="71">
        <v>1150.7624411755501</v>
      </c>
      <c r="K35" s="71">
        <v>0.40469498199643272</v>
      </c>
      <c r="L35" s="71">
        <v>0</v>
      </c>
      <c r="M35" s="71">
        <v>13.75339886459869</v>
      </c>
      <c r="N35" s="71">
        <v>18.247818883689831</v>
      </c>
      <c r="O35" s="71">
        <v>12.618579233850429</v>
      </c>
      <c r="P35" s="71">
        <v>7.5967705670414487</v>
      </c>
      <c r="Q35" s="71">
        <v>0.64342794418173299</v>
      </c>
      <c r="R35" s="71">
        <v>0</v>
      </c>
      <c r="S35" s="71">
        <v>1.767135885149612</v>
      </c>
      <c r="T35" s="72"/>
      <c r="U35" s="71">
        <v>24838135</v>
      </c>
      <c r="V35" s="71">
        <v>159</v>
      </c>
      <c r="W35" s="71">
        <v>0</v>
      </c>
      <c r="X35" s="71">
        <v>2498</v>
      </c>
      <c r="Y35" s="71">
        <v>4056</v>
      </c>
      <c r="Z35" s="71">
        <v>6379</v>
      </c>
      <c r="AA35" s="71">
        <v>1529</v>
      </c>
      <c r="AB35" s="71">
        <v>11037</v>
      </c>
      <c r="AC35" s="71">
        <v>0</v>
      </c>
      <c r="AD35" s="71">
        <v>1.767135885149612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85.387</v>
      </c>
      <c r="BK35" s="71">
        <v>0</v>
      </c>
      <c r="BL35" s="71">
        <v>0</v>
      </c>
      <c r="BM35" s="71">
        <v>0</v>
      </c>
      <c r="BN35" s="72"/>
      <c r="BO35" s="71">
        <v>0</v>
      </c>
      <c r="BP35" s="71">
        <v>0</v>
      </c>
      <c r="BQ35" s="71">
        <v>6</v>
      </c>
      <c r="BR35" s="71">
        <v>0</v>
      </c>
      <c r="BS35" s="71">
        <v>0</v>
      </c>
      <c r="BT35" s="71">
        <v>0</v>
      </c>
      <c r="BU35"/>
      <c r="BV35" s="70">
        <v>85.387</v>
      </c>
      <c r="BW35" s="70">
        <v>0</v>
      </c>
      <c r="BX35" s="70">
        <v>0</v>
      </c>
      <c r="BY35" s="70">
        <v>0</v>
      </c>
      <c r="BZ35" s="70">
        <v>0</v>
      </c>
      <c r="CA35" s="70">
        <v>0</v>
      </c>
      <c r="CB35" s="70">
        <v>0</v>
      </c>
      <c r="CC35" s="70">
        <v>0</v>
      </c>
      <c r="CD35" s="70">
        <v>0</v>
      </c>
    </row>
    <row r="36" spans="1:82">
      <c r="A36" s="70" t="s">
        <v>1746</v>
      </c>
      <c r="B36" s="70">
        <v>449</v>
      </c>
      <c r="C36" s="70">
        <v>7</v>
      </c>
      <c r="D36" s="70">
        <v>27</v>
      </c>
      <c r="E36" s="70">
        <v>2010</v>
      </c>
      <c r="F36" s="70" t="s">
        <v>177</v>
      </c>
      <c r="G36" s="70" t="s">
        <v>1739</v>
      </c>
      <c r="H36" s="70" t="s">
        <v>1740</v>
      </c>
      <c r="I36" s="148"/>
      <c r="J36" s="71">
        <v>910.3869209921877</v>
      </c>
      <c r="K36" s="71">
        <v>0.44209019290168539</v>
      </c>
      <c r="L36" s="71">
        <v>0</v>
      </c>
      <c r="M36" s="71">
        <v>15.545931787809421</v>
      </c>
      <c r="N36" s="71">
        <v>19.788367576536132</v>
      </c>
      <c r="O36" s="71">
        <v>12.776803804753721</v>
      </c>
      <c r="P36" s="71">
        <v>7.6079035402234121</v>
      </c>
      <c r="Q36" s="71">
        <v>0.67458245723711796</v>
      </c>
      <c r="R36" s="71">
        <v>0</v>
      </c>
      <c r="S36" s="71">
        <v>1.4834709388124609</v>
      </c>
      <c r="T36" s="72"/>
      <c r="U36" s="71">
        <v>20477084</v>
      </c>
      <c r="V36" s="71">
        <v>159</v>
      </c>
      <c r="W36" s="71">
        <v>0</v>
      </c>
      <c r="X36" s="71">
        <v>2498</v>
      </c>
      <c r="Y36" s="71">
        <v>4087</v>
      </c>
      <c r="Z36" s="71">
        <v>6489</v>
      </c>
      <c r="AA36" s="71">
        <v>1493</v>
      </c>
      <c r="AB36" s="71">
        <v>11088</v>
      </c>
      <c r="AC36" s="71">
        <v>0</v>
      </c>
      <c r="AD36" s="71">
        <v>1.4834709388124609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80.406999999999996</v>
      </c>
      <c r="BK36" s="71">
        <v>0</v>
      </c>
      <c r="BL36" s="71">
        <v>0</v>
      </c>
      <c r="BM36" s="71">
        <v>0</v>
      </c>
      <c r="BN36" s="72"/>
      <c r="BO36" s="71">
        <v>0</v>
      </c>
      <c r="BP36" s="71">
        <v>0</v>
      </c>
      <c r="BQ36" s="71">
        <v>6</v>
      </c>
      <c r="BR36" s="71">
        <v>0</v>
      </c>
      <c r="BS36" s="71">
        <v>0</v>
      </c>
      <c r="BT36" s="71">
        <v>0</v>
      </c>
      <c r="BU36"/>
      <c r="BV36" s="70">
        <v>80.406999999999996</v>
      </c>
      <c r="BW36" s="70">
        <v>0</v>
      </c>
      <c r="BX36" s="70">
        <v>0</v>
      </c>
      <c r="BY36" s="70">
        <v>0</v>
      </c>
      <c r="BZ36" s="70">
        <v>0</v>
      </c>
      <c r="CA36" s="70">
        <v>0</v>
      </c>
      <c r="CB36" s="70">
        <v>0</v>
      </c>
      <c r="CC36" s="70">
        <v>0</v>
      </c>
      <c r="CD36" s="70">
        <v>0</v>
      </c>
    </row>
    <row r="37" spans="1:82">
      <c r="A37" s="70" t="s">
        <v>1747</v>
      </c>
      <c r="B37" s="70">
        <v>450</v>
      </c>
      <c r="C37" s="70">
        <v>8</v>
      </c>
      <c r="D37" s="70">
        <v>27</v>
      </c>
      <c r="E37" s="70">
        <v>2011</v>
      </c>
      <c r="F37" s="70" t="s">
        <v>178</v>
      </c>
      <c r="G37" s="70" t="s">
        <v>1739</v>
      </c>
      <c r="H37" s="70" t="s">
        <v>1740</v>
      </c>
      <c r="I37" s="148"/>
      <c r="J37" s="71">
        <v>825.03838291779368</v>
      </c>
      <c r="K37" s="71">
        <v>0.52549342219969097</v>
      </c>
      <c r="L37" s="71">
        <v>0</v>
      </c>
      <c r="M37" s="71">
        <v>14.782005179647051</v>
      </c>
      <c r="N37" s="71">
        <v>17.537093057174459</v>
      </c>
      <c r="O37" s="71">
        <v>12.850085686924082</v>
      </c>
      <c r="P37" s="71">
        <v>7.2099029245474755</v>
      </c>
      <c r="Q37" s="71">
        <v>0.77398259405240399</v>
      </c>
      <c r="R37" s="71">
        <v>0</v>
      </c>
      <c r="S37" s="71">
        <v>1.4664880453836571</v>
      </c>
      <c r="T37" s="72"/>
      <c r="U37" s="71">
        <v>18629906</v>
      </c>
      <c r="V37" s="71">
        <v>159</v>
      </c>
      <c r="W37" s="71">
        <v>0</v>
      </c>
      <c r="X37" s="71">
        <v>2498</v>
      </c>
      <c r="Y37" s="71">
        <v>4123</v>
      </c>
      <c r="Z37" s="71">
        <v>6668</v>
      </c>
      <c r="AA37" s="71">
        <v>1457</v>
      </c>
      <c r="AB37" s="71">
        <v>11029</v>
      </c>
      <c r="AC37" s="71">
        <v>0</v>
      </c>
      <c r="AD37" s="71">
        <v>1.4664880453836571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93.57</v>
      </c>
      <c r="BK37" s="71">
        <v>0</v>
      </c>
      <c r="BL37" s="71">
        <v>0</v>
      </c>
      <c r="BM37" s="71">
        <v>0</v>
      </c>
      <c r="BN37" s="72"/>
      <c r="BO37" s="71">
        <v>0</v>
      </c>
      <c r="BP37" s="71">
        <v>0</v>
      </c>
      <c r="BQ37" s="71">
        <v>7</v>
      </c>
      <c r="BR37" s="71">
        <v>0</v>
      </c>
      <c r="BS37" s="71">
        <v>0</v>
      </c>
      <c r="BT37" s="71">
        <v>0</v>
      </c>
      <c r="BU37"/>
      <c r="BV37" s="70">
        <v>93.57</v>
      </c>
      <c r="BW37" s="70">
        <v>0</v>
      </c>
      <c r="BX37" s="70">
        <v>0</v>
      </c>
      <c r="BY37" s="70">
        <v>0</v>
      </c>
      <c r="BZ37" s="70">
        <v>0</v>
      </c>
      <c r="CA37" s="70">
        <v>0</v>
      </c>
      <c r="CB37" s="70">
        <v>0</v>
      </c>
      <c r="CC37" s="70">
        <v>0</v>
      </c>
      <c r="CD37" s="70">
        <v>0</v>
      </c>
    </row>
    <row r="38" spans="1:82">
      <c r="A38" s="70" t="s">
        <v>1748</v>
      </c>
      <c r="B38" s="70">
        <v>451</v>
      </c>
      <c r="C38" s="70">
        <v>9</v>
      </c>
      <c r="D38" s="70">
        <v>27</v>
      </c>
      <c r="E38" s="70">
        <v>2012</v>
      </c>
      <c r="F38" s="70" t="s">
        <v>179</v>
      </c>
      <c r="G38" s="70" t="s">
        <v>1739</v>
      </c>
      <c r="H38" s="70" t="s">
        <v>1740</v>
      </c>
      <c r="I38" s="148"/>
      <c r="J38" s="71">
        <v>1087.205692439557</v>
      </c>
      <c r="K38" s="71">
        <v>0.47530861130908819</v>
      </c>
      <c r="L38" s="71">
        <v>0</v>
      </c>
      <c r="M38" s="71">
        <v>14.28001489430417</v>
      </c>
      <c r="N38" s="71">
        <v>19.88825789852287</v>
      </c>
      <c r="O38" s="71">
        <v>12.856036297830945</v>
      </c>
      <c r="P38" s="71">
        <v>6.9622802016322414</v>
      </c>
      <c r="Q38" s="71">
        <v>0.84991351383549696</v>
      </c>
      <c r="R38" s="71">
        <v>0</v>
      </c>
      <c r="S38" s="71">
        <v>1.4762205527019621</v>
      </c>
      <c r="T38" s="72"/>
      <c r="U38" s="71">
        <v>24382654</v>
      </c>
      <c r="V38" s="71">
        <v>159</v>
      </c>
      <c r="W38" s="71">
        <v>0</v>
      </c>
      <c r="X38" s="71">
        <v>2498</v>
      </c>
      <c r="Y38" s="71">
        <v>4224</v>
      </c>
      <c r="Z38" s="71">
        <v>6724</v>
      </c>
      <c r="AA38" s="71">
        <v>1399</v>
      </c>
      <c r="AB38" s="71">
        <v>11147</v>
      </c>
      <c r="AC38" s="71">
        <v>0</v>
      </c>
      <c r="AD38" s="71">
        <v>1.4762205527019621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85.566000000000003</v>
      </c>
      <c r="BK38" s="71">
        <v>0</v>
      </c>
      <c r="BL38" s="71">
        <v>0</v>
      </c>
      <c r="BM38" s="71">
        <v>0</v>
      </c>
      <c r="BN38" s="72"/>
      <c r="BO38" s="71">
        <v>0</v>
      </c>
      <c r="BP38" s="71">
        <v>0</v>
      </c>
      <c r="BQ38" s="71">
        <v>7</v>
      </c>
      <c r="BR38" s="71">
        <v>0</v>
      </c>
      <c r="BS38" s="71">
        <v>0</v>
      </c>
      <c r="BT38" s="71">
        <v>0</v>
      </c>
      <c r="BU38"/>
      <c r="BV38" s="70">
        <v>85.566000000000003</v>
      </c>
      <c r="BW38" s="70">
        <v>0</v>
      </c>
      <c r="BX38" s="70">
        <v>0</v>
      </c>
      <c r="BY38" s="70">
        <v>0</v>
      </c>
      <c r="BZ38" s="70">
        <v>0</v>
      </c>
      <c r="CA38" s="70">
        <v>0</v>
      </c>
      <c r="CB38" s="70">
        <v>0</v>
      </c>
      <c r="CC38" s="70">
        <v>0</v>
      </c>
      <c r="CD38" s="70">
        <v>0</v>
      </c>
    </row>
    <row r="39" spans="1:82">
      <c r="A39" s="70" t="s">
        <v>1749</v>
      </c>
      <c r="B39" s="70">
        <v>452</v>
      </c>
      <c r="C39" s="70">
        <v>10</v>
      </c>
      <c r="D39" s="70">
        <v>27</v>
      </c>
      <c r="E39" s="70">
        <v>2013</v>
      </c>
      <c r="F39" s="70" t="s">
        <v>180</v>
      </c>
      <c r="G39" s="70" t="s">
        <v>1739</v>
      </c>
      <c r="H39" s="70" t="s">
        <v>1740</v>
      </c>
      <c r="I39" s="148"/>
      <c r="J39" s="71">
        <v>1049.444004441591</v>
      </c>
      <c r="K39" s="71">
        <v>0.3984786010513261</v>
      </c>
      <c r="L39" s="71">
        <v>0</v>
      </c>
      <c r="M39" s="71">
        <v>14.11307464346771</v>
      </c>
      <c r="N39" s="71">
        <v>20.051769097603302</v>
      </c>
      <c r="O39" s="71">
        <v>12.445669258218549</v>
      </c>
      <c r="P39" s="71">
        <v>6.8886068455246283</v>
      </c>
      <c r="Q39" s="71">
        <v>0.86018641903377602</v>
      </c>
      <c r="R39" s="71">
        <v>0</v>
      </c>
      <c r="S39" s="71">
        <v>1.4799057076927971</v>
      </c>
      <c r="T39" s="72"/>
      <c r="U39" s="71">
        <v>22515932</v>
      </c>
      <c r="V39" s="71">
        <v>159</v>
      </c>
      <c r="W39" s="71">
        <v>0</v>
      </c>
      <c r="X39" s="71">
        <v>2498</v>
      </c>
      <c r="Y39" s="71">
        <v>4242</v>
      </c>
      <c r="Z39" s="71">
        <v>6800</v>
      </c>
      <c r="AA39" s="71">
        <v>1379</v>
      </c>
      <c r="AB39" s="71">
        <v>11120</v>
      </c>
      <c r="AC39" s="71">
        <v>0</v>
      </c>
      <c r="AD39" s="71">
        <v>1.4799057076927971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90.063999999999993</v>
      </c>
      <c r="BK39" s="71">
        <v>0</v>
      </c>
      <c r="BL39" s="71">
        <v>0</v>
      </c>
      <c r="BM39" s="71">
        <v>0</v>
      </c>
      <c r="BN39" s="72"/>
      <c r="BO39" s="71">
        <v>0</v>
      </c>
      <c r="BP39" s="71">
        <v>0</v>
      </c>
      <c r="BQ39" s="71">
        <v>7</v>
      </c>
      <c r="BR39" s="71">
        <v>0</v>
      </c>
      <c r="BS39" s="71">
        <v>0</v>
      </c>
      <c r="BT39" s="71">
        <v>0</v>
      </c>
      <c r="BU39"/>
      <c r="BV39" s="70">
        <v>90.063999999999993</v>
      </c>
      <c r="BW39" s="70">
        <v>0</v>
      </c>
      <c r="BX39" s="70">
        <v>0</v>
      </c>
      <c r="BY39" s="70">
        <v>0</v>
      </c>
      <c r="BZ39" s="70">
        <v>0</v>
      </c>
      <c r="CA39" s="70">
        <v>0</v>
      </c>
      <c r="CB39" s="70">
        <v>0</v>
      </c>
      <c r="CC39" s="70">
        <v>0</v>
      </c>
      <c r="CD39" s="70">
        <v>0</v>
      </c>
    </row>
    <row r="40" spans="1:82">
      <c r="A40" s="70" t="s">
        <v>1750</v>
      </c>
      <c r="B40" s="70">
        <v>453</v>
      </c>
      <c r="C40" s="70">
        <v>11</v>
      </c>
      <c r="D40" s="70">
        <v>27</v>
      </c>
      <c r="E40" s="70">
        <v>2014</v>
      </c>
      <c r="F40" s="70" t="s">
        <v>181</v>
      </c>
      <c r="G40" s="70" t="s">
        <v>1739</v>
      </c>
      <c r="H40" s="70" t="s">
        <v>1740</v>
      </c>
      <c r="I40" s="148"/>
      <c r="J40" s="71">
        <v>1082.145189701999</v>
      </c>
      <c r="K40" s="71">
        <v>0.38344482454043421</v>
      </c>
      <c r="L40" s="71">
        <v>0</v>
      </c>
      <c r="M40" s="71">
        <v>12.41866149549595</v>
      </c>
      <c r="N40" s="71">
        <v>18.70621655049947</v>
      </c>
      <c r="O40" s="71">
        <v>11.877573147863101</v>
      </c>
      <c r="P40" s="71">
        <v>6.9595620752275158</v>
      </c>
      <c r="Q40" s="71">
        <v>0.82670776436593896</v>
      </c>
      <c r="R40" s="71">
        <v>0</v>
      </c>
      <c r="S40" s="71">
        <v>1.531042404790935</v>
      </c>
      <c r="T40" s="72"/>
      <c r="U40" s="71">
        <v>24789891</v>
      </c>
      <c r="V40" s="71">
        <v>133</v>
      </c>
      <c r="W40" s="71">
        <v>0</v>
      </c>
      <c r="X40" s="71">
        <v>2169</v>
      </c>
      <c r="Y40" s="71">
        <v>4306</v>
      </c>
      <c r="Z40" s="71">
        <v>6835</v>
      </c>
      <c r="AA40" s="71">
        <v>1386</v>
      </c>
      <c r="AB40" s="71">
        <v>11139</v>
      </c>
      <c r="AC40" s="71">
        <v>0</v>
      </c>
      <c r="AD40" s="71">
        <v>1.531042404790935</v>
      </c>
      <c r="AE40" s="72"/>
      <c r="AF40" s="71"/>
      <c r="AG40" s="71"/>
      <c r="AH40" s="71"/>
      <c r="AI40" s="71"/>
      <c r="AJ40" s="71"/>
      <c r="AK40" s="71"/>
      <c r="AL40" s="71"/>
      <c r="AM40" s="71"/>
      <c r="AN40" s="71"/>
      <c r="AO40" s="71"/>
      <c r="AP40" s="71"/>
      <c r="AQ40" s="72"/>
      <c r="AR40" s="71">
        <v>138</v>
      </c>
      <c r="AS40" s="71">
        <v>75</v>
      </c>
      <c r="AT40" s="71">
        <v>0</v>
      </c>
      <c r="AU40" s="71">
        <v>0</v>
      </c>
      <c r="AV40" s="71">
        <v>0</v>
      </c>
      <c r="AW40" s="71">
        <v>0</v>
      </c>
      <c r="AX40" s="71"/>
      <c r="AY40" s="72"/>
      <c r="AZ40" s="71">
        <v>661.6</v>
      </c>
      <c r="BA40" s="71">
        <v>2566</v>
      </c>
      <c r="BB40" s="71">
        <v>0</v>
      </c>
      <c r="BC40" s="71">
        <v>0</v>
      </c>
      <c r="BD40" s="71">
        <v>0</v>
      </c>
      <c r="BE40" s="71">
        <v>0</v>
      </c>
      <c r="BF40" s="71"/>
      <c r="BG40" s="72"/>
      <c r="BH40" s="71">
        <v>0</v>
      </c>
      <c r="BI40" s="71">
        <v>0</v>
      </c>
      <c r="BJ40" s="71">
        <v>89.447999999999993</v>
      </c>
      <c r="BK40" s="71">
        <v>0</v>
      </c>
      <c r="BL40" s="71">
        <v>0</v>
      </c>
      <c r="BM40" s="71">
        <v>0</v>
      </c>
      <c r="BN40" s="72"/>
      <c r="BO40" s="71">
        <v>0</v>
      </c>
      <c r="BP40" s="71">
        <v>0</v>
      </c>
      <c r="BQ40" s="71">
        <v>7</v>
      </c>
      <c r="BR40" s="71">
        <v>0</v>
      </c>
      <c r="BS40" s="71">
        <v>0</v>
      </c>
      <c r="BT40" s="71">
        <v>0</v>
      </c>
      <c r="BU40"/>
      <c r="BV40" s="70">
        <v>89.447999999999993</v>
      </c>
      <c r="BW40" s="70">
        <v>0</v>
      </c>
      <c r="BX40" s="70">
        <v>0</v>
      </c>
      <c r="BY40" s="70">
        <v>0</v>
      </c>
      <c r="BZ40" s="70">
        <v>0</v>
      </c>
      <c r="CA40" s="70">
        <v>0</v>
      </c>
      <c r="CB40" s="70">
        <v>0</v>
      </c>
      <c r="CC40" s="70">
        <v>0</v>
      </c>
      <c r="CD40" s="70">
        <v>0</v>
      </c>
    </row>
    <row r="41" spans="1:82">
      <c r="A41" s="70" t="s">
        <v>1751</v>
      </c>
      <c r="B41" s="70">
        <v>454</v>
      </c>
      <c r="C41" s="70">
        <v>12</v>
      </c>
      <c r="D41" s="70">
        <v>27</v>
      </c>
      <c r="E41" s="70">
        <v>2015</v>
      </c>
      <c r="F41" s="70" t="s">
        <v>182</v>
      </c>
      <c r="G41" s="70" t="s">
        <v>1739</v>
      </c>
      <c r="H41" s="70" t="s">
        <v>1740</v>
      </c>
      <c r="I41" s="148"/>
      <c r="J41" s="71">
        <v>1271.3876516709629</v>
      </c>
      <c r="K41" s="71">
        <v>0.34688089068082179</v>
      </c>
      <c r="L41" s="71">
        <v>0</v>
      </c>
      <c r="M41" s="71">
        <v>11.29804109264786</v>
      </c>
      <c r="N41" s="71">
        <v>20.08776261078885</v>
      </c>
      <c r="O41" s="71">
        <v>11.908934197930641</v>
      </c>
      <c r="P41" s="71">
        <v>6.9751111283611387</v>
      </c>
      <c r="Q41" s="71">
        <v>0.81074670225364898</v>
      </c>
      <c r="R41" s="71">
        <v>0</v>
      </c>
      <c r="S41" s="71">
        <v>1.478102754092381</v>
      </c>
      <c r="T41" s="72"/>
      <c r="U41" s="71">
        <v>28503696</v>
      </c>
      <c r="V41" s="71">
        <v>133</v>
      </c>
      <c r="W41" s="71">
        <v>0</v>
      </c>
      <c r="X41" s="71">
        <v>2169</v>
      </c>
      <c r="Y41" s="71">
        <v>4360</v>
      </c>
      <c r="Z41" s="71">
        <v>6919</v>
      </c>
      <c r="AA41" s="71">
        <v>1388</v>
      </c>
      <c r="AB41" s="71">
        <v>11159</v>
      </c>
      <c r="AC41" s="71">
        <v>0</v>
      </c>
      <c r="AD41" s="71">
        <v>1.478102754092381</v>
      </c>
      <c r="AE41" s="72"/>
      <c r="AF41" s="71">
        <v>361031077.92384982</v>
      </c>
      <c r="AG41" s="71">
        <v>248699.9524782458</v>
      </c>
      <c r="AH41" s="71">
        <v>0</v>
      </c>
      <c r="AI41" s="71">
        <v>13077113.508247349</v>
      </c>
      <c r="AJ41" s="71">
        <v>24688279.69081448</v>
      </c>
      <c r="AK41" s="71">
        <v>0</v>
      </c>
      <c r="AL41" s="71">
        <v>0</v>
      </c>
      <c r="AM41" s="71">
        <v>1529294.1397555671</v>
      </c>
      <c r="AN41" s="71">
        <v>0</v>
      </c>
      <c r="AO41" s="71">
        <v>0</v>
      </c>
      <c r="AP41" s="71">
        <v>400574465.21514547</v>
      </c>
      <c r="AQ41" s="72"/>
      <c r="AR41" s="71">
        <v>156</v>
      </c>
      <c r="AS41" s="71">
        <v>116</v>
      </c>
      <c r="AT41" s="71">
        <v>0</v>
      </c>
      <c r="AU41" s="71">
        <v>0</v>
      </c>
      <c r="AV41" s="71">
        <v>0</v>
      </c>
      <c r="AW41" s="71">
        <v>0</v>
      </c>
      <c r="AX41" s="71"/>
      <c r="AY41" s="72"/>
      <c r="AZ41" s="71">
        <v>746.9</v>
      </c>
      <c r="BA41" s="71">
        <v>3937.5</v>
      </c>
      <c r="BB41" s="71">
        <v>0</v>
      </c>
      <c r="BC41" s="71">
        <v>0</v>
      </c>
      <c r="BD41" s="71">
        <v>0</v>
      </c>
      <c r="BE41" s="71">
        <v>0</v>
      </c>
      <c r="BF41" s="71"/>
      <c r="BG41" s="72"/>
      <c r="BH41" s="71">
        <v>0</v>
      </c>
      <c r="BI41" s="71">
        <v>0</v>
      </c>
      <c r="BJ41" s="71">
        <v>85.134</v>
      </c>
      <c r="BK41" s="71">
        <v>0</v>
      </c>
      <c r="BL41" s="71">
        <v>0</v>
      </c>
      <c r="BM41" s="71">
        <v>0</v>
      </c>
      <c r="BN41" s="72"/>
      <c r="BO41" s="71">
        <v>0</v>
      </c>
      <c r="BP41" s="71">
        <v>0</v>
      </c>
      <c r="BQ41" s="71">
        <v>7</v>
      </c>
      <c r="BR41" s="71">
        <v>0</v>
      </c>
      <c r="BS41" s="71">
        <v>0</v>
      </c>
      <c r="BT41" s="71">
        <v>0</v>
      </c>
      <c r="BU41"/>
      <c r="BV41" s="70">
        <v>85.134</v>
      </c>
      <c r="BW41" s="70">
        <v>0</v>
      </c>
      <c r="BX41" s="70">
        <v>0</v>
      </c>
      <c r="BY41" s="70">
        <v>0</v>
      </c>
      <c r="BZ41" s="70">
        <v>0</v>
      </c>
      <c r="CA41" s="70">
        <v>0</v>
      </c>
      <c r="CB41" s="70">
        <v>0</v>
      </c>
      <c r="CC41" s="70">
        <v>0</v>
      </c>
      <c r="CD41" s="70">
        <v>0</v>
      </c>
    </row>
    <row r="42" spans="1:82">
      <c r="A42" s="70" t="s">
        <v>1752</v>
      </c>
      <c r="B42" s="70">
        <v>455</v>
      </c>
      <c r="C42" s="70">
        <v>13</v>
      </c>
      <c r="D42" s="70">
        <v>27</v>
      </c>
      <c r="E42" s="70">
        <v>2016</v>
      </c>
      <c r="F42" s="70" t="s">
        <v>155</v>
      </c>
      <c r="G42" s="70" t="s">
        <v>1739</v>
      </c>
      <c r="H42" s="70" t="s">
        <v>1740</v>
      </c>
      <c r="I42" s="148"/>
      <c r="J42" s="71">
        <v>1250.6887772408027</v>
      </c>
      <c r="K42" s="71">
        <v>0.34410281055409092</v>
      </c>
      <c r="L42" s="71">
        <v>0</v>
      </c>
      <c r="M42" s="71">
        <v>11.287497175186042</v>
      </c>
      <c r="N42" s="71">
        <v>17.631459979603925</v>
      </c>
      <c r="O42" s="71">
        <v>11.788122363851697</v>
      </c>
      <c r="P42" s="71">
        <v>6.7050362690037915</v>
      </c>
      <c r="Q42" s="71">
        <v>0.7919262962688437</v>
      </c>
      <c r="R42" s="71">
        <v>0</v>
      </c>
      <c r="S42" s="71">
        <v>1.7036419469474888</v>
      </c>
      <c r="T42" s="72"/>
      <c r="U42" s="71">
        <v>26947619</v>
      </c>
      <c r="V42" s="71">
        <v>133</v>
      </c>
      <c r="W42" s="71">
        <v>0</v>
      </c>
      <c r="X42" s="71">
        <v>2169</v>
      </c>
      <c r="Y42" s="71">
        <v>4418</v>
      </c>
      <c r="Z42" s="71">
        <v>6933</v>
      </c>
      <c r="AA42" s="71">
        <v>1380</v>
      </c>
      <c r="AB42" s="71">
        <v>11212</v>
      </c>
      <c r="AC42" s="71">
        <v>0</v>
      </c>
      <c r="AD42" s="71">
        <v>1.703641946947489</v>
      </c>
      <c r="AE42" s="72"/>
      <c r="AF42" s="71">
        <v>366466002.21876317</v>
      </c>
      <c r="AG42" s="71">
        <v>244662.93645819029</v>
      </c>
      <c r="AH42" s="71">
        <v>0</v>
      </c>
      <c r="AI42" s="71">
        <v>13482186.27235323</v>
      </c>
      <c r="AJ42" s="71">
        <v>21417313.901445981</v>
      </c>
      <c r="AK42" s="71">
        <v>0</v>
      </c>
      <c r="AL42" s="71">
        <v>0</v>
      </c>
      <c r="AM42" s="71">
        <v>1537751.3218931439</v>
      </c>
      <c r="AN42" s="71">
        <v>0</v>
      </c>
      <c r="AO42" s="71">
        <v>0</v>
      </c>
      <c r="AP42" s="71">
        <v>403147916.65091372</v>
      </c>
      <c r="AQ42" s="72"/>
      <c r="AR42" s="71">
        <v>186</v>
      </c>
      <c r="AS42" s="71">
        <v>136</v>
      </c>
      <c r="AT42" s="71">
        <v>0</v>
      </c>
      <c r="AU42" s="71">
        <v>0</v>
      </c>
      <c r="AV42" s="71">
        <v>0</v>
      </c>
      <c r="AW42" s="71">
        <v>0</v>
      </c>
      <c r="AX42" s="71"/>
      <c r="AY42" s="72"/>
      <c r="AZ42" s="71">
        <v>900.5</v>
      </c>
      <c r="BA42" s="71">
        <v>4331.1000000000004</v>
      </c>
      <c r="BB42" s="71">
        <v>0</v>
      </c>
      <c r="BC42" s="71">
        <v>0</v>
      </c>
      <c r="BD42" s="71">
        <v>0</v>
      </c>
      <c r="BE42" s="71">
        <v>0</v>
      </c>
      <c r="BF42" s="71"/>
      <c r="BG42" s="72"/>
      <c r="BH42" s="71">
        <v>0</v>
      </c>
      <c r="BI42" s="71">
        <v>0</v>
      </c>
      <c r="BJ42" s="71">
        <v>44.604999999999997</v>
      </c>
      <c r="BK42" s="71">
        <v>0</v>
      </c>
      <c r="BL42" s="71">
        <v>0</v>
      </c>
      <c r="BM42" s="71">
        <v>0</v>
      </c>
      <c r="BN42" s="72"/>
      <c r="BO42" s="71">
        <v>0</v>
      </c>
      <c r="BP42" s="71">
        <v>0</v>
      </c>
      <c r="BQ42" s="71">
        <v>5</v>
      </c>
      <c r="BR42" s="71">
        <v>0</v>
      </c>
      <c r="BS42" s="71">
        <v>0</v>
      </c>
      <c r="BT42" s="71">
        <v>0</v>
      </c>
      <c r="BU42"/>
      <c r="BV42" s="70">
        <v>44.604999999999997</v>
      </c>
      <c r="BW42" s="70">
        <v>0</v>
      </c>
      <c r="BX42" s="70">
        <v>0</v>
      </c>
      <c r="BY42" s="70">
        <v>0</v>
      </c>
      <c r="BZ42" s="70">
        <v>0</v>
      </c>
      <c r="CA42" s="70">
        <v>0</v>
      </c>
      <c r="CB42" s="70">
        <v>0</v>
      </c>
      <c r="CC42" s="70">
        <v>0</v>
      </c>
      <c r="CD42" s="70">
        <v>0</v>
      </c>
    </row>
    <row r="43" spans="1:82">
      <c r="A43" s="70" t="s">
        <v>1753</v>
      </c>
      <c r="B43" s="70">
        <v>456</v>
      </c>
      <c r="C43" s="70">
        <v>14</v>
      </c>
      <c r="D43" s="70">
        <v>27</v>
      </c>
      <c r="E43" s="70">
        <v>2017</v>
      </c>
      <c r="F43" s="70" t="s">
        <v>156</v>
      </c>
      <c r="G43" s="70" t="s">
        <v>1739</v>
      </c>
      <c r="H43" s="70" t="s">
        <v>1740</v>
      </c>
      <c r="I43" s="148"/>
      <c r="J43" s="71">
        <v>1286.5519825479446</v>
      </c>
      <c r="K43" s="71">
        <v>0.35794262105290531</v>
      </c>
      <c r="L43" s="71">
        <v>0</v>
      </c>
      <c r="M43" s="71">
        <v>10.677877403892946</v>
      </c>
      <c r="N43" s="71">
        <v>17.851543630356399</v>
      </c>
      <c r="O43" s="71">
        <v>11.625874140803857</v>
      </c>
      <c r="P43" s="71">
        <v>6.5949710472032423</v>
      </c>
      <c r="Q43" s="71">
        <v>0.76464920934285596</v>
      </c>
      <c r="R43" s="71">
        <v>0</v>
      </c>
      <c r="S43" s="71">
        <v>1.3776397608867905</v>
      </c>
      <c r="T43" s="72"/>
      <c r="U43" s="71">
        <v>30471790</v>
      </c>
      <c r="V43" s="71">
        <v>133</v>
      </c>
      <c r="W43" s="71">
        <v>0</v>
      </c>
      <c r="X43" s="71">
        <v>2169</v>
      </c>
      <c r="Y43" s="71">
        <v>4465</v>
      </c>
      <c r="Z43" s="71">
        <v>6951</v>
      </c>
      <c r="AA43" s="71">
        <v>1366</v>
      </c>
      <c r="AB43" s="71">
        <v>11195</v>
      </c>
      <c r="AC43" s="71">
        <v>0</v>
      </c>
      <c r="AD43" s="71">
        <v>1.377639760886791</v>
      </c>
      <c r="AE43" s="72"/>
      <c r="AF43" s="71">
        <v>402103184.18109</v>
      </c>
      <c r="AG43" s="71">
        <v>251044.58099414129</v>
      </c>
      <c r="AH43" s="71">
        <v>0</v>
      </c>
      <c r="AI43" s="71">
        <v>13265393.327685339</v>
      </c>
      <c r="AJ43" s="71">
        <v>22895363.080268841</v>
      </c>
      <c r="AK43" s="71">
        <v>0</v>
      </c>
      <c r="AL43" s="71">
        <v>0</v>
      </c>
      <c r="AM43" s="71">
        <v>1537822.2459539289</v>
      </c>
      <c r="AN43" s="71">
        <v>0</v>
      </c>
      <c r="AO43" s="71">
        <v>0</v>
      </c>
      <c r="AP43" s="71">
        <v>440052807.41599226</v>
      </c>
      <c r="AQ43" s="72"/>
      <c r="AR43" s="71">
        <v>213</v>
      </c>
      <c r="AS43" s="71">
        <v>140</v>
      </c>
      <c r="AT43" s="71">
        <v>0</v>
      </c>
      <c r="AU43" s="71">
        <v>0</v>
      </c>
      <c r="AV43" s="71">
        <v>0</v>
      </c>
      <c r="AW43" s="71">
        <v>0</v>
      </c>
      <c r="AX43" s="71"/>
      <c r="AY43" s="72"/>
      <c r="AZ43" s="71">
        <v>1036.4000000000001</v>
      </c>
      <c r="BA43" s="71">
        <v>4445</v>
      </c>
      <c r="BB43" s="71">
        <v>0</v>
      </c>
      <c r="BC43" s="71">
        <v>0</v>
      </c>
      <c r="BD43" s="71">
        <v>0</v>
      </c>
      <c r="BE43" s="71">
        <v>0</v>
      </c>
      <c r="BF43" s="71"/>
      <c r="BG43" s="72"/>
      <c r="BH43" s="71">
        <v>0</v>
      </c>
      <c r="BI43" s="71">
        <v>0</v>
      </c>
      <c r="BJ43" s="71">
        <v>68.802000000000007</v>
      </c>
      <c r="BK43" s="71">
        <v>0</v>
      </c>
      <c r="BL43" s="71">
        <v>0</v>
      </c>
      <c r="BM43" s="71">
        <v>0</v>
      </c>
      <c r="BN43" s="72"/>
      <c r="BO43" s="71">
        <v>0</v>
      </c>
      <c r="BP43" s="71">
        <v>0</v>
      </c>
      <c r="BQ43" s="71">
        <v>7</v>
      </c>
      <c r="BR43" s="71">
        <v>0</v>
      </c>
      <c r="BS43" s="71">
        <v>0</v>
      </c>
      <c r="BT43" s="71">
        <v>0</v>
      </c>
      <c r="BU43"/>
      <c r="BV43" s="70">
        <v>68.802000000000007</v>
      </c>
      <c r="BW43" s="70">
        <v>0</v>
      </c>
      <c r="BX43" s="70">
        <v>0</v>
      </c>
      <c r="BY43" s="70">
        <v>0</v>
      </c>
      <c r="BZ43" s="70">
        <v>0</v>
      </c>
      <c r="CA43" s="70">
        <v>0</v>
      </c>
      <c r="CB43" s="70">
        <v>0</v>
      </c>
      <c r="CC43" s="70">
        <v>0</v>
      </c>
      <c r="CD43" s="70">
        <v>0</v>
      </c>
    </row>
    <row r="44" spans="1:82">
      <c r="A44" s="70" t="s">
        <v>1754</v>
      </c>
      <c r="B44" s="70">
        <v>457</v>
      </c>
      <c r="C44" s="70">
        <v>15</v>
      </c>
      <c r="D44" s="70">
        <v>27</v>
      </c>
      <c r="E44" s="70">
        <v>2018</v>
      </c>
      <c r="F44" s="70" t="s">
        <v>183</v>
      </c>
      <c r="G44" s="70" t="s">
        <v>1739</v>
      </c>
      <c r="H44" s="70" t="s">
        <v>1740</v>
      </c>
      <c r="I44" s="148"/>
      <c r="J44" s="71">
        <v>1072.7209592748395</v>
      </c>
      <c r="K44" s="71">
        <v>0.33214461782094834</v>
      </c>
      <c r="L44" s="71">
        <v>0</v>
      </c>
      <c r="M44" s="71">
        <v>9.9288840765854669</v>
      </c>
      <c r="N44" s="71">
        <v>14.368844728999296</v>
      </c>
      <c r="O44" s="71">
        <v>11.445195178647262</v>
      </c>
      <c r="P44" s="71">
        <v>6.5627823362163324</v>
      </c>
      <c r="Q44" s="71">
        <v>0.70942166802456996</v>
      </c>
      <c r="R44" s="71">
        <v>0</v>
      </c>
      <c r="S44" s="71">
        <v>1.6672137538930847</v>
      </c>
      <c r="T44" s="72"/>
      <c r="U44" s="71">
        <v>29192926</v>
      </c>
      <c r="V44" s="71">
        <v>133</v>
      </c>
      <c r="W44" s="71">
        <v>0</v>
      </c>
      <c r="X44" s="71">
        <v>2169</v>
      </c>
      <c r="Y44" s="71">
        <v>4484</v>
      </c>
      <c r="Z44" s="71">
        <v>6974</v>
      </c>
      <c r="AA44" s="71">
        <v>1373</v>
      </c>
      <c r="AB44" s="71">
        <v>11193</v>
      </c>
      <c r="AC44" s="71">
        <v>0</v>
      </c>
      <c r="AD44" s="71">
        <v>1.6672137538930849</v>
      </c>
      <c r="AE44" s="72"/>
      <c r="AF44" s="71">
        <v>356306867.54403412</v>
      </c>
      <c r="AG44" s="71">
        <v>231960.2610180479</v>
      </c>
      <c r="AH44" s="71">
        <v>0</v>
      </c>
      <c r="AI44" s="71">
        <v>12810080.53336212</v>
      </c>
      <c r="AJ44" s="71">
        <v>18871058.09375589</v>
      </c>
      <c r="AK44" s="71">
        <v>0</v>
      </c>
      <c r="AL44" s="71">
        <v>0</v>
      </c>
      <c r="AM44" s="71">
        <v>1540728.882195486</v>
      </c>
      <c r="AN44" s="71">
        <v>0</v>
      </c>
      <c r="AO44" s="71">
        <v>0</v>
      </c>
      <c r="AP44" s="71">
        <v>389760695.31436568</v>
      </c>
      <c r="AQ44" s="72"/>
      <c r="AR44" s="71">
        <v>244</v>
      </c>
      <c r="AS44" s="71">
        <v>153</v>
      </c>
      <c r="AT44" s="71">
        <v>0</v>
      </c>
      <c r="AU44" s="71">
        <v>0</v>
      </c>
      <c r="AV44" s="71">
        <v>0</v>
      </c>
      <c r="AW44" s="71">
        <v>0</v>
      </c>
      <c r="AX44" s="71"/>
      <c r="AY44" s="72"/>
      <c r="AZ44" s="71">
        <v>1210.4000000000001</v>
      </c>
      <c r="BA44" s="71">
        <v>5105</v>
      </c>
      <c r="BB44" s="71">
        <v>0</v>
      </c>
      <c r="BC44" s="71">
        <v>0</v>
      </c>
      <c r="BD44" s="71">
        <v>0</v>
      </c>
      <c r="BE44" s="71">
        <v>0</v>
      </c>
      <c r="BF44" s="71"/>
      <c r="BG44" s="72"/>
      <c r="BH44" s="71">
        <v>0</v>
      </c>
      <c r="BI44" s="71">
        <v>0</v>
      </c>
      <c r="BJ44" s="71">
        <v>66.495000000000005</v>
      </c>
      <c r="BK44" s="71">
        <v>0</v>
      </c>
      <c r="BL44" s="71">
        <v>0</v>
      </c>
      <c r="BM44" s="71">
        <v>0</v>
      </c>
      <c r="BN44" s="72"/>
      <c r="BO44" s="71">
        <v>0</v>
      </c>
      <c r="BP44" s="71">
        <v>0</v>
      </c>
      <c r="BQ44" s="71">
        <v>7</v>
      </c>
      <c r="BR44" s="71">
        <v>0</v>
      </c>
      <c r="BS44" s="71">
        <v>0</v>
      </c>
      <c r="BT44" s="71">
        <v>0</v>
      </c>
      <c r="BU44"/>
      <c r="BV44" s="70">
        <v>66.495000000000005</v>
      </c>
      <c r="BW44" s="70">
        <v>0</v>
      </c>
      <c r="BX44" s="70">
        <v>0</v>
      </c>
      <c r="BY44" s="70">
        <v>0</v>
      </c>
      <c r="BZ44" s="70">
        <v>0</v>
      </c>
      <c r="CA44" s="70">
        <v>0</v>
      </c>
      <c r="CB44" s="70">
        <v>0</v>
      </c>
      <c r="CC44" s="70">
        <v>0</v>
      </c>
      <c r="CD44" s="70">
        <v>0</v>
      </c>
    </row>
    <row r="45" spans="1:82">
      <c r="A45" s="70" t="s">
        <v>1755</v>
      </c>
      <c r="B45" s="70">
        <v>458</v>
      </c>
      <c r="C45" s="70">
        <v>16</v>
      </c>
      <c r="D45" s="70">
        <v>27</v>
      </c>
      <c r="E45" s="70">
        <v>2019</v>
      </c>
      <c r="F45" s="70" t="s">
        <v>158</v>
      </c>
      <c r="G45" s="1064" t="s">
        <v>1739</v>
      </c>
      <c r="H45" s="70" t="s">
        <v>1740</v>
      </c>
      <c r="I45" s="148"/>
      <c r="J45" s="71">
        <v>440.4264277274321</v>
      </c>
      <c r="K45" s="71">
        <v>0.29587995775398768</v>
      </c>
      <c r="L45" s="71">
        <v>0</v>
      </c>
      <c r="M45" s="71">
        <v>9.0170165726856073</v>
      </c>
      <c r="N45" s="71">
        <v>12.71834900298343</v>
      </c>
      <c r="O45" s="71">
        <v>11.174522597151853</v>
      </c>
      <c r="P45" s="71">
        <v>6.58338008653958</v>
      </c>
      <c r="Q45" s="71">
        <v>0.69146300999023302</v>
      </c>
      <c r="R45" s="71">
        <v>0</v>
      </c>
      <c r="S45" s="71">
        <v>1.3294947390487399</v>
      </c>
      <c r="T45" s="72"/>
      <c r="U45" s="71">
        <v>11704420</v>
      </c>
      <c r="V45" s="71">
        <v>133</v>
      </c>
      <c r="W45" s="71">
        <v>0</v>
      </c>
      <c r="X45" s="71">
        <v>2169</v>
      </c>
      <c r="Y45" s="71">
        <v>4558</v>
      </c>
      <c r="Z45" s="71">
        <v>6996</v>
      </c>
      <c r="AA45" s="71">
        <v>1367</v>
      </c>
      <c r="AB45" s="71">
        <v>11205</v>
      </c>
      <c r="AC45" s="71">
        <v>0</v>
      </c>
      <c r="AD45" s="71">
        <v>1.3294947390487399</v>
      </c>
      <c r="AE45" s="72"/>
      <c r="AF45" s="71">
        <v>150824615.1278345</v>
      </c>
      <c r="AG45" s="71">
        <v>228733.7240297166</v>
      </c>
      <c r="AH45" s="71">
        <v>0</v>
      </c>
      <c r="AI45" s="71">
        <v>12676866.36969319</v>
      </c>
      <c r="AJ45" s="71">
        <v>18500351.401113279</v>
      </c>
      <c r="AK45" s="71">
        <v>0</v>
      </c>
      <c r="AL45" s="71">
        <v>0</v>
      </c>
      <c r="AM45" s="71">
        <v>1526036.6488051612</v>
      </c>
      <c r="AN45" s="71">
        <v>0</v>
      </c>
      <c r="AO45" s="71">
        <v>0</v>
      </c>
      <c r="AP45" s="71">
        <v>183756603.27147585</v>
      </c>
      <c r="AQ45" s="72"/>
      <c r="AR45" s="71">
        <v>279</v>
      </c>
      <c r="AS45" s="71">
        <v>163</v>
      </c>
      <c r="AT45" s="71">
        <v>0</v>
      </c>
      <c r="AU45" s="71">
        <v>0</v>
      </c>
      <c r="AV45" s="71">
        <v>0</v>
      </c>
      <c r="AW45" s="71">
        <v>0</v>
      </c>
      <c r="AX45" s="71"/>
      <c r="AY45" s="72"/>
      <c r="AZ45" s="71">
        <v>1382.3000000000011</v>
      </c>
      <c r="BA45" s="71">
        <v>5341.4000000000005</v>
      </c>
      <c r="BB45" s="71">
        <v>0</v>
      </c>
      <c r="BC45" s="71">
        <v>0</v>
      </c>
      <c r="BD45" s="71">
        <v>0</v>
      </c>
      <c r="BE45" s="71">
        <v>0</v>
      </c>
      <c r="BF45" s="71"/>
      <c r="BG45" s="72"/>
      <c r="BH45" s="71">
        <v>0</v>
      </c>
      <c r="BI45" s="71">
        <v>0</v>
      </c>
      <c r="BJ45" s="71">
        <v>57.561</v>
      </c>
      <c r="BK45" s="71">
        <v>0</v>
      </c>
      <c r="BL45" s="71">
        <v>0</v>
      </c>
      <c r="BM45" s="71">
        <v>0</v>
      </c>
      <c r="BN45" s="72"/>
      <c r="BO45" s="71">
        <v>0</v>
      </c>
      <c r="BP45" s="71">
        <v>0</v>
      </c>
      <c r="BQ45" s="71">
        <v>7</v>
      </c>
      <c r="BR45" s="71">
        <v>0</v>
      </c>
      <c r="BS45" s="71">
        <v>0</v>
      </c>
      <c r="BT45" s="71">
        <v>0</v>
      </c>
      <c r="BU45"/>
      <c r="BV45" s="70">
        <v>57.561</v>
      </c>
      <c r="BW45" s="70">
        <v>0</v>
      </c>
      <c r="BX45" s="70">
        <v>0</v>
      </c>
      <c r="BY45" s="70">
        <v>0</v>
      </c>
      <c r="BZ45" s="70">
        <v>0</v>
      </c>
      <c r="CA45" s="70">
        <v>0</v>
      </c>
      <c r="CB45" s="70">
        <v>0</v>
      </c>
      <c r="CC45" s="70">
        <v>0</v>
      </c>
      <c r="CD45" s="70">
        <v>0</v>
      </c>
    </row>
    <row r="46" spans="1:82">
      <c r="A46" s="70" t="s">
        <v>1756</v>
      </c>
      <c r="B46" s="70">
        <v>459</v>
      </c>
      <c r="C46" s="70">
        <v>17</v>
      </c>
      <c r="D46" s="70">
        <v>27</v>
      </c>
      <c r="E46" s="70">
        <v>2020</v>
      </c>
      <c r="F46" s="70" t="s">
        <v>159</v>
      </c>
      <c r="G46" s="1064" t="s">
        <v>1739</v>
      </c>
      <c r="H46" s="70" t="s">
        <v>1740</v>
      </c>
      <c r="I46" s="148"/>
      <c r="J46" s="71">
        <v>340.97455343402459</v>
      </c>
      <c r="K46" s="71">
        <v>0.24441048227832413</v>
      </c>
      <c r="L46" s="71">
        <v>0</v>
      </c>
      <c r="M46" s="71">
        <v>8.2896641731272833</v>
      </c>
      <c r="N46" s="71">
        <v>14.219595985064347</v>
      </c>
      <c r="O46" s="71">
        <v>9.8856234026639189</v>
      </c>
      <c r="P46" s="71">
        <v>6.2300693955954172</v>
      </c>
      <c r="Q46" s="71">
        <v>0.65735310517455803</v>
      </c>
      <c r="R46" s="71">
        <v>0</v>
      </c>
      <c r="S46" s="71">
        <v>1.413671713877608</v>
      </c>
      <c r="T46" s="72"/>
      <c r="U46" s="71">
        <v>9475585</v>
      </c>
      <c r="V46" s="71">
        <v>106</v>
      </c>
      <c r="W46" s="71">
        <v>0</v>
      </c>
      <c r="X46" s="71">
        <v>2229</v>
      </c>
      <c r="Y46" s="71">
        <v>4590</v>
      </c>
      <c r="Z46" s="71">
        <v>7064</v>
      </c>
      <c r="AA46" s="71">
        <v>1375</v>
      </c>
      <c r="AB46" s="71">
        <v>11149</v>
      </c>
      <c r="AC46" s="71">
        <v>0</v>
      </c>
      <c r="AD46" s="71">
        <v>1.413671713877608</v>
      </c>
      <c r="AE46" s="72"/>
      <c r="AF46" s="71">
        <v>125283464.7359143</v>
      </c>
      <c r="AG46" s="71">
        <v>179507.09357586701</v>
      </c>
      <c r="AH46" s="71">
        <v>0</v>
      </c>
      <c r="AI46" s="71">
        <v>12013690.082566543</v>
      </c>
      <c r="AJ46" s="71">
        <v>21666915.08387915</v>
      </c>
      <c r="AK46" s="71"/>
      <c r="AL46" s="71"/>
      <c r="AM46" s="71">
        <v>1455068.3679735202</v>
      </c>
      <c r="AN46" s="71"/>
      <c r="AO46" s="71"/>
      <c r="AP46" s="71">
        <v>160598645.36390936</v>
      </c>
      <c r="AQ46" s="72"/>
      <c r="AR46" s="71">
        <v>301</v>
      </c>
      <c r="AS46" s="71">
        <v>165</v>
      </c>
      <c r="AT46" s="71">
        <v>0</v>
      </c>
      <c r="AU46" s="71">
        <v>0</v>
      </c>
      <c r="AV46" s="71">
        <v>0</v>
      </c>
      <c r="AW46" s="71">
        <v>0</v>
      </c>
      <c r="AX46" s="71"/>
      <c r="AY46" s="72"/>
      <c r="AZ46" s="71">
        <v>1485.3</v>
      </c>
      <c r="BA46" s="71">
        <v>5440.4000000000005</v>
      </c>
      <c r="BB46" s="71">
        <v>0</v>
      </c>
      <c r="BC46" s="71">
        <v>0</v>
      </c>
      <c r="BD46" s="71">
        <v>0</v>
      </c>
      <c r="BE46" s="71">
        <v>0</v>
      </c>
      <c r="BF46" s="71"/>
      <c r="BG46" s="72"/>
      <c r="BH46" s="71">
        <v>0</v>
      </c>
      <c r="BI46" s="71">
        <v>0</v>
      </c>
      <c r="BJ46" s="71">
        <v>54.655000000000001</v>
      </c>
      <c r="BK46" s="71">
        <v>0</v>
      </c>
      <c r="BL46" s="71">
        <v>0</v>
      </c>
      <c r="BM46" s="71">
        <v>0</v>
      </c>
      <c r="BN46" s="72"/>
      <c r="BO46" s="71">
        <v>0</v>
      </c>
      <c r="BP46" s="71">
        <v>0</v>
      </c>
      <c r="BQ46" s="71">
        <v>7</v>
      </c>
      <c r="BR46" s="71">
        <v>0</v>
      </c>
      <c r="BS46" s="71">
        <v>0</v>
      </c>
      <c r="BT46" s="71">
        <v>0</v>
      </c>
      <c r="BU46"/>
      <c r="BV46" s="70">
        <v>54.655000000000001</v>
      </c>
      <c r="BW46" s="70">
        <v>0</v>
      </c>
      <c r="BX46" s="70">
        <v>0</v>
      </c>
      <c r="BY46" s="70">
        <v>0</v>
      </c>
      <c r="BZ46" s="70">
        <v>0</v>
      </c>
      <c r="CA46" s="70">
        <v>0</v>
      </c>
      <c r="CB46" s="70">
        <v>0</v>
      </c>
      <c r="CC46" s="70">
        <v>0</v>
      </c>
      <c r="CD46" s="70">
        <v>0</v>
      </c>
    </row>
    <row r="47" spans="1:82">
      <c r="A47" s="70" t="s">
        <v>1757</v>
      </c>
      <c r="B47" s="70">
        <v>459</v>
      </c>
      <c r="C47" s="70">
        <v>18</v>
      </c>
      <c r="D47" s="70">
        <v>27</v>
      </c>
      <c r="E47" s="70">
        <v>2021</v>
      </c>
      <c r="F47" s="70" t="s">
        <v>160</v>
      </c>
      <c r="G47" s="70" t="s">
        <v>1739</v>
      </c>
      <c r="H47" s="70" t="s">
        <v>1740</v>
      </c>
      <c r="I47" s="148"/>
      <c r="J47" s="71">
        <v>318.91571821670311</v>
      </c>
      <c r="K47" s="71">
        <v>0.26954310263419345</v>
      </c>
      <c r="L47" s="71">
        <v>0</v>
      </c>
      <c r="M47" s="71">
        <v>9.4150522024283649</v>
      </c>
      <c r="N47" s="71">
        <v>14.584621171374616</v>
      </c>
      <c r="O47" s="71">
        <v>9.5696742330906872</v>
      </c>
      <c r="P47" s="71">
        <v>6.4169682741481937</v>
      </c>
      <c r="Q47" s="71">
        <v>0.64587818203043701</v>
      </c>
      <c r="R47" s="71">
        <v>0</v>
      </c>
      <c r="S47" s="71">
        <v>1.1604075437323129</v>
      </c>
      <c r="T47" s="72"/>
      <c r="U47" s="71">
        <v>9711740</v>
      </c>
      <c r="V47" s="71">
        <v>106</v>
      </c>
      <c r="W47" s="71">
        <v>0</v>
      </c>
      <c r="X47" s="71">
        <v>2229</v>
      </c>
      <c r="Y47" s="71">
        <v>4600</v>
      </c>
      <c r="Z47" s="71">
        <v>7041</v>
      </c>
      <c r="AA47" s="71">
        <v>1381</v>
      </c>
      <c r="AB47" s="71">
        <v>11062</v>
      </c>
      <c r="AC47" s="71">
        <v>0</v>
      </c>
      <c r="AD47" s="71">
        <v>1.1604075437323129</v>
      </c>
      <c r="AE47" s="72"/>
      <c r="AF47" s="71">
        <v>112994854.42618206</v>
      </c>
      <c r="AG47" s="71">
        <v>191914.40008912148</v>
      </c>
      <c r="AH47" s="71">
        <v>0</v>
      </c>
      <c r="AI47" s="71">
        <v>13850522.869584201</v>
      </c>
      <c r="AJ47" s="71">
        <v>21828267.710032862</v>
      </c>
      <c r="AK47" s="71">
        <v>0</v>
      </c>
      <c r="AL47" s="71">
        <v>0</v>
      </c>
      <c r="AM47" s="71">
        <v>1452041.1269299157</v>
      </c>
      <c r="AN47" s="71">
        <v>0</v>
      </c>
      <c r="AO47" s="71">
        <v>0</v>
      </c>
      <c r="AP47" s="71">
        <v>150317600.53281814</v>
      </c>
      <c r="AQ47" s="72"/>
      <c r="AR47" s="71">
        <v>345</v>
      </c>
      <c r="AS47" s="71">
        <v>166</v>
      </c>
      <c r="AT47" s="71">
        <v>0</v>
      </c>
      <c r="AU47" s="71">
        <v>0</v>
      </c>
      <c r="AV47" s="71">
        <v>0</v>
      </c>
      <c r="AW47" s="71">
        <v>0</v>
      </c>
      <c r="AX47" s="71"/>
      <c r="AY47" s="72"/>
      <c r="AZ47" s="71">
        <v>1711.100000000001</v>
      </c>
      <c r="BA47" s="71">
        <v>5489.9000000000005</v>
      </c>
      <c r="BB47" s="71">
        <v>0</v>
      </c>
      <c r="BC47" s="71">
        <v>0</v>
      </c>
      <c r="BD47" s="71">
        <v>0</v>
      </c>
      <c r="BE47" s="71">
        <v>0</v>
      </c>
      <c r="BF47" s="71"/>
      <c r="BG47" s="72"/>
      <c r="BH47" s="71">
        <v>0</v>
      </c>
      <c r="BI47" s="71">
        <v>0</v>
      </c>
      <c r="BJ47" s="71">
        <v>57.814999999999998</v>
      </c>
      <c r="BK47" s="71">
        <v>0</v>
      </c>
      <c r="BL47" s="71">
        <v>0</v>
      </c>
      <c r="BM47" s="71">
        <v>0</v>
      </c>
      <c r="BN47" s="72"/>
      <c r="BO47" s="71">
        <v>0</v>
      </c>
      <c r="BP47" s="71">
        <v>0</v>
      </c>
      <c r="BQ47" s="71">
        <v>7</v>
      </c>
      <c r="BR47" s="71">
        <v>0</v>
      </c>
      <c r="BS47" s="71">
        <v>0</v>
      </c>
      <c r="BT47" s="71">
        <v>0</v>
      </c>
      <c r="BU47"/>
      <c r="BV47" s="70">
        <v>57.814999999999998</v>
      </c>
      <c r="BW47" s="70">
        <v>0</v>
      </c>
      <c r="BX47" s="70">
        <v>0</v>
      </c>
      <c r="BY47" s="70">
        <v>0</v>
      </c>
      <c r="BZ47" s="70">
        <v>0</v>
      </c>
      <c r="CA47" s="70">
        <v>0</v>
      </c>
      <c r="CB47" s="70">
        <v>0</v>
      </c>
      <c r="CC47" s="70">
        <v>0</v>
      </c>
      <c r="CD47" s="70">
        <v>0</v>
      </c>
    </row>
    <row r="48" spans="1:82">
      <c r="A48" s="70" t="s">
        <v>1758</v>
      </c>
      <c r="B48" s="70">
        <v>459</v>
      </c>
      <c r="C48" s="70">
        <v>19</v>
      </c>
      <c r="D48" s="70">
        <v>27</v>
      </c>
      <c r="E48" s="70">
        <v>2022</v>
      </c>
      <c r="F48" s="70" t="s">
        <v>161</v>
      </c>
      <c r="G48" s="70" t="s">
        <v>1739</v>
      </c>
      <c r="H48" s="70" t="s">
        <v>1740</v>
      </c>
      <c r="I48" s="148"/>
      <c r="J48" s="71">
        <v>288.94413007269458</v>
      </c>
      <c r="K48" s="71">
        <v>0.24802974780479636</v>
      </c>
      <c r="L48" s="71">
        <v>0</v>
      </c>
      <c r="M48" s="71">
        <v>8.965497234863971</v>
      </c>
      <c r="N48" s="71">
        <v>14.726831424582072</v>
      </c>
      <c r="O48" s="71">
        <v>10.205234838705717</v>
      </c>
      <c r="P48" s="71">
        <v>6.316037330634007</v>
      </c>
      <c r="Q48" s="71">
        <v>0.64992306127821031</v>
      </c>
      <c r="R48" s="71">
        <v>0</v>
      </c>
      <c r="S48" s="71">
        <v>1.4429106484845591</v>
      </c>
      <c r="T48" s="72"/>
      <c r="U48" s="71">
        <v>9514448</v>
      </c>
      <c r="V48" s="71">
        <v>106</v>
      </c>
      <c r="W48" s="71">
        <v>0</v>
      </c>
      <c r="X48" s="71">
        <v>2229</v>
      </c>
      <c r="Y48" s="71">
        <v>4619</v>
      </c>
      <c r="Z48" s="71">
        <v>7134</v>
      </c>
      <c r="AA48" s="71">
        <v>1380</v>
      </c>
      <c r="AB48" s="71">
        <v>11040</v>
      </c>
      <c r="AC48" s="71">
        <v>0</v>
      </c>
      <c r="AD48" s="71">
        <v>1.4429106484845591</v>
      </c>
      <c r="AE48" s="72"/>
      <c r="AF48" s="71">
        <v>93200713.730692253</v>
      </c>
      <c r="AG48" s="71">
        <v>192457.62489426992</v>
      </c>
      <c r="AH48" s="71">
        <v>0</v>
      </c>
      <c r="AI48" s="71">
        <v>12629526.753209243</v>
      </c>
      <c r="AJ48" s="71">
        <v>22432953.254537247</v>
      </c>
      <c r="AK48" s="71">
        <v>0</v>
      </c>
      <c r="AL48" s="71">
        <v>0</v>
      </c>
      <c r="AM48" s="71">
        <v>1425565.3302545559</v>
      </c>
      <c r="AN48" s="71">
        <v>0</v>
      </c>
      <c r="AO48" s="71">
        <v>0</v>
      </c>
      <c r="AP48" s="71">
        <v>129881216.69358757</v>
      </c>
      <c r="AQ48" s="72"/>
      <c r="AR48" s="71">
        <v>371</v>
      </c>
      <c r="AS48" s="71">
        <v>166</v>
      </c>
      <c r="AT48" s="71">
        <v>0</v>
      </c>
      <c r="AU48" s="71">
        <v>0</v>
      </c>
      <c r="AV48" s="71">
        <v>0</v>
      </c>
      <c r="AW48" s="71">
        <v>0</v>
      </c>
      <c r="AX48" s="71"/>
      <c r="AY48" s="72"/>
      <c r="AZ48" s="71">
        <v>1860.8000000000006</v>
      </c>
      <c r="BA48" s="71">
        <v>5489.9000000000015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1759</v>
      </c>
      <c r="B49" s="70">
        <v>459</v>
      </c>
      <c r="C49" s="70">
        <v>20</v>
      </c>
      <c r="D49" s="70">
        <v>27</v>
      </c>
      <c r="E49" s="70">
        <v>2023</v>
      </c>
      <c r="F49" s="70" t="s">
        <v>1539</v>
      </c>
      <c r="G49" s="70" t="s">
        <v>1739</v>
      </c>
      <c r="H49" s="70" t="s">
        <v>1740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404</v>
      </c>
      <c r="AS49" s="71">
        <v>168</v>
      </c>
      <c r="AT49" s="71">
        <v>0</v>
      </c>
      <c r="AU49" s="71">
        <v>0</v>
      </c>
      <c r="AV49" s="71">
        <v>0</v>
      </c>
      <c r="AW49" s="71">
        <v>0</v>
      </c>
      <c r="AX49" s="71"/>
      <c r="AY49" s="72"/>
      <c r="AZ49" s="71">
        <v>2045.1000000000022</v>
      </c>
      <c r="BA49" s="71">
        <v>5549.9000000000015</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1760</v>
      </c>
      <c r="B50" s="70">
        <v>459</v>
      </c>
      <c r="C50" s="70">
        <v>21</v>
      </c>
      <c r="D50" s="70">
        <v>27</v>
      </c>
      <c r="E50" s="70">
        <v>2024</v>
      </c>
      <c r="F50" s="70" t="s">
        <v>1558</v>
      </c>
      <c r="G50" s="70" t="s">
        <v>1739</v>
      </c>
      <c r="H50" s="70" t="s">
        <v>1740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1761</v>
      </c>
      <c r="B51" s="70">
        <v>188</v>
      </c>
      <c r="C51" s="70">
        <v>1</v>
      </c>
      <c r="D51" s="70">
        <v>12</v>
      </c>
      <c r="E51" s="70">
        <v>1990</v>
      </c>
      <c r="F51" s="70" t="s">
        <v>787</v>
      </c>
      <c r="G51" s="70" t="s">
        <v>1762</v>
      </c>
      <c r="H51" s="70" t="s">
        <v>1763</v>
      </c>
      <c r="I51" s="148"/>
      <c r="J51" s="71">
        <v>8.5540120431497844</v>
      </c>
      <c r="K51" s="71">
        <v>1.357990427921411</v>
      </c>
      <c r="L51" s="71">
        <v>1.053793951938937</v>
      </c>
      <c r="M51" s="71">
        <v>4.6667017603222636</v>
      </c>
      <c r="N51" s="71">
        <v>11.62796758423899</v>
      </c>
      <c r="O51" s="71">
        <v>8.4023869308428463</v>
      </c>
      <c r="P51" s="71">
        <v>13.743194155805851</v>
      </c>
      <c r="Q51" s="71">
        <v>0.71246408031818798</v>
      </c>
      <c r="R51" s="71">
        <v>0</v>
      </c>
      <c r="S51" s="71">
        <v>0.64227728398465522</v>
      </c>
      <c r="T51" s="72"/>
      <c r="U51" s="71">
        <v>1273497</v>
      </c>
      <c r="V51" s="71">
        <v>396</v>
      </c>
      <c r="W51" s="71">
        <v>15</v>
      </c>
      <c r="X51" s="71">
        <v>1606</v>
      </c>
      <c r="Y51" s="71">
        <v>2890</v>
      </c>
      <c r="Z51" s="71">
        <v>3456</v>
      </c>
      <c r="AA51" s="71">
        <v>3337</v>
      </c>
      <c r="AB51" s="71">
        <v>11568</v>
      </c>
      <c r="AC51" s="71">
        <v>0</v>
      </c>
      <c r="AD51" s="71">
        <v>0.64227728398465522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1764</v>
      </c>
      <c r="B52" s="70">
        <v>189</v>
      </c>
      <c r="C52" s="70">
        <v>2</v>
      </c>
      <c r="D52" s="70">
        <v>12</v>
      </c>
      <c r="E52" s="70">
        <v>2005</v>
      </c>
      <c r="F52" s="70" t="s">
        <v>789</v>
      </c>
      <c r="G52" s="70" t="s">
        <v>1762</v>
      </c>
      <c r="H52" s="70" t="s">
        <v>1763</v>
      </c>
      <c r="I52" s="148"/>
      <c r="J52" s="71">
        <v>5.2783680595250351</v>
      </c>
      <c r="K52" s="71">
        <v>0.77315372516981551</v>
      </c>
      <c r="L52" s="71">
        <v>2.617437268703585</v>
      </c>
      <c r="M52" s="71">
        <v>9.7806293668012909</v>
      </c>
      <c r="N52" s="71">
        <v>18.72527575698501</v>
      </c>
      <c r="O52" s="71">
        <v>13.31817666300268</v>
      </c>
      <c r="P52" s="71">
        <v>13.1952130450818</v>
      </c>
      <c r="Q52" s="71">
        <v>0.69188973814896004</v>
      </c>
      <c r="R52" s="71">
        <v>0</v>
      </c>
      <c r="S52" s="71">
        <v>0.96049068029429563</v>
      </c>
      <c r="T52" s="72"/>
      <c r="U52" s="71">
        <v>951092</v>
      </c>
      <c r="V52" s="71">
        <v>297</v>
      </c>
      <c r="W52" s="71">
        <v>35</v>
      </c>
      <c r="X52" s="71">
        <v>1795</v>
      </c>
      <c r="Y52" s="71">
        <v>3499</v>
      </c>
      <c r="Z52" s="71">
        <v>6339</v>
      </c>
      <c r="AA52" s="71">
        <v>2624</v>
      </c>
      <c r="AB52" s="71">
        <v>11744</v>
      </c>
      <c r="AC52" s="71">
        <v>0</v>
      </c>
      <c r="AD52" s="71">
        <v>0.96049068029429563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1765</v>
      </c>
      <c r="B53" s="70">
        <v>190</v>
      </c>
      <c r="C53" s="70">
        <v>3</v>
      </c>
      <c r="D53" s="70">
        <v>12</v>
      </c>
      <c r="E53" s="70">
        <v>2006</v>
      </c>
      <c r="F53" s="70" t="s">
        <v>790</v>
      </c>
      <c r="G53" s="70" t="s">
        <v>1762</v>
      </c>
      <c r="H53" s="70" t="s">
        <v>1763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1766</v>
      </c>
      <c r="B54" s="70">
        <v>191</v>
      </c>
      <c r="C54" s="70">
        <v>4</v>
      </c>
      <c r="D54" s="70">
        <v>12</v>
      </c>
      <c r="E54" s="70">
        <v>2007</v>
      </c>
      <c r="F54" s="70" t="s">
        <v>791</v>
      </c>
      <c r="G54" s="70" t="s">
        <v>1762</v>
      </c>
      <c r="H54" s="70" t="s">
        <v>1763</v>
      </c>
      <c r="I54" s="148"/>
      <c r="J54" s="71">
        <v>5.3527063608696972</v>
      </c>
      <c r="K54" s="71">
        <v>0.83487559615192686</v>
      </c>
      <c r="L54" s="71">
        <v>2.6404858787884349</v>
      </c>
      <c r="M54" s="71">
        <v>10.40913328384524</v>
      </c>
      <c r="N54" s="71">
        <v>16.71030901508145</v>
      </c>
      <c r="O54" s="71">
        <v>12.85996794643312</v>
      </c>
      <c r="P54" s="71">
        <v>13.271797165597849</v>
      </c>
      <c r="Q54" s="71">
        <v>0.72336596252764895</v>
      </c>
      <c r="R54" s="71">
        <v>0</v>
      </c>
      <c r="S54" s="71">
        <v>1.0538303312890911</v>
      </c>
      <c r="T54" s="72"/>
      <c r="U54" s="71">
        <v>986696</v>
      </c>
      <c r="V54" s="71">
        <v>312</v>
      </c>
      <c r="W54" s="71">
        <v>43</v>
      </c>
      <c r="X54" s="71">
        <v>2229</v>
      </c>
      <c r="Y54" s="71">
        <v>3557</v>
      </c>
      <c r="Z54" s="71">
        <v>6363</v>
      </c>
      <c r="AA54" s="71">
        <v>2599</v>
      </c>
      <c r="AB54" s="71">
        <v>11629</v>
      </c>
      <c r="AC54" s="71">
        <v>0</v>
      </c>
      <c r="AD54" s="71">
        <v>1.0538303312890911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1767</v>
      </c>
      <c r="B55" s="70">
        <v>192</v>
      </c>
      <c r="C55" s="70">
        <v>5</v>
      </c>
      <c r="D55" s="70">
        <v>12</v>
      </c>
      <c r="E55" s="70">
        <v>2008</v>
      </c>
      <c r="F55" s="70" t="s">
        <v>792</v>
      </c>
      <c r="G55" s="70" t="s">
        <v>1762</v>
      </c>
      <c r="H55" s="70" t="s">
        <v>1763</v>
      </c>
      <c r="I55" s="148"/>
      <c r="J55" s="71">
        <v>4.3262785740850882</v>
      </c>
      <c r="K55" s="71">
        <v>0.61888129819467985</v>
      </c>
      <c r="L55" s="71">
        <v>2.3989426716412989</v>
      </c>
      <c r="M55" s="71">
        <v>11.26064115786607</v>
      </c>
      <c r="N55" s="71">
        <v>15.306658986347079</v>
      </c>
      <c r="O55" s="71">
        <v>12.41024279363104</v>
      </c>
      <c r="P55" s="71">
        <v>13.103651534339139</v>
      </c>
      <c r="Q55" s="71">
        <v>0.70290948207029103</v>
      </c>
      <c r="R55" s="71">
        <v>0</v>
      </c>
      <c r="S55" s="71">
        <v>1.411956203638923</v>
      </c>
      <c r="T55" s="72"/>
      <c r="U55" s="71">
        <v>925419</v>
      </c>
      <c r="V55" s="71">
        <v>312</v>
      </c>
      <c r="W55" s="71">
        <v>43</v>
      </c>
      <c r="X55" s="71">
        <v>2229</v>
      </c>
      <c r="Y55" s="71">
        <v>3585</v>
      </c>
      <c r="Z55" s="71">
        <v>6356</v>
      </c>
      <c r="AA55" s="71">
        <v>2569</v>
      </c>
      <c r="AB55" s="71">
        <v>11486</v>
      </c>
      <c r="AC55" s="71">
        <v>0</v>
      </c>
      <c r="AD55" s="71">
        <v>1.411956203638923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1768</v>
      </c>
      <c r="B56" s="70">
        <v>193</v>
      </c>
      <c r="C56" s="70">
        <v>6</v>
      </c>
      <c r="D56" s="70">
        <v>12</v>
      </c>
      <c r="E56" s="70">
        <v>2009</v>
      </c>
      <c r="F56" s="70" t="s">
        <v>176</v>
      </c>
      <c r="G56" s="70" t="s">
        <v>1762</v>
      </c>
      <c r="H56" s="70" t="s">
        <v>1763</v>
      </c>
      <c r="I56" s="148"/>
      <c r="J56" s="71">
        <v>5.2920919245511104</v>
      </c>
      <c r="K56" s="71">
        <v>0.69557845710343713</v>
      </c>
      <c r="L56" s="71">
        <v>2.6432000290842002</v>
      </c>
      <c r="M56" s="71">
        <v>13.065345010802901</v>
      </c>
      <c r="N56" s="71">
        <v>15.51143558786406</v>
      </c>
      <c r="O56" s="71">
        <v>12.75111486775354</v>
      </c>
      <c r="P56" s="71">
        <v>12.595038186690701</v>
      </c>
      <c r="Q56" s="71">
        <v>0.66837921355835495</v>
      </c>
      <c r="R56" s="71">
        <v>0</v>
      </c>
      <c r="S56" s="71">
        <v>0.57168752972392511</v>
      </c>
      <c r="T56" s="72"/>
      <c r="U56" s="71">
        <v>840925</v>
      </c>
      <c r="V56" s="71">
        <v>336</v>
      </c>
      <c r="W56" s="71">
        <v>66</v>
      </c>
      <c r="X56" s="71">
        <v>2637</v>
      </c>
      <c r="Y56" s="71">
        <v>3605</v>
      </c>
      <c r="Z56" s="71">
        <v>6446</v>
      </c>
      <c r="AA56" s="71">
        <v>2535</v>
      </c>
      <c r="AB56" s="71">
        <v>11465</v>
      </c>
      <c r="AC56" s="71">
        <v>0</v>
      </c>
      <c r="AD56" s="71">
        <v>0.57168752972392511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1769</v>
      </c>
      <c r="B57" s="70">
        <v>194</v>
      </c>
      <c r="C57" s="70">
        <v>7</v>
      </c>
      <c r="D57" s="70">
        <v>12</v>
      </c>
      <c r="E57" s="70">
        <v>2010</v>
      </c>
      <c r="F57" s="70" t="s">
        <v>177</v>
      </c>
      <c r="G57" s="70" t="s">
        <v>1762</v>
      </c>
      <c r="H57" s="70" t="s">
        <v>1763</v>
      </c>
      <c r="I57" s="148"/>
      <c r="J57" s="71">
        <v>4.837125642849343</v>
      </c>
      <c r="K57" s="71">
        <v>0.74516535432947406</v>
      </c>
      <c r="L57" s="71">
        <v>2.691687485707019</v>
      </c>
      <c r="M57" s="71">
        <v>13.499079310700131</v>
      </c>
      <c r="N57" s="71">
        <v>16.645663523967968</v>
      </c>
      <c r="O57" s="71">
        <v>12.73939291366259</v>
      </c>
      <c r="P57" s="71">
        <v>12.800437838607641</v>
      </c>
      <c r="Q57" s="71">
        <v>0.69709287473150305</v>
      </c>
      <c r="R57" s="71">
        <v>0</v>
      </c>
      <c r="S57" s="71">
        <v>0.8215366374271732</v>
      </c>
      <c r="T57" s="72"/>
      <c r="U57" s="71">
        <v>897567</v>
      </c>
      <c r="V57" s="71">
        <v>336</v>
      </c>
      <c r="W57" s="71">
        <v>66</v>
      </c>
      <c r="X57" s="71">
        <v>2637</v>
      </c>
      <c r="Y57" s="71">
        <v>3635</v>
      </c>
      <c r="Z57" s="71">
        <v>6470</v>
      </c>
      <c r="AA57" s="71">
        <v>2512</v>
      </c>
      <c r="AB57" s="71">
        <v>11458</v>
      </c>
      <c r="AC57" s="71">
        <v>0</v>
      </c>
      <c r="AD57" s="71">
        <v>0.8215366374271732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1770</v>
      </c>
      <c r="B58" s="70">
        <v>195</v>
      </c>
      <c r="C58" s="70">
        <v>8</v>
      </c>
      <c r="D58" s="70">
        <v>12</v>
      </c>
      <c r="E58" s="70">
        <v>2011</v>
      </c>
      <c r="F58" s="70" t="s">
        <v>178</v>
      </c>
      <c r="G58" s="70" t="s">
        <v>1762</v>
      </c>
      <c r="H58" s="70" t="s">
        <v>1763</v>
      </c>
      <c r="I58" s="148"/>
      <c r="J58" s="71">
        <v>4.3608580241836856</v>
      </c>
      <c r="K58" s="71">
        <v>0.9352794310776702</v>
      </c>
      <c r="L58" s="71">
        <v>2.4016888391404692</v>
      </c>
      <c r="M58" s="71">
        <v>14.85589934654406</v>
      </c>
      <c r="N58" s="71">
        <v>15.76466745397509</v>
      </c>
      <c r="O58" s="71">
        <v>12.613049013335051</v>
      </c>
      <c r="P58" s="71">
        <v>12.346402056792005</v>
      </c>
      <c r="Q58" s="71">
        <v>0.80128146331402195</v>
      </c>
      <c r="R58" s="71">
        <v>0</v>
      </c>
      <c r="S58" s="71">
        <v>0.71770058910349621</v>
      </c>
      <c r="T58" s="72"/>
      <c r="U58" s="71">
        <v>767318</v>
      </c>
      <c r="V58" s="71">
        <v>336</v>
      </c>
      <c r="W58" s="71">
        <v>66</v>
      </c>
      <c r="X58" s="71">
        <v>2637</v>
      </c>
      <c r="Y58" s="71">
        <v>3666</v>
      </c>
      <c r="Z58" s="71">
        <v>6545</v>
      </c>
      <c r="AA58" s="71">
        <v>2495</v>
      </c>
      <c r="AB58" s="71">
        <v>11418</v>
      </c>
      <c r="AC58" s="71">
        <v>0</v>
      </c>
      <c r="AD58" s="71">
        <v>0.71770058910349621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1771</v>
      </c>
      <c r="B59" s="70">
        <v>196</v>
      </c>
      <c r="C59" s="70">
        <v>9</v>
      </c>
      <c r="D59" s="70">
        <v>12</v>
      </c>
      <c r="E59" s="70">
        <v>2012</v>
      </c>
      <c r="F59" s="70" t="s">
        <v>179</v>
      </c>
      <c r="G59" s="70" t="s">
        <v>1762</v>
      </c>
      <c r="H59" s="70" t="s">
        <v>1763</v>
      </c>
      <c r="I59" s="148"/>
      <c r="J59" s="71">
        <v>4.9577166541847637</v>
      </c>
      <c r="K59" s="71">
        <v>0.84420801596984008</v>
      </c>
      <c r="L59" s="71">
        <v>2.4419477711369102</v>
      </c>
      <c r="M59" s="71">
        <v>13.37489774449781</v>
      </c>
      <c r="N59" s="71">
        <v>15.43208363702057</v>
      </c>
      <c r="O59" s="71">
        <v>12.6055692016061</v>
      </c>
      <c r="P59" s="71">
        <v>12.28227844004887</v>
      </c>
      <c r="Q59" s="71">
        <v>0.86722134263613004</v>
      </c>
      <c r="R59" s="71">
        <v>0</v>
      </c>
      <c r="S59" s="71">
        <v>0.72312911273376046</v>
      </c>
      <c r="T59" s="72"/>
      <c r="U59" s="71">
        <v>895091</v>
      </c>
      <c r="V59" s="71">
        <v>336</v>
      </c>
      <c r="W59" s="71">
        <v>66</v>
      </c>
      <c r="X59" s="71">
        <v>2637</v>
      </c>
      <c r="Y59" s="71">
        <v>3705</v>
      </c>
      <c r="Z59" s="71">
        <v>6593</v>
      </c>
      <c r="AA59" s="71">
        <v>2468</v>
      </c>
      <c r="AB59" s="71">
        <v>11374</v>
      </c>
      <c r="AC59" s="71">
        <v>0</v>
      </c>
      <c r="AD59" s="71">
        <v>0.72312911273376046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1772</v>
      </c>
      <c r="B60" s="70">
        <v>197</v>
      </c>
      <c r="C60" s="70">
        <v>10</v>
      </c>
      <c r="D60" s="70">
        <v>12</v>
      </c>
      <c r="E60" s="70">
        <v>2013</v>
      </c>
      <c r="F60" s="70" t="s">
        <v>180</v>
      </c>
      <c r="G60" s="70" t="s">
        <v>1762</v>
      </c>
      <c r="H60" s="70" t="s">
        <v>1763</v>
      </c>
      <c r="I60" s="148"/>
      <c r="J60" s="71">
        <v>4.4899075855242589</v>
      </c>
      <c r="K60" s="71">
        <v>0.69443297091873091</v>
      </c>
      <c r="L60" s="71">
        <v>2.482328600843565</v>
      </c>
      <c r="M60" s="71">
        <v>12.89365123350397</v>
      </c>
      <c r="N60" s="71">
        <v>16.503019936063509</v>
      </c>
      <c r="O60" s="71">
        <v>12.19309538209588</v>
      </c>
      <c r="P60" s="71">
        <v>12.328558154281932</v>
      </c>
      <c r="Q60" s="71">
        <v>0.87975720716467098</v>
      </c>
      <c r="R60" s="71">
        <v>0</v>
      </c>
      <c r="S60" s="71">
        <v>0.59895537419190525</v>
      </c>
      <c r="T60" s="72"/>
      <c r="U60" s="71">
        <v>804988</v>
      </c>
      <c r="V60" s="71">
        <v>336</v>
      </c>
      <c r="W60" s="71">
        <v>66</v>
      </c>
      <c r="X60" s="71">
        <v>2637</v>
      </c>
      <c r="Y60" s="71">
        <v>3702</v>
      </c>
      <c r="Z60" s="71">
        <v>6662</v>
      </c>
      <c r="AA60" s="71">
        <v>2468</v>
      </c>
      <c r="AB60" s="71">
        <v>11373</v>
      </c>
      <c r="AC60" s="71">
        <v>0</v>
      </c>
      <c r="AD60" s="71">
        <v>0.59895537419190525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1773</v>
      </c>
      <c r="B61" s="70">
        <v>198</v>
      </c>
      <c r="C61" s="70">
        <v>11</v>
      </c>
      <c r="D61" s="70">
        <v>12</v>
      </c>
      <c r="E61" s="70">
        <v>2014</v>
      </c>
      <c r="F61" s="70" t="s">
        <v>181</v>
      </c>
      <c r="G61" s="70" t="s">
        <v>1762</v>
      </c>
      <c r="H61" s="70" t="s">
        <v>1763</v>
      </c>
      <c r="I61" s="148"/>
      <c r="J61" s="71">
        <v>4.3724208814496359</v>
      </c>
      <c r="K61" s="71">
        <v>0.6237439206232186</v>
      </c>
      <c r="L61" s="71">
        <v>7.2319342433599907</v>
      </c>
      <c r="M61" s="71">
        <v>12.85058857042465</v>
      </c>
      <c r="N61" s="71">
        <v>16.382986538925401</v>
      </c>
      <c r="O61" s="71">
        <v>11.57694108428149</v>
      </c>
      <c r="P61" s="71">
        <v>12.201829612411878</v>
      </c>
      <c r="Q61" s="71">
        <v>0.83925050717748795</v>
      </c>
      <c r="R61" s="71">
        <v>0</v>
      </c>
      <c r="S61" s="71">
        <v>0.67710368078712524</v>
      </c>
      <c r="T61" s="72"/>
      <c r="U61" s="71">
        <v>858131</v>
      </c>
      <c r="V61" s="71">
        <v>257</v>
      </c>
      <c r="W61" s="71">
        <v>267</v>
      </c>
      <c r="X61" s="71">
        <v>2640</v>
      </c>
      <c r="Y61" s="71">
        <v>3707</v>
      </c>
      <c r="Z61" s="71">
        <v>6662</v>
      </c>
      <c r="AA61" s="71">
        <v>2430</v>
      </c>
      <c r="AB61" s="71">
        <v>11308</v>
      </c>
      <c r="AC61" s="71">
        <v>0</v>
      </c>
      <c r="AD61" s="71">
        <v>0.67710368078712524</v>
      </c>
      <c r="AE61" s="72"/>
      <c r="AF61" s="71"/>
      <c r="AG61" s="71"/>
      <c r="AH61" s="71"/>
      <c r="AI61" s="71"/>
      <c r="AJ61" s="71"/>
      <c r="AK61" s="71"/>
      <c r="AL61" s="71"/>
      <c r="AM61" s="71"/>
      <c r="AN61" s="71"/>
      <c r="AO61" s="71"/>
      <c r="AP61" s="71"/>
      <c r="AQ61" s="72"/>
      <c r="AR61" s="71">
        <v>282</v>
      </c>
      <c r="AS61" s="71">
        <v>62</v>
      </c>
      <c r="AT61" s="71">
        <v>0</v>
      </c>
      <c r="AU61" s="71">
        <v>0</v>
      </c>
      <c r="AV61" s="71">
        <v>0</v>
      </c>
      <c r="AW61" s="71">
        <v>0</v>
      </c>
      <c r="AX61" s="71"/>
      <c r="AY61" s="72"/>
      <c r="AZ61" s="71">
        <v>1172.2</v>
      </c>
      <c r="BA61" s="71">
        <v>1360.8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1774</v>
      </c>
      <c r="B62" s="70">
        <v>199</v>
      </c>
      <c r="C62" s="70">
        <v>12</v>
      </c>
      <c r="D62" s="70">
        <v>12</v>
      </c>
      <c r="E62" s="70">
        <v>2015</v>
      </c>
      <c r="F62" s="70" t="s">
        <v>182</v>
      </c>
      <c r="G62" s="70" t="s">
        <v>1762</v>
      </c>
      <c r="H62" s="70" t="s">
        <v>1763</v>
      </c>
      <c r="I62" s="148"/>
      <c r="J62" s="71">
        <v>3.485624385981406</v>
      </c>
      <c r="K62" s="71">
        <v>0.58045521949877621</v>
      </c>
      <c r="L62" s="71">
        <v>7.8021618567283628</v>
      </c>
      <c r="M62" s="71">
        <v>13.699357589802879</v>
      </c>
      <c r="N62" s="71">
        <v>14.170505235124541</v>
      </c>
      <c r="O62" s="71">
        <v>11.514781006526377</v>
      </c>
      <c r="P62" s="71">
        <v>12.121014439198175</v>
      </c>
      <c r="Q62" s="71">
        <v>0.81503329204063402</v>
      </c>
      <c r="R62" s="71">
        <v>0</v>
      </c>
      <c r="S62" s="71">
        <v>0.55110781751768956</v>
      </c>
      <c r="T62" s="72"/>
      <c r="U62" s="71">
        <v>738433</v>
      </c>
      <c r="V62" s="71">
        <v>257</v>
      </c>
      <c r="W62" s="71">
        <v>267</v>
      </c>
      <c r="X62" s="71">
        <v>2640</v>
      </c>
      <c r="Y62" s="71">
        <v>3741</v>
      </c>
      <c r="Z62" s="71">
        <v>6690</v>
      </c>
      <c r="AA62" s="71">
        <v>2412</v>
      </c>
      <c r="AB62" s="71">
        <v>11218</v>
      </c>
      <c r="AC62" s="71">
        <v>0</v>
      </c>
      <c r="AD62" s="71">
        <v>0.55110781751768956</v>
      </c>
      <c r="AE62" s="72"/>
      <c r="AF62" s="71">
        <v>5015353.8373361593</v>
      </c>
      <c r="AG62" s="71">
        <v>446265.2118198243</v>
      </c>
      <c r="AH62" s="71">
        <v>1640745.458106823</v>
      </c>
      <c r="AI62" s="71">
        <v>17144231.58871993</v>
      </c>
      <c r="AJ62" s="71">
        <v>18390636.34694989</v>
      </c>
      <c r="AK62" s="71">
        <v>0</v>
      </c>
      <c r="AL62" s="71">
        <v>0</v>
      </c>
      <c r="AM62" s="71">
        <v>1537379.842259875</v>
      </c>
      <c r="AN62" s="71">
        <v>0</v>
      </c>
      <c r="AO62" s="71">
        <v>0</v>
      </c>
      <c r="AP62" s="71">
        <v>44174612.285192505</v>
      </c>
      <c r="AQ62" s="72"/>
      <c r="AR62" s="71">
        <v>311</v>
      </c>
      <c r="AS62" s="71">
        <v>97</v>
      </c>
      <c r="AT62" s="71">
        <v>0</v>
      </c>
      <c r="AU62" s="71">
        <v>0</v>
      </c>
      <c r="AV62" s="71">
        <v>0</v>
      </c>
      <c r="AW62" s="71">
        <v>0</v>
      </c>
      <c r="AX62" s="71"/>
      <c r="AY62" s="72"/>
      <c r="AZ62" s="71">
        <v>1314.9</v>
      </c>
      <c r="BA62" s="71">
        <v>2305.3000000000002</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1775</v>
      </c>
      <c r="B63" s="70">
        <v>200</v>
      </c>
      <c r="C63" s="70">
        <v>13</v>
      </c>
      <c r="D63" s="70">
        <v>12</v>
      </c>
      <c r="E63" s="70">
        <v>2016</v>
      </c>
      <c r="F63" s="70" t="s">
        <v>155</v>
      </c>
      <c r="G63" s="70" t="s">
        <v>1762</v>
      </c>
      <c r="H63" s="70" t="s">
        <v>1763</v>
      </c>
      <c r="I63" s="148"/>
      <c r="J63" s="71">
        <v>4.1812505390172294</v>
      </c>
      <c r="K63" s="71">
        <v>0.58394327895334253</v>
      </c>
      <c r="L63" s="71">
        <v>7.4980927369837467</v>
      </c>
      <c r="M63" s="71">
        <v>11.074373832185263</v>
      </c>
      <c r="N63" s="71">
        <v>15.187372916419328</v>
      </c>
      <c r="O63" s="71">
        <v>11.383452938985592</v>
      </c>
      <c r="P63" s="71">
        <v>11.83098790943785</v>
      </c>
      <c r="Q63" s="71">
        <v>0.7847924614558619</v>
      </c>
      <c r="R63" s="71">
        <v>0</v>
      </c>
      <c r="S63" s="71">
        <v>0.55475399006908832</v>
      </c>
      <c r="T63" s="72"/>
      <c r="U63" s="71">
        <v>879062.99999999988</v>
      </c>
      <c r="V63" s="71">
        <v>257</v>
      </c>
      <c r="W63" s="71">
        <v>267</v>
      </c>
      <c r="X63" s="71">
        <v>2640</v>
      </c>
      <c r="Y63" s="71">
        <v>3766</v>
      </c>
      <c r="Z63" s="71">
        <v>6695</v>
      </c>
      <c r="AA63" s="71">
        <v>2435</v>
      </c>
      <c r="AB63" s="71">
        <v>11111</v>
      </c>
      <c r="AC63" s="71">
        <v>0</v>
      </c>
      <c r="AD63" s="71">
        <v>0.55475399006908832</v>
      </c>
      <c r="AE63" s="72"/>
      <c r="AF63" s="71">
        <v>6141894.9875787087</v>
      </c>
      <c r="AG63" s="71">
        <v>431517.51923042448</v>
      </c>
      <c r="AH63" s="71">
        <v>1224535.187529023</v>
      </c>
      <c r="AI63" s="71">
        <v>16678511.817649961</v>
      </c>
      <c r="AJ63" s="71">
        <v>18490399.791408371</v>
      </c>
      <c r="AK63" s="71">
        <v>0</v>
      </c>
      <c r="AL63" s="71">
        <v>0</v>
      </c>
      <c r="AM63" s="71">
        <v>1523898.9419866861</v>
      </c>
      <c r="AN63" s="71">
        <v>0</v>
      </c>
      <c r="AO63" s="71">
        <v>0</v>
      </c>
      <c r="AP63" s="71">
        <v>44490758.245383181</v>
      </c>
      <c r="AQ63" s="72"/>
      <c r="AR63" s="71">
        <v>339</v>
      </c>
      <c r="AS63" s="71">
        <v>119</v>
      </c>
      <c r="AT63" s="71">
        <v>0</v>
      </c>
      <c r="AU63" s="71">
        <v>0</v>
      </c>
      <c r="AV63" s="71">
        <v>0</v>
      </c>
      <c r="AW63" s="71">
        <v>0</v>
      </c>
      <c r="AX63" s="71"/>
      <c r="AY63" s="72"/>
      <c r="AZ63" s="71">
        <v>1467.4</v>
      </c>
      <c r="BA63" s="71">
        <v>2738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1776</v>
      </c>
      <c r="B64" s="70">
        <v>201</v>
      </c>
      <c r="C64" s="70">
        <v>14</v>
      </c>
      <c r="D64" s="70">
        <v>12</v>
      </c>
      <c r="E64" s="70">
        <v>2017</v>
      </c>
      <c r="F64" s="70" t="s">
        <v>156</v>
      </c>
      <c r="G64" s="1064" t="s">
        <v>1762</v>
      </c>
      <c r="H64" s="70" t="s">
        <v>1763</v>
      </c>
      <c r="I64" s="148"/>
      <c r="J64" s="71">
        <v>4.1844860099188548</v>
      </c>
      <c r="K64" s="71">
        <v>0.57587201399995491</v>
      </c>
      <c r="L64" s="71">
        <v>7.3735106810811253</v>
      </c>
      <c r="M64" s="71">
        <v>10.520629376971934</v>
      </c>
      <c r="N64" s="71">
        <v>15.738520078322066</v>
      </c>
      <c r="O64" s="71">
        <v>11.214427580792673</v>
      </c>
      <c r="P64" s="71">
        <v>11.785010487718241</v>
      </c>
      <c r="Q64" s="71">
        <v>0.75563324724966596</v>
      </c>
      <c r="R64" s="71">
        <v>0</v>
      </c>
      <c r="S64" s="71">
        <v>0.71560033765844633</v>
      </c>
      <c r="T64" s="72"/>
      <c r="U64" s="71">
        <v>933957</v>
      </c>
      <c r="V64" s="71">
        <v>257</v>
      </c>
      <c r="W64" s="71">
        <v>267</v>
      </c>
      <c r="X64" s="71">
        <v>2640</v>
      </c>
      <c r="Y64" s="71">
        <v>3788</v>
      </c>
      <c r="Z64" s="71">
        <v>6705</v>
      </c>
      <c r="AA64" s="71">
        <v>2441</v>
      </c>
      <c r="AB64" s="71">
        <v>11063</v>
      </c>
      <c r="AC64" s="71">
        <v>0</v>
      </c>
      <c r="AD64" s="71">
        <v>0.71560033765844633</v>
      </c>
      <c r="AE64" s="72"/>
      <c r="AF64" s="71">
        <v>6230426.0980988322</v>
      </c>
      <c r="AG64" s="71">
        <v>430360.62469025888</v>
      </c>
      <c r="AH64" s="71">
        <v>1579274.138206359</v>
      </c>
      <c r="AI64" s="71">
        <v>16519827.58673016</v>
      </c>
      <c r="AJ64" s="71">
        <v>18544972.714980189</v>
      </c>
      <c r="AK64" s="71">
        <v>0</v>
      </c>
      <c r="AL64" s="71">
        <v>0</v>
      </c>
      <c r="AM64" s="71">
        <v>1519689.817506772</v>
      </c>
      <c r="AN64" s="71">
        <v>0</v>
      </c>
      <c r="AO64" s="71">
        <v>0</v>
      </c>
      <c r="AP64" s="71">
        <v>44824550.980212569</v>
      </c>
      <c r="AQ64" s="72"/>
      <c r="AR64" s="71">
        <v>364</v>
      </c>
      <c r="AS64" s="71">
        <v>131</v>
      </c>
      <c r="AT64" s="71">
        <v>0</v>
      </c>
      <c r="AU64" s="71">
        <v>0</v>
      </c>
      <c r="AV64" s="71">
        <v>0</v>
      </c>
      <c r="AW64" s="71">
        <v>0</v>
      </c>
      <c r="AX64" s="71"/>
      <c r="AY64" s="72"/>
      <c r="AZ64" s="71">
        <v>1606.6</v>
      </c>
      <c r="BA64" s="71">
        <v>3270.3999999999992</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1777</v>
      </c>
      <c r="B65" s="70">
        <v>202</v>
      </c>
      <c r="C65" s="70">
        <v>15</v>
      </c>
      <c r="D65" s="70">
        <v>12</v>
      </c>
      <c r="E65" s="70">
        <v>2018</v>
      </c>
      <c r="F65" s="70" t="s">
        <v>183</v>
      </c>
      <c r="G65" s="1064" t="s">
        <v>1762</v>
      </c>
      <c r="H65" s="70" t="s">
        <v>1763</v>
      </c>
      <c r="I65" s="148"/>
      <c r="J65" s="71">
        <v>3.9244627602412869</v>
      </c>
      <c r="K65" s="71">
        <v>0.54037329167713388</v>
      </c>
      <c r="L65" s="71">
        <v>6.6103481238945019</v>
      </c>
      <c r="M65" s="71">
        <v>10.238861957690201</v>
      </c>
      <c r="N65" s="71">
        <v>15.399005720239135</v>
      </c>
      <c r="O65" s="71">
        <v>11.043119925024007</v>
      </c>
      <c r="P65" s="71">
        <v>11.691599121911979</v>
      </c>
      <c r="Q65" s="71">
        <v>0.69750607134909204</v>
      </c>
      <c r="R65" s="71">
        <v>0</v>
      </c>
      <c r="S65" s="71">
        <v>0.72552333845362271</v>
      </c>
      <c r="T65" s="72"/>
      <c r="U65" s="71">
        <v>941692</v>
      </c>
      <c r="V65" s="71">
        <v>257</v>
      </c>
      <c r="W65" s="71">
        <v>267</v>
      </c>
      <c r="X65" s="71">
        <v>2640</v>
      </c>
      <c r="Y65" s="71">
        <v>3824</v>
      </c>
      <c r="Z65" s="71">
        <v>6729</v>
      </c>
      <c r="AA65" s="71">
        <v>2446</v>
      </c>
      <c r="AB65" s="71">
        <v>11005</v>
      </c>
      <c r="AC65" s="71">
        <v>0</v>
      </c>
      <c r="AD65" s="71">
        <v>0.72552333845362271</v>
      </c>
      <c r="AE65" s="72"/>
      <c r="AF65" s="71">
        <v>6006706.5991413835</v>
      </c>
      <c r="AG65" s="71">
        <v>382286.75191425672</v>
      </c>
      <c r="AH65" s="71">
        <v>1492298.688146414</v>
      </c>
      <c r="AI65" s="71">
        <v>15779411.40991457</v>
      </c>
      <c r="AJ65" s="71">
        <v>17967008.53469678</v>
      </c>
      <c r="AK65" s="71">
        <v>0</v>
      </c>
      <c r="AL65" s="71">
        <v>0</v>
      </c>
      <c r="AM65" s="71">
        <v>1514850.473381696</v>
      </c>
      <c r="AN65" s="71">
        <v>0</v>
      </c>
      <c r="AO65" s="71">
        <v>0</v>
      </c>
      <c r="AP65" s="71">
        <v>43142562.457195103</v>
      </c>
      <c r="AQ65" s="72"/>
      <c r="AR65" s="71">
        <v>384</v>
      </c>
      <c r="AS65" s="71">
        <v>139</v>
      </c>
      <c r="AT65" s="71">
        <v>0</v>
      </c>
      <c r="AU65" s="71">
        <v>1</v>
      </c>
      <c r="AV65" s="71">
        <v>0</v>
      </c>
      <c r="AW65" s="71">
        <v>0</v>
      </c>
      <c r="AX65" s="71"/>
      <c r="AY65" s="72"/>
      <c r="AZ65" s="71">
        <v>1710</v>
      </c>
      <c r="BA65" s="71">
        <v>3383</v>
      </c>
      <c r="BB65" s="71">
        <v>0</v>
      </c>
      <c r="BC65" s="71">
        <v>190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1778</v>
      </c>
      <c r="B66" s="70">
        <v>203</v>
      </c>
      <c r="C66" s="70">
        <v>16</v>
      </c>
      <c r="D66" s="70">
        <v>12</v>
      </c>
      <c r="E66" s="70">
        <v>2019</v>
      </c>
      <c r="F66" s="70" t="s">
        <v>158</v>
      </c>
      <c r="G66" s="70" t="s">
        <v>1762</v>
      </c>
      <c r="H66" s="70" t="s">
        <v>1763</v>
      </c>
      <c r="I66" s="148"/>
      <c r="J66" s="71">
        <v>3.7476003033336704</v>
      </c>
      <c r="K66" s="71">
        <v>0.49050696441338643</v>
      </c>
      <c r="L66" s="71">
        <v>6.6463297950498044</v>
      </c>
      <c r="M66" s="71">
        <v>9.804798865975453</v>
      </c>
      <c r="N66" s="71">
        <v>13.882319186107972</v>
      </c>
      <c r="O66" s="71">
        <v>10.759231591540152</v>
      </c>
      <c r="P66" s="71">
        <v>11.741244075335404</v>
      </c>
      <c r="Q66" s="71">
        <v>0.68066372157003696</v>
      </c>
      <c r="R66" s="71">
        <v>0</v>
      </c>
      <c r="S66" s="71">
        <v>1.4264831479022091</v>
      </c>
      <c r="T66" s="72"/>
      <c r="U66" s="71">
        <v>911540</v>
      </c>
      <c r="V66" s="71">
        <v>257</v>
      </c>
      <c r="W66" s="71">
        <v>267</v>
      </c>
      <c r="X66" s="71">
        <v>2640</v>
      </c>
      <c r="Y66" s="71">
        <v>3884</v>
      </c>
      <c r="Z66" s="71">
        <v>6736</v>
      </c>
      <c r="AA66" s="71">
        <v>2438</v>
      </c>
      <c r="AB66" s="71">
        <v>11030</v>
      </c>
      <c r="AC66" s="71">
        <v>0</v>
      </c>
      <c r="AD66" s="71">
        <v>1.4264831479022091</v>
      </c>
      <c r="AE66" s="72"/>
      <c r="AF66" s="71">
        <v>6087332.2153722961</v>
      </c>
      <c r="AG66" s="71">
        <v>370154.84110267641</v>
      </c>
      <c r="AH66" s="71">
        <v>1576243.9541359551</v>
      </c>
      <c r="AI66" s="71">
        <v>16169945.870055741</v>
      </c>
      <c r="AJ66" s="71">
        <v>17729338.501929991</v>
      </c>
      <c r="AK66" s="71">
        <v>0</v>
      </c>
      <c r="AL66" s="71">
        <v>0</v>
      </c>
      <c r="AM66" s="71">
        <v>1502202.9662044561</v>
      </c>
      <c r="AN66" s="71">
        <v>0</v>
      </c>
      <c r="AO66" s="71">
        <v>0</v>
      </c>
      <c r="AP66" s="71">
        <v>43435218.348801114</v>
      </c>
      <c r="AQ66" s="72"/>
      <c r="AR66" s="71">
        <v>414</v>
      </c>
      <c r="AS66" s="71">
        <v>151</v>
      </c>
      <c r="AT66" s="71">
        <v>0</v>
      </c>
      <c r="AU66" s="71">
        <v>1</v>
      </c>
      <c r="AV66" s="71">
        <v>0</v>
      </c>
      <c r="AW66" s="71">
        <v>0</v>
      </c>
      <c r="AX66" s="71"/>
      <c r="AY66" s="72"/>
      <c r="AZ66" s="71">
        <v>1848.7</v>
      </c>
      <c r="BA66" s="71">
        <v>3605.7</v>
      </c>
      <c r="BB66" s="71">
        <v>0</v>
      </c>
      <c r="BC66" s="71">
        <v>190.2</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1779</v>
      </c>
      <c r="B67" s="70">
        <v>204</v>
      </c>
      <c r="C67" s="70">
        <v>17</v>
      </c>
      <c r="D67" s="70">
        <v>12</v>
      </c>
      <c r="E67" s="70">
        <v>2020</v>
      </c>
      <c r="F67" s="70" t="s">
        <v>159</v>
      </c>
      <c r="G67" s="70" t="s">
        <v>1762</v>
      </c>
      <c r="H67" s="70" t="s">
        <v>1763</v>
      </c>
      <c r="I67" s="148"/>
      <c r="J67" s="71">
        <v>3.4607545508848512</v>
      </c>
      <c r="K67" s="71">
        <v>0.4471939438420412</v>
      </c>
      <c r="L67" s="71">
        <v>1.7569744560336662</v>
      </c>
      <c r="M67" s="71">
        <v>8.3363568635666709</v>
      </c>
      <c r="N67" s="71">
        <v>13.739221198116159</v>
      </c>
      <c r="O67" s="71">
        <v>9.4685911583273032</v>
      </c>
      <c r="P67" s="71">
        <v>11.118974761302658</v>
      </c>
      <c r="Q67" s="71">
        <v>0.65027781836668697</v>
      </c>
      <c r="R67" s="71">
        <v>0</v>
      </c>
      <c r="S67" s="71">
        <v>1.079819044118054</v>
      </c>
      <c r="T67" s="72"/>
      <c r="U67" s="71">
        <v>856423</v>
      </c>
      <c r="V67" s="71">
        <v>205</v>
      </c>
      <c r="W67" s="71">
        <v>79</v>
      </c>
      <c r="X67" s="71">
        <v>2494</v>
      </c>
      <c r="Y67" s="71">
        <v>3921</v>
      </c>
      <c r="Z67" s="71">
        <v>6766</v>
      </c>
      <c r="AA67" s="71">
        <v>2454</v>
      </c>
      <c r="AB67" s="71">
        <v>11029</v>
      </c>
      <c r="AC67" s="71">
        <v>0</v>
      </c>
      <c r="AD67" s="71">
        <v>1.079819044118054</v>
      </c>
      <c r="AE67" s="72"/>
      <c r="AF67" s="71">
        <v>5773649.145841701</v>
      </c>
      <c r="AG67" s="71">
        <v>322462.35869419819</v>
      </c>
      <c r="AH67" s="71">
        <v>452090.78871192998</v>
      </c>
      <c r="AI67" s="71">
        <v>14411003.693144254</v>
      </c>
      <c r="AJ67" s="71">
        <v>17910227.943718091</v>
      </c>
      <c r="AK67" s="71"/>
      <c r="AL67" s="71"/>
      <c r="AM67" s="71">
        <v>1439407.0347457128</v>
      </c>
      <c r="AN67" s="71"/>
      <c r="AO67" s="71"/>
      <c r="AP67" s="71">
        <v>40308840.964855887</v>
      </c>
      <c r="AQ67" s="72"/>
      <c r="AR67" s="71">
        <v>434</v>
      </c>
      <c r="AS67" s="71">
        <v>158</v>
      </c>
      <c r="AT67" s="71">
        <v>0</v>
      </c>
      <c r="AU67" s="71">
        <v>1</v>
      </c>
      <c r="AV67" s="71">
        <v>0</v>
      </c>
      <c r="AW67" s="71">
        <v>0</v>
      </c>
      <c r="AX67" s="71"/>
      <c r="AY67" s="72"/>
      <c r="AZ67" s="71">
        <v>1951.6</v>
      </c>
      <c r="BA67" s="71">
        <v>3809</v>
      </c>
      <c r="BB67" s="71">
        <v>0</v>
      </c>
      <c r="BC67" s="71">
        <v>190.2</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1780</v>
      </c>
      <c r="B68" s="70">
        <v>204</v>
      </c>
      <c r="C68" s="70">
        <v>18</v>
      </c>
      <c r="D68" s="70">
        <v>12</v>
      </c>
      <c r="E68" s="70">
        <v>2021</v>
      </c>
      <c r="F68" s="70" t="s">
        <v>160</v>
      </c>
      <c r="G68" s="70" t="s">
        <v>1762</v>
      </c>
      <c r="H68" s="70" t="s">
        <v>1763</v>
      </c>
      <c r="I68" s="148"/>
      <c r="J68" s="71">
        <v>3.4901314027917016</v>
      </c>
      <c r="K68" s="71">
        <v>0.47953222456100725</v>
      </c>
      <c r="L68" s="71">
        <v>2.3050117063703994</v>
      </c>
      <c r="M68" s="71">
        <v>9.4296728904840634</v>
      </c>
      <c r="N68" s="71">
        <v>15.206037087744997</v>
      </c>
      <c r="O68" s="71">
        <v>9.1823205679251085</v>
      </c>
      <c r="P68" s="71">
        <v>11.602584924364981</v>
      </c>
      <c r="Q68" s="71">
        <v>0.64342592351974504</v>
      </c>
      <c r="R68" s="71">
        <v>0</v>
      </c>
      <c r="S68" s="71">
        <v>0.98311485551878774</v>
      </c>
      <c r="T68" s="72"/>
      <c r="U68" s="71">
        <v>913530</v>
      </c>
      <c r="V68" s="71">
        <v>205</v>
      </c>
      <c r="W68" s="71">
        <v>79</v>
      </c>
      <c r="X68" s="71">
        <v>2494</v>
      </c>
      <c r="Y68" s="71">
        <v>3975</v>
      </c>
      <c r="Z68" s="71">
        <v>6756</v>
      </c>
      <c r="AA68" s="71">
        <v>2497</v>
      </c>
      <c r="AB68" s="71">
        <v>11020</v>
      </c>
      <c r="AC68" s="71">
        <v>0</v>
      </c>
      <c r="AD68" s="71">
        <v>0.98311485551878774</v>
      </c>
      <c r="AE68" s="72"/>
      <c r="AF68" s="71">
        <v>5512470.3789626425</v>
      </c>
      <c r="AG68" s="71">
        <v>332069.51131702127</v>
      </c>
      <c r="AH68" s="71">
        <v>541542.32887507102</v>
      </c>
      <c r="AI68" s="71">
        <v>15422610.895516472</v>
      </c>
      <c r="AJ68" s="71">
        <v>19258205.795378659</v>
      </c>
      <c r="AK68" s="71">
        <v>0</v>
      </c>
      <c r="AL68" s="71">
        <v>0</v>
      </c>
      <c r="AM68" s="71">
        <v>1446528.0436419882</v>
      </c>
      <c r="AN68" s="71">
        <v>0</v>
      </c>
      <c r="AO68" s="71">
        <v>0</v>
      </c>
      <c r="AP68" s="71">
        <v>42513426.953691855</v>
      </c>
      <c r="AQ68" s="72"/>
      <c r="AR68" s="71">
        <v>462</v>
      </c>
      <c r="AS68" s="71">
        <v>159</v>
      </c>
      <c r="AT68" s="71">
        <v>0</v>
      </c>
      <c r="AU68" s="71">
        <v>1</v>
      </c>
      <c r="AV68" s="71">
        <v>0</v>
      </c>
      <c r="AW68" s="71">
        <v>0</v>
      </c>
      <c r="AX68" s="71"/>
      <c r="AY68" s="72"/>
      <c r="AZ68" s="71">
        <v>2111.6</v>
      </c>
      <c r="BA68" s="71">
        <v>3831.7</v>
      </c>
      <c r="BB68" s="71">
        <v>0</v>
      </c>
      <c r="BC68" s="71">
        <v>190.2</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1781</v>
      </c>
      <c r="B69" s="70">
        <v>204</v>
      </c>
      <c r="C69" s="70">
        <v>19</v>
      </c>
      <c r="D69" s="70">
        <v>12</v>
      </c>
      <c r="E69" s="70">
        <v>2022</v>
      </c>
      <c r="F69" s="70" t="s">
        <v>161</v>
      </c>
      <c r="G69" s="70" t="s">
        <v>1762</v>
      </c>
      <c r="H69" s="70" t="s">
        <v>1763</v>
      </c>
      <c r="I69" s="148"/>
      <c r="J69" s="71">
        <v>3.2926595050448837</v>
      </c>
      <c r="K69" s="71">
        <v>0.43202417556956213</v>
      </c>
      <c r="L69" s="71">
        <v>1.476978094088542</v>
      </c>
      <c r="M69" s="71">
        <v>9.3123245116986961</v>
      </c>
      <c r="N69" s="71">
        <v>15.07948790664779</v>
      </c>
      <c r="O69" s="71">
        <v>9.7074185051103168</v>
      </c>
      <c r="P69" s="71">
        <v>11.478711322630501</v>
      </c>
      <c r="Q69" s="71">
        <v>0.64709730883787031</v>
      </c>
      <c r="R69" s="71">
        <v>0</v>
      </c>
      <c r="S69" s="71">
        <v>1.339078949789746</v>
      </c>
      <c r="T69" s="72"/>
      <c r="U69" s="71">
        <v>956366</v>
      </c>
      <c r="V69" s="71">
        <v>205</v>
      </c>
      <c r="W69" s="71">
        <v>79</v>
      </c>
      <c r="X69" s="71">
        <v>2494</v>
      </c>
      <c r="Y69" s="71">
        <v>4031</v>
      </c>
      <c r="Z69" s="71">
        <v>6786</v>
      </c>
      <c r="AA69" s="71">
        <v>2508</v>
      </c>
      <c r="AB69" s="71">
        <v>10992</v>
      </c>
      <c r="AC69" s="71">
        <v>0</v>
      </c>
      <c r="AD69" s="71">
        <v>1.339078949789746</v>
      </c>
      <c r="AE69" s="72"/>
      <c r="AF69" s="71">
        <v>5125680.6080982862</v>
      </c>
      <c r="AG69" s="71">
        <v>322502.17318205314</v>
      </c>
      <c r="AH69" s="71">
        <v>422786.79953985877</v>
      </c>
      <c r="AI69" s="71">
        <v>15316342.857863113</v>
      </c>
      <c r="AJ69" s="71">
        <v>19363480.217335492</v>
      </c>
      <c r="AK69" s="71">
        <v>0</v>
      </c>
      <c r="AL69" s="71">
        <v>0</v>
      </c>
      <c r="AM69" s="71">
        <v>1419367.2201230144</v>
      </c>
      <c r="AN69" s="71">
        <v>0</v>
      </c>
      <c r="AO69" s="71">
        <v>0</v>
      </c>
      <c r="AP69" s="71">
        <v>41970159.876141824</v>
      </c>
      <c r="AQ69" s="72"/>
      <c r="AR69" s="71">
        <v>495</v>
      </c>
      <c r="AS69" s="71">
        <v>160</v>
      </c>
      <c r="AT69" s="71">
        <v>0</v>
      </c>
      <c r="AU69" s="71">
        <v>1</v>
      </c>
      <c r="AV69" s="71">
        <v>0</v>
      </c>
      <c r="AW69" s="71">
        <v>0</v>
      </c>
      <c r="AX69" s="71"/>
      <c r="AY69" s="72"/>
      <c r="AZ69" s="71">
        <v>2298.5000000000005</v>
      </c>
      <c r="BA69" s="71">
        <v>3931.7</v>
      </c>
      <c r="BB69" s="71">
        <v>0</v>
      </c>
      <c r="BC69" s="71">
        <v>190.2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1782</v>
      </c>
      <c r="B70" s="70">
        <v>204</v>
      </c>
      <c r="C70" s="70">
        <v>20</v>
      </c>
      <c r="D70" s="70">
        <v>12</v>
      </c>
      <c r="E70" s="70">
        <v>2023</v>
      </c>
      <c r="F70" s="70" t="s">
        <v>1539</v>
      </c>
      <c r="G70" s="70" t="s">
        <v>1762</v>
      </c>
      <c r="H70" s="70" t="s">
        <v>1763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531</v>
      </c>
      <c r="AS70" s="71">
        <v>162</v>
      </c>
      <c r="AT70" s="71">
        <v>0</v>
      </c>
      <c r="AU70" s="71">
        <v>1</v>
      </c>
      <c r="AV70" s="71">
        <v>0</v>
      </c>
      <c r="AW70" s="71">
        <v>0</v>
      </c>
      <c r="AX70" s="71"/>
      <c r="AY70" s="72"/>
      <c r="AZ70" s="71">
        <v>2490.3000000000002</v>
      </c>
      <c r="BA70" s="71">
        <v>3991.5</v>
      </c>
      <c r="BB70" s="71">
        <v>0</v>
      </c>
      <c r="BC70" s="71">
        <v>190.2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1783</v>
      </c>
      <c r="B71" s="70">
        <v>204</v>
      </c>
      <c r="C71" s="70">
        <v>21</v>
      </c>
      <c r="D71" s="70">
        <v>12</v>
      </c>
      <c r="E71" s="70">
        <v>2024</v>
      </c>
      <c r="F71" s="70" t="s">
        <v>1558</v>
      </c>
      <c r="G71" s="70" t="s">
        <v>1762</v>
      </c>
      <c r="H71" s="70" t="s">
        <v>1763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1784</v>
      </c>
      <c r="B72" s="70">
        <v>256</v>
      </c>
      <c r="C72" s="70">
        <v>1</v>
      </c>
      <c r="D72" s="70">
        <v>16</v>
      </c>
      <c r="E72" s="70">
        <v>1990</v>
      </c>
      <c r="F72" s="70" t="s">
        <v>787</v>
      </c>
      <c r="G72" s="70" t="s">
        <v>1785</v>
      </c>
      <c r="H72" s="70" t="s">
        <v>1786</v>
      </c>
      <c r="I72" s="148"/>
      <c r="J72" s="71">
        <v>13.963233559212799</v>
      </c>
      <c r="K72" s="71">
        <v>2.696782924652001</v>
      </c>
      <c r="L72" s="71">
        <v>6.3943361567703798</v>
      </c>
      <c r="M72" s="71">
        <v>9.6431851307882983</v>
      </c>
      <c r="N72" s="71">
        <v>21.03527742985165</v>
      </c>
      <c r="O72" s="71">
        <v>9.875722139202443</v>
      </c>
      <c r="P72" s="71">
        <v>17.490963613936909</v>
      </c>
      <c r="Q72" s="71">
        <v>1.14617535742751</v>
      </c>
      <c r="R72" s="71">
        <v>0</v>
      </c>
      <c r="S72" s="71">
        <v>1.046078832093092</v>
      </c>
      <c r="T72" s="72"/>
      <c r="U72" s="71">
        <v>1039467</v>
      </c>
      <c r="V72" s="71">
        <v>787</v>
      </c>
      <c r="W72" s="71">
        <v>69</v>
      </c>
      <c r="X72" s="71">
        <v>3627</v>
      </c>
      <c r="Y72" s="71">
        <v>5458</v>
      </c>
      <c r="Z72" s="71">
        <v>4062</v>
      </c>
      <c r="AA72" s="71">
        <v>4247</v>
      </c>
      <c r="AB72" s="71">
        <v>18610</v>
      </c>
      <c r="AC72" s="71">
        <v>0</v>
      </c>
      <c r="AD72" s="71">
        <v>1.046078832093092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1787</v>
      </c>
      <c r="B73" s="70">
        <v>257</v>
      </c>
      <c r="C73" s="70">
        <v>2</v>
      </c>
      <c r="D73" s="70">
        <v>16</v>
      </c>
      <c r="E73" s="70">
        <v>2005</v>
      </c>
      <c r="F73" s="70" t="s">
        <v>789</v>
      </c>
      <c r="G73" s="70" t="s">
        <v>1785</v>
      </c>
      <c r="H73" s="70" t="s">
        <v>1786</v>
      </c>
      <c r="I73" s="148"/>
      <c r="J73" s="71">
        <v>13.66451715768536</v>
      </c>
      <c r="K73" s="71">
        <v>2.3130227052677532</v>
      </c>
      <c r="L73" s="71">
        <v>13.53980692505885</v>
      </c>
      <c r="M73" s="71">
        <v>14.60098317014435</v>
      </c>
      <c r="N73" s="71">
        <v>33.636421745913999</v>
      </c>
      <c r="O73" s="71">
        <v>14.12495688679082</v>
      </c>
      <c r="P73" s="71">
        <v>18.460223737993619</v>
      </c>
      <c r="Q73" s="71">
        <v>0.92678111979064204</v>
      </c>
      <c r="R73" s="71">
        <v>0</v>
      </c>
      <c r="S73" s="71">
        <v>1.600874048312759</v>
      </c>
      <c r="T73" s="72"/>
      <c r="U73" s="71">
        <v>1103486</v>
      </c>
      <c r="V73" s="71">
        <v>718</v>
      </c>
      <c r="W73" s="71">
        <v>135</v>
      </c>
      <c r="X73" s="71">
        <v>2311</v>
      </c>
      <c r="Y73" s="71">
        <v>5841</v>
      </c>
      <c r="Z73" s="71">
        <v>6723</v>
      </c>
      <c r="AA73" s="71">
        <v>3671</v>
      </c>
      <c r="AB73" s="71">
        <v>15731</v>
      </c>
      <c r="AC73" s="71">
        <v>0</v>
      </c>
      <c r="AD73" s="71">
        <v>1.600874048312759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1788</v>
      </c>
      <c r="B74" s="70">
        <v>258</v>
      </c>
      <c r="C74" s="70">
        <v>3</v>
      </c>
      <c r="D74" s="70">
        <v>16</v>
      </c>
      <c r="E74" s="70">
        <v>2006</v>
      </c>
      <c r="F74" s="70" t="s">
        <v>790</v>
      </c>
      <c r="G74" s="70" t="s">
        <v>1785</v>
      </c>
      <c r="H74" s="70" t="s">
        <v>1786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1789</v>
      </c>
      <c r="B75" s="70">
        <v>259</v>
      </c>
      <c r="C75" s="70">
        <v>4</v>
      </c>
      <c r="D75" s="70">
        <v>16</v>
      </c>
      <c r="E75" s="70">
        <v>2007</v>
      </c>
      <c r="F75" s="70" t="s">
        <v>791</v>
      </c>
      <c r="G75" s="70" t="s">
        <v>1785</v>
      </c>
      <c r="H75" s="70" t="s">
        <v>1786</v>
      </c>
      <c r="I75" s="148"/>
      <c r="J75" s="71">
        <v>13.866046638091911</v>
      </c>
      <c r="K75" s="71">
        <v>1.864204326712986</v>
      </c>
      <c r="L75" s="71">
        <v>3.5916834621177181</v>
      </c>
      <c r="M75" s="71">
        <v>16.084448392911071</v>
      </c>
      <c r="N75" s="71">
        <v>33.525591856616337</v>
      </c>
      <c r="O75" s="71">
        <v>13.40363152926991</v>
      </c>
      <c r="P75" s="71">
        <v>18.388511578806408</v>
      </c>
      <c r="Q75" s="71">
        <v>0.94505968429637699</v>
      </c>
      <c r="R75" s="71">
        <v>0</v>
      </c>
      <c r="S75" s="71">
        <v>1.5022173627211679</v>
      </c>
      <c r="T75" s="72"/>
      <c r="U75" s="71">
        <v>1257117</v>
      </c>
      <c r="V75" s="71">
        <v>616</v>
      </c>
      <c r="W75" s="71">
        <v>47</v>
      </c>
      <c r="X75" s="71">
        <v>3418</v>
      </c>
      <c r="Y75" s="71">
        <v>5841</v>
      </c>
      <c r="Z75" s="71">
        <v>6632</v>
      </c>
      <c r="AA75" s="71">
        <v>3601</v>
      </c>
      <c r="AB75" s="71">
        <v>15193</v>
      </c>
      <c r="AC75" s="71">
        <v>0</v>
      </c>
      <c r="AD75" s="71">
        <v>1.5022173627211679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1790</v>
      </c>
      <c r="B76" s="70">
        <v>260</v>
      </c>
      <c r="C76" s="70">
        <v>5</v>
      </c>
      <c r="D76" s="70">
        <v>16</v>
      </c>
      <c r="E76" s="70">
        <v>2008</v>
      </c>
      <c r="F76" s="70" t="s">
        <v>792</v>
      </c>
      <c r="G76" s="70" t="s">
        <v>1785</v>
      </c>
      <c r="H76" s="70" t="s">
        <v>1786</v>
      </c>
      <c r="I76" s="148"/>
      <c r="J76" s="71">
        <v>13.18521764540154</v>
      </c>
      <c r="K76" s="71">
        <v>1.3549835881390211</v>
      </c>
      <c r="L76" s="71">
        <v>3.163340175739866</v>
      </c>
      <c r="M76" s="71">
        <v>16.869292910990989</v>
      </c>
      <c r="N76" s="71">
        <v>27.474995224678459</v>
      </c>
      <c r="O76" s="71">
        <v>12.992094957334951</v>
      </c>
      <c r="P76" s="71">
        <v>18.087017649189018</v>
      </c>
      <c r="Q76" s="71">
        <v>0.91373336903983304</v>
      </c>
      <c r="R76" s="71">
        <v>0</v>
      </c>
      <c r="S76" s="71">
        <v>1.2650840515949759</v>
      </c>
      <c r="T76" s="72"/>
      <c r="U76" s="71">
        <v>1290524</v>
      </c>
      <c r="V76" s="71">
        <v>616</v>
      </c>
      <c r="W76" s="71">
        <v>47</v>
      </c>
      <c r="X76" s="71">
        <v>3418</v>
      </c>
      <c r="Y76" s="71">
        <v>5814</v>
      </c>
      <c r="Z76" s="71">
        <v>6654</v>
      </c>
      <c r="AA76" s="71">
        <v>3546</v>
      </c>
      <c r="AB76" s="71">
        <v>14931</v>
      </c>
      <c r="AC76" s="71">
        <v>0</v>
      </c>
      <c r="AD76" s="71">
        <v>1.2650840515949759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1791</v>
      </c>
      <c r="B77" s="70">
        <v>261</v>
      </c>
      <c r="C77" s="70">
        <v>6</v>
      </c>
      <c r="D77" s="70">
        <v>16</v>
      </c>
      <c r="E77" s="70">
        <v>2009</v>
      </c>
      <c r="F77" s="70" t="s">
        <v>176</v>
      </c>
      <c r="G77" s="70" t="s">
        <v>1785</v>
      </c>
      <c r="H77" s="70" t="s">
        <v>1786</v>
      </c>
      <c r="I77" s="148"/>
      <c r="J77" s="71">
        <v>14.70368274800853</v>
      </c>
      <c r="K77" s="71">
        <v>1.3694988689574541</v>
      </c>
      <c r="L77" s="71">
        <v>3.8828660036192528</v>
      </c>
      <c r="M77" s="71">
        <v>20.358268454347279</v>
      </c>
      <c r="N77" s="71">
        <v>26.162007635395891</v>
      </c>
      <c r="O77" s="71">
        <v>13.16652506356928</v>
      </c>
      <c r="P77" s="71">
        <v>17.439283643110191</v>
      </c>
      <c r="Q77" s="71">
        <v>0.85568862595809403</v>
      </c>
      <c r="R77" s="71">
        <v>0</v>
      </c>
      <c r="S77" s="71">
        <v>1.7001671449165161</v>
      </c>
      <c r="T77" s="72"/>
      <c r="U77" s="71">
        <v>1099238</v>
      </c>
      <c r="V77" s="71">
        <v>504</v>
      </c>
      <c r="W77" s="71">
        <v>79</v>
      </c>
      <c r="X77" s="71">
        <v>4143</v>
      </c>
      <c r="Y77" s="71">
        <v>5812</v>
      </c>
      <c r="Z77" s="71">
        <v>6656</v>
      </c>
      <c r="AA77" s="71">
        <v>3510</v>
      </c>
      <c r="AB77" s="71">
        <v>14678</v>
      </c>
      <c r="AC77" s="71">
        <v>0</v>
      </c>
      <c r="AD77" s="71">
        <v>1.7001671449165161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1792</v>
      </c>
      <c r="B78" s="70">
        <v>262</v>
      </c>
      <c r="C78" s="70">
        <v>7</v>
      </c>
      <c r="D78" s="70">
        <v>16</v>
      </c>
      <c r="E78" s="70">
        <v>2010</v>
      </c>
      <c r="F78" s="70" t="s">
        <v>177</v>
      </c>
      <c r="G78" s="70" t="s">
        <v>1785</v>
      </c>
      <c r="H78" s="70" t="s">
        <v>1786</v>
      </c>
      <c r="I78" s="148"/>
      <c r="J78" s="71">
        <v>13.89176782123573</v>
      </c>
      <c r="K78" s="71">
        <v>1.3058759603320209</v>
      </c>
      <c r="L78" s="71">
        <v>3.6013022181372789</v>
      </c>
      <c r="M78" s="71">
        <v>19.44180040773827</v>
      </c>
      <c r="N78" s="71">
        <v>27.099413114630408</v>
      </c>
      <c r="O78" s="71">
        <v>13.20407556089974</v>
      </c>
      <c r="P78" s="71">
        <v>17.539453439684522</v>
      </c>
      <c r="Q78" s="71">
        <v>0.87997480713182497</v>
      </c>
      <c r="R78" s="71">
        <v>0</v>
      </c>
      <c r="S78" s="71">
        <v>1.331524428790446</v>
      </c>
      <c r="T78" s="72"/>
      <c r="U78" s="71">
        <v>1220513</v>
      </c>
      <c r="V78" s="71">
        <v>504</v>
      </c>
      <c r="W78" s="71">
        <v>79</v>
      </c>
      <c r="X78" s="71">
        <v>4143</v>
      </c>
      <c r="Y78" s="71">
        <v>5793</v>
      </c>
      <c r="Z78" s="71">
        <v>6706</v>
      </c>
      <c r="AA78" s="71">
        <v>3442</v>
      </c>
      <c r="AB78" s="71">
        <v>14464</v>
      </c>
      <c r="AC78" s="71">
        <v>0</v>
      </c>
      <c r="AD78" s="71">
        <v>1.331524428790446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1793</v>
      </c>
      <c r="B79" s="70">
        <v>263</v>
      </c>
      <c r="C79" s="70">
        <v>8</v>
      </c>
      <c r="D79" s="70">
        <v>16</v>
      </c>
      <c r="E79" s="70">
        <v>2011</v>
      </c>
      <c r="F79" s="70" t="s">
        <v>178</v>
      </c>
      <c r="G79" s="70" t="s">
        <v>1785</v>
      </c>
      <c r="H79" s="70" t="s">
        <v>1786</v>
      </c>
      <c r="I79" s="148"/>
      <c r="J79" s="71">
        <v>10.80863339825857</v>
      </c>
      <c r="K79" s="71">
        <v>1.593668315034062</v>
      </c>
      <c r="L79" s="71">
        <v>3.94455641340743</v>
      </c>
      <c r="M79" s="71">
        <v>23.946088371296099</v>
      </c>
      <c r="N79" s="71">
        <v>32.752113464955563</v>
      </c>
      <c r="O79" s="71">
        <v>12.952223440584396</v>
      </c>
      <c r="P79" s="71">
        <v>16.89898317592974</v>
      </c>
      <c r="Q79" s="71">
        <v>0.997636826280622</v>
      </c>
      <c r="R79" s="71">
        <v>0</v>
      </c>
      <c r="S79" s="71">
        <v>1.3106871767749</v>
      </c>
      <c r="T79" s="72"/>
      <c r="U79" s="71">
        <v>1051679</v>
      </c>
      <c r="V79" s="71">
        <v>504</v>
      </c>
      <c r="W79" s="71">
        <v>79</v>
      </c>
      <c r="X79" s="71">
        <v>4143</v>
      </c>
      <c r="Y79" s="71">
        <v>5759</v>
      </c>
      <c r="Z79" s="71">
        <v>6721</v>
      </c>
      <c r="AA79" s="71">
        <v>3415</v>
      </c>
      <c r="AB79" s="71">
        <v>14216</v>
      </c>
      <c r="AC79" s="71">
        <v>0</v>
      </c>
      <c r="AD79" s="71">
        <v>1.3106871767749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1794</v>
      </c>
      <c r="B80" s="70">
        <v>264</v>
      </c>
      <c r="C80" s="70">
        <v>9</v>
      </c>
      <c r="D80" s="70">
        <v>16</v>
      </c>
      <c r="E80" s="70">
        <v>2012</v>
      </c>
      <c r="F80" s="70" t="s">
        <v>179</v>
      </c>
      <c r="G80" s="70" t="s">
        <v>1785</v>
      </c>
      <c r="H80" s="70" t="s">
        <v>1786</v>
      </c>
      <c r="I80" s="148"/>
      <c r="J80" s="71">
        <v>13.743188566280161</v>
      </c>
      <c r="K80" s="71">
        <v>1.524044580302333</v>
      </c>
      <c r="L80" s="71">
        <v>3.857346402239358</v>
      </c>
      <c r="M80" s="71">
        <v>23.875169818157119</v>
      </c>
      <c r="N80" s="71">
        <v>35.340939832245297</v>
      </c>
      <c r="O80" s="71">
        <v>12.890451624029776</v>
      </c>
      <c r="P80" s="71">
        <v>16.875691325042837</v>
      </c>
      <c r="Q80" s="71">
        <v>1.0688918588373399</v>
      </c>
      <c r="R80" s="71">
        <v>0</v>
      </c>
      <c r="S80" s="71">
        <v>1.6149675029424539</v>
      </c>
      <c r="T80" s="72"/>
      <c r="U80" s="71">
        <v>1166752</v>
      </c>
      <c r="V80" s="71">
        <v>504</v>
      </c>
      <c r="W80" s="71">
        <v>79</v>
      </c>
      <c r="X80" s="71">
        <v>4143</v>
      </c>
      <c r="Y80" s="71">
        <v>5807</v>
      </c>
      <c r="Z80" s="71">
        <v>6742</v>
      </c>
      <c r="AA80" s="71">
        <v>3391</v>
      </c>
      <c r="AB80" s="71">
        <v>14019</v>
      </c>
      <c r="AC80" s="71">
        <v>0</v>
      </c>
      <c r="AD80" s="71">
        <v>1.6149675029424539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1795</v>
      </c>
      <c r="B81" s="70">
        <v>265</v>
      </c>
      <c r="C81" s="70">
        <v>10</v>
      </c>
      <c r="D81" s="70">
        <v>16</v>
      </c>
      <c r="E81" s="70">
        <v>2013</v>
      </c>
      <c r="F81" s="70" t="s">
        <v>180</v>
      </c>
      <c r="G81" s="70" t="s">
        <v>1785</v>
      </c>
      <c r="H81" s="70" t="s">
        <v>1786</v>
      </c>
      <c r="I81" s="148"/>
      <c r="J81" s="71">
        <v>14.8889732622303</v>
      </c>
      <c r="K81" s="71">
        <v>1.4812318387682519</v>
      </c>
      <c r="L81" s="71">
        <v>3.135589402828713</v>
      </c>
      <c r="M81" s="71">
        <v>22.906517520291711</v>
      </c>
      <c r="N81" s="71">
        <v>30.51787969277752</v>
      </c>
      <c r="O81" s="71">
        <v>12.35598722974021</v>
      </c>
      <c r="P81" s="71">
        <v>16.654543308904362</v>
      </c>
      <c r="Q81" s="71">
        <v>1.07778573528755</v>
      </c>
      <c r="R81" s="71">
        <v>0</v>
      </c>
      <c r="S81" s="71">
        <v>1.637013049703637</v>
      </c>
      <c r="T81" s="72"/>
      <c r="U81" s="71">
        <v>1185053</v>
      </c>
      <c r="V81" s="71">
        <v>504</v>
      </c>
      <c r="W81" s="71">
        <v>79</v>
      </c>
      <c r="X81" s="71">
        <v>4143</v>
      </c>
      <c r="Y81" s="71">
        <v>5819</v>
      </c>
      <c r="Z81" s="71">
        <v>6751</v>
      </c>
      <c r="AA81" s="71">
        <v>3334</v>
      </c>
      <c r="AB81" s="71">
        <v>13933</v>
      </c>
      <c r="AC81" s="71">
        <v>0</v>
      </c>
      <c r="AD81" s="71">
        <v>1.637013049703637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1796</v>
      </c>
      <c r="B82" s="70">
        <v>266</v>
      </c>
      <c r="C82" s="70">
        <v>11</v>
      </c>
      <c r="D82" s="70">
        <v>16</v>
      </c>
      <c r="E82" s="70">
        <v>2014</v>
      </c>
      <c r="F82" s="70" t="s">
        <v>181</v>
      </c>
      <c r="G82" s="70" t="s">
        <v>1785</v>
      </c>
      <c r="H82" s="70" t="s">
        <v>1786</v>
      </c>
      <c r="I82" s="148"/>
      <c r="J82" s="71">
        <v>15.573012096684259</v>
      </c>
      <c r="K82" s="71">
        <v>1.3039563268004191</v>
      </c>
      <c r="L82" s="71">
        <v>5.0386103273512122</v>
      </c>
      <c r="M82" s="71">
        <v>20.055962382192451</v>
      </c>
      <c r="N82" s="71">
        <v>27.559455895535059</v>
      </c>
      <c r="O82" s="71">
        <v>11.707272903753287</v>
      </c>
      <c r="P82" s="71">
        <v>16.605535196809086</v>
      </c>
      <c r="Q82" s="71">
        <v>1.0172980811710099</v>
      </c>
      <c r="R82" s="71">
        <v>0</v>
      </c>
      <c r="S82" s="71">
        <v>1.3291638162851369</v>
      </c>
      <c r="T82" s="72"/>
      <c r="U82" s="71">
        <v>1236096</v>
      </c>
      <c r="V82" s="71">
        <v>451</v>
      </c>
      <c r="W82" s="71">
        <v>109</v>
      </c>
      <c r="X82" s="71">
        <v>3709</v>
      </c>
      <c r="Y82" s="71">
        <v>5984</v>
      </c>
      <c r="Z82" s="71">
        <v>6737</v>
      </c>
      <c r="AA82" s="71">
        <v>3307</v>
      </c>
      <c r="AB82" s="71">
        <v>13707</v>
      </c>
      <c r="AC82" s="71">
        <v>0</v>
      </c>
      <c r="AD82" s="71">
        <v>1.3291638162851369</v>
      </c>
      <c r="AE82" s="72"/>
      <c r="AF82" s="71"/>
      <c r="AG82" s="71"/>
      <c r="AH82" s="71"/>
      <c r="AI82" s="71"/>
      <c r="AJ82" s="71"/>
      <c r="AK82" s="71"/>
      <c r="AL82" s="71"/>
      <c r="AM82" s="71"/>
      <c r="AN82" s="71"/>
      <c r="AO82" s="71"/>
      <c r="AP82" s="71"/>
      <c r="AQ82" s="72"/>
      <c r="AR82" s="71">
        <v>139</v>
      </c>
      <c r="AS82" s="71">
        <v>10</v>
      </c>
      <c r="AT82" s="71">
        <v>0</v>
      </c>
      <c r="AU82" s="71">
        <v>1</v>
      </c>
      <c r="AV82" s="71">
        <v>0</v>
      </c>
      <c r="AW82" s="71">
        <v>1</v>
      </c>
      <c r="AX82" s="71"/>
      <c r="AY82" s="72"/>
      <c r="AZ82" s="71">
        <v>570.79999999999995</v>
      </c>
      <c r="BA82" s="71">
        <v>204.4</v>
      </c>
      <c r="BB82" s="71">
        <v>0</v>
      </c>
      <c r="BC82" s="71">
        <v>810</v>
      </c>
      <c r="BD82" s="71">
        <v>0</v>
      </c>
      <c r="BE82" s="71">
        <v>30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1797</v>
      </c>
      <c r="B83" s="70">
        <v>267</v>
      </c>
      <c r="C83" s="70">
        <v>12</v>
      </c>
      <c r="D83" s="70">
        <v>16</v>
      </c>
      <c r="E83" s="70">
        <v>2015</v>
      </c>
      <c r="F83" s="70" t="s">
        <v>182</v>
      </c>
      <c r="G83" s="1064" t="s">
        <v>1785</v>
      </c>
      <c r="H83" s="70" t="s">
        <v>1786</v>
      </c>
      <c r="I83" s="148"/>
      <c r="J83" s="71">
        <v>14.887426486618519</v>
      </c>
      <c r="K83" s="71">
        <v>1.342156013567178</v>
      </c>
      <c r="L83" s="71">
        <v>4.4114678490664119</v>
      </c>
      <c r="M83" s="71">
        <v>21.16604780975484</v>
      </c>
      <c r="N83" s="71">
        <v>30.051806699481901</v>
      </c>
      <c r="O83" s="71">
        <v>11.593955883402341</v>
      </c>
      <c r="P83" s="71">
        <v>16.472920950120905</v>
      </c>
      <c r="Q83" s="71">
        <v>0.97392773041582203</v>
      </c>
      <c r="R83" s="71">
        <v>0</v>
      </c>
      <c r="S83" s="71">
        <v>1.441502933586936</v>
      </c>
      <c r="T83" s="72"/>
      <c r="U83" s="71">
        <v>1349332</v>
      </c>
      <c r="V83" s="71">
        <v>451</v>
      </c>
      <c r="W83" s="71">
        <v>109</v>
      </c>
      <c r="X83" s="71">
        <v>3709</v>
      </c>
      <c r="Y83" s="71">
        <v>5789</v>
      </c>
      <c r="Z83" s="71">
        <v>6736</v>
      </c>
      <c r="AA83" s="71">
        <v>3278</v>
      </c>
      <c r="AB83" s="71">
        <v>13405</v>
      </c>
      <c r="AC83" s="71">
        <v>0</v>
      </c>
      <c r="AD83" s="71">
        <v>1.441502933586936</v>
      </c>
      <c r="AE83" s="72"/>
      <c r="AF83" s="71">
        <v>12739037.20393936</v>
      </c>
      <c r="AG83" s="71">
        <v>889680.80529066664</v>
      </c>
      <c r="AH83" s="71">
        <v>657031.67866563261</v>
      </c>
      <c r="AI83" s="71">
        <v>24927186.55984227</v>
      </c>
      <c r="AJ83" s="71">
        <v>35737360.742602497</v>
      </c>
      <c r="AK83" s="71">
        <v>0</v>
      </c>
      <c r="AL83" s="71">
        <v>0</v>
      </c>
      <c r="AM83" s="71">
        <v>1837099.0181399209</v>
      </c>
      <c r="AN83" s="71">
        <v>0</v>
      </c>
      <c r="AO83" s="71">
        <v>0</v>
      </c>
      <c r="AP83" s="71">
        <v>76787396.00848034</v>
      </c>
      <c r="AQ83" s="72"/>
      <c r="AR83" s="71">
        <v>154</v>
      </c>
      <c r="AS83" s="71">
        <v>15</v>
      </c>
      <c r="AT83" s="71">
        <v>0</v>
      </c>
      <c r="AU83" s="71">
        <v>1</v>
      </c>
      <c r="AV83" s="71">
        <v>0</v>
      </c>
      <c r="AW83" s="71">
        <v>1</v>
      </c>
      <c r="AX83" s="71"/>
      <c r="AY83" s="72"/>
      <c r="AZ83" s="71">
        <v>654.79999999999995</v>
      </c>
      <c r="BA83" s="71">
        <v>357.3</v>
      </c>
      <c r="BB83" s="71">
        <v>0</v>
      </c>
      <c r="BC83" s="71">
        <v>810</v>
      </c>
      <c r="BD83" s="71">
        <v>0</v>
      </c>
      <c r="BE83" s="71">
        <v>30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1798</v>
      </c>
      <c r="B84" s="70">
        <v>268</v>
      </c>
      <c r="C84" s="70">
        <v>13</v>
      </c>
      <c r="D84" s="70">
        <v>16</v>
      </c>
      <c r="E84" s="70">
        <v>2016</v>
      </c>
      <c r="F84" s="70" t="s">
        <v>155</v>
      </c>
      <c r="G84" s="1064" t="s">
        <v>1785</v>
      </c>
      <c r="H84" s="70" t="s">
        <v>1786</v>
      </c>
      <c r="I84" s="148"/>
      <c r="J84" s="71">
        <v>13.464644246403182</v>
      </c>
      <c r="K84" s="71">
        <v>1.3119443554035659</v>
      </c>
      <c r="L84" s="71">
        <v>5.34074596203887</v>
      </c>
      <c r="M84" s="71">
        <v>16.896440581459899</v>
      </c>
      <c r="N84" s="71">
        <v>27.445252464617614</v>
      </c>
      <c r="O84" s="71">
        <v>11.468467524041495</v>
      </c>
      <c r="P84" s="71">
        <v>16.30101208877371</v>
      </c>
      <c r="Q84" s="71">
        <v>0.9242907164621913</v>
      </c>
      <c r="R84" s="71">
        <v>0</v>
      </c>
      <c r="S84" s="71">
        <v>1.2975643893596753</v>
      </c>
      <c r="T84" s="72"/>
      <c r="U84" s="71">
        <v>1230876</v>
      </c>
      <c r="V84" s="71">
        <v>451</v>
      </c>
      <c r="W84" s="71">
        <v>109</v>
      </c>
      <c r="X84" s="71">
        <v>3709</v>
      </c>
      <c r="Y84" s="71">
        <v>5832</v>
      </c>
      <c r="Z84" s="71">
        <v>6745</v>
      </c>
      <c r="AA84" s="71">
        <v>3355</v>
      </c>
      <c r="AB84" s="71">
        <v>13086</v>
      </c>
      <c r="AC84" s="71">
        <v>0</v>
      </c>
      <c r="AD84" s="71">
        <v>1.2975643893596751</v>
      </c>
      <c r="AE84" s="72"/>
      <c r="AF84" s="71">
        <v>11500528.66648335</v>
      </c>
      <c r="AG84" s="71">
        <v>874531.0309238655</v>
      </c>
      <c r="AH84" s="71">
        <v>633318.94274629897</v>
      </c>
      <c r="AI84" s="71">
        <v>22892561.34066081</v>
      </c>
      <c r="AJ84" s="71">
        <v>28742899.294977929</v>
      </c>
      <c r="AK84" s="71">
        <v>0</v>
      </c>
      <c r="AL84" s="71">
        <v>0</v>
      </c>
      <c r="AM84" s="71">
        <v>1794774.6876822759</v>
      </c>
      <c r="AN84" s="71">
        <v>0</v>
      </c>
      <c r="AO84" s="71">
        <v>0</v>
      </c>
      <c r="AP84" s="71">
        <v>66438613.963474534</v>
      </c>
      <c r="AQ84" s="72"/>
      <c r="AR84" s="71">
        <v>170</v>
      </c>
      <c r="AS84" s="71">
        <v>19</v>
      </c>
      <c r="AT84" s="71">
        <v>0</v>
      </c>
      <c r="AU84" s="71">
        <v>1</v>
      </c>
      <c r="AV84" s="71">
        <v>0</v>
      </c>
      <c r="AW84" s="71">
        <v>2</v>
      </c>
      <c r="AX84" s="71"/>
      <c r="AY84" s="72"/>
      <c r="AZ84" s="71">
        <v>745.2</v>
      </c>
      <c r="BA84" s="71">
        <v>499.8</v>
      </c>
      <c r="BB84" s="71">
        <v>0</v>
      </c>
      <c r="BC84" s="71">
        <v>810</v>
      </c>
      <c r="BD84" s="71">
        <v>0</v>
      </c>
      <c r="BE84" s="71">
        <v>6280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1799</v>
      </c>
      <c r="B85" s="70">
        <v>269</v>
      </c>
      <c r="C85" s="70">
        <v>14</v>
      </c>
      <c r="D85" s="70">
        <v>16</v>
      </c>
      <c r="E85" s="70">
        <v>2017</v>
      </c>
      <c r="F85" s="70" t="s">
        <v>156</v>
      </c>
      <c r="G85" s="70" t="s">
        <v>1785</v>
      </c>
      <c r="H85" s="70" t="s">
        <v>1786</v>
      </c>
      <c r="I85" s="148"/>
      <c r="J85" s="71">
        <v>12.811388055097311</v>
      </c>
      <c r="K85" s="71">
        <v>1.3303717639179142</v>
      </c>
      <c r="L85" s="71">
        <v>4.7507639842635898</v>
      </c>
      <c r="M85" s="71">
        <v>15.165973450113871</v>
      </c>
      <c r="N85" s="71">
        <v>26.855289610966626</v>
      </c>
      <c r="O85" s="71">
        <v>11.202719751849266</v>
      </c>
      <c r="P85" s="71">
        <v>15.966009702123809</v>
      </c>
      <c r="Q85" s="71">
        <v>0.87632419436077202</v>
      </c>
      <c r="R85" s="71">
        <v>0</v>
      </c>
      <c r="S85" s="71">
        <v>1.1551102611757404</v>
      </c>
      <c r="T85" s="72"/>
      <c r="U85" s="71">
        <v>1338699</v>
      </c>
      <c r="V85" s="71">
        <v>451</v>
      </c>
      <c r="W85" s="71">
        <v>109</v>
      </c>
      <c r="X85" s="71">
        <v>3709</v>
      </c>
      <c r="Y85" s="71">
        <v>5764</v>
      </c>
      <c r="Z85" s="71">
        <v>6698</v>
      </c>
      <c r="AA85" s="71">
        <v>3307</v>
      </c>
      <c r="AB85" s="71">
        <v>12830</v>
      </c>
      <c r="AC85" s="71">
        <v>0</v>
      </c>
      <c r="AD85" s="71">
        <v>1.15511026117574</v>
      </c>
      <c r="AE85" s="72"/>
      <c r="AF85" s="71">
        <v>11221988.52278902</v>
      </c>
      <c r="AG85" s="71">
        <v>889452.64552744431</v>
      </c>
      <c r="AH85" s="71">
        <v>753086.48038778407</v>
      </c>
      <c r="AI85" s="71">
        <v>21860120.46884561</v>
      </c>
      <c r="AJ85" s="71">
        <v>32645313.63446274</v>
      </c>
      <c r="AK85" s="71">
        <v>0</v>
      </c>
      <c r="AL85" s="71">
        <v>0</v>
      </c>
      <c r="AM85" s="71">
        <v>1762417.0983107551</v>
      </c>
      <c r="AN85" s="71">
        <v>0</v>
      </c>
      <c r="AO85" s="71">
        <v>0</v>
      </c>
      <c r="AP85" s="71">
        <v>69132378.850323349</v>
      </c>
      <c r="AQ85" s="72"/>
      <c r="AR85" s="71">
        <v>179</v>
      </c>
      <c r="AS85" s="71">
        <v>25</v>
      </c>
      <c r="AT85" s="71">
        <v>1</v>
      </c>
      <c r="AU85" s="71">
        <v>1</v>
      </c>
      <c r="AV85" s="71">
        <v>0</v>
      </c>
      <c r="AW85" s="71">
        <v>2</v>
      </c>
      <c r="AX85" s="71"/>
      <c r="AY85" s="72"/>
      <c r="AZ85" s="71">
        <v>799.6</v>
      </c>
      <c r="BA85" s="71">
        <v>686.7</v>
      </c>
      <c r="BB85" s="71">
        <v>25300</v>
      </c>
      <c r="BC85" s="71">
        <v>810</v>
      </c>
      <c r="BD85" s="71">
        <v>0</v>
      </c>
      <c r="BE85" s="71">
        <v>6280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1800</v>
      </c>
      <c r="B86" s="70">
        <v>270</v>
      </c>
      <c r="C86" s="70">
        <v>15</v>
      </c>
      <c r="D86" s="70">
        <v>16</v>
      </c>
      <c r="E86" s="70">
        <v>2018</v>
      </c>
      <c r="F86" s="70" t="s">
        <v>183</v>
      </c>
      <c r="G86" s="70" t="s">
        <v>1785</v>
      </c>
      <c r="H86" s="70" t="s">
        <v>1786</v>
      </c>
      <c r="I86" s="148"/>
      <c r="J86" s="71">
        <v>12.95365199009445</v>
      </c>
      <c r="K86" s="71">
        <v>1.2653623955690401</v>
      </c>
      <c r="L86" s="71">
        <v>4.3502566181249884</v>
      </c>
      <c r="M86" s="71">
        <v>16.218772069394724</v>
      </c>
      <c r="N86" s="71">
        <v>24.665144264448834</v>
      </c>
      <c r="O86" s="71">
        <v>10.929882404615824</v>
      </c>
      <c r="P86" s="71">
        <v>15.678023352359482</v>
      </c>
      <c r="Q86" s="71">
        <v>0.79669707558910396</v>
      </c>
      <c r="R86" s="71">
        <v>0</v>
      </c>
      <c r="S86" s="71">
        <v>1.8951889220087512</v>
      </c>
      <c r="T86" s="72"/>
      <c r="U86" s="71">
        <v>1387891</v>
      </c>
      <c r="V86" s="71">
        <v>451</v>
      </c>
      <c r="W86" s="71">
        <v>109</v>
      </c>
      <c r="X86" s="71">
        <v>3709</v>
      </c>
      <c r="Y86" s="71">
        <v>5733</v>
      </c>
      <c r="Z86" s="71">
        <v>6660</v>
      </c>
      <c r="AA86" s="71">
        <v>3280</v>
      </c>
      <c r="AB86" s="71">
        <v>12570</v>
      </c>
      <c r="AC86" s="71">
        <v>0</v>
      </c>
      <c r="AD86" s="71">
        <v>1.895188922008751</v>
      </c>
      <c r="AE86" s="72"/>
      <c r="AF86" s="71">
        <v>12027627.072942059</v>
      </c>
      <c r="AG86" s="71">
        <v>807118.84255857172</v>
      </c>
      <c r="AH86" s="71">
        <v>711830.34215989918</v>
      </c>
      <c r="AI86" s="71">
        <v>22437724.40799981</v>
      </c>
      <c r="AJ86" s="71">
        <v>29282297.3222165</v>
      </c>
      <c r="AK86" s="71">
        <v>0</v>
      </c>
      <c r="AL86" s="71">
        <v>0</v>
      </c>
      <c r="AM86" s="71">
        <v>1730274.461645426</v>
      </c>
      <c r="AN86" s="71">
        <v>0</v>
      </c>
      <c r="AO86" s="71">
        <v>0</v>
      </c>
      <c r="AP86" s="71">
        <v>66996872.449522257</v>
      </c>
      <c r="AQ86" s="72"/>
      <c r="AR86" s="71">
        <v>189</v>
      </c>
      <c r="AS86" s="71">
        <v>28</v>
      </c>
      <c r="AT86" s="71">
        <v>1</v>
      </c>
      <c r="AU86" s="71">
        <v>1</v>
      </c>
      <c r="AV86" s="71">
        <v>0</v>
      </c>
      <c r="AW86" s="71">
        <v>2</v>
      </c>
      <c r="AX86" s="71"/>
      <c r="AY86" s="72"/>
      <c r="AZ86" s="71">
        <v>857.69999999999993</v>
      </c>
      <c r="BA86" s="71">
        <v>783</v>
      </c>
      <c r="BB86" s="71">
        <v>25300</v>
      </c>
      <c r="BC86" s="71">
        <v>810</v>
      </c>
      <c r="BD86" s="71">
        <v>0</v>
      </c>
      <c r="BE86" s="71">
        <v>6280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1801</v>
      </c>
      <c r="B87" s="70">
        <v>271</v>
      </c>
      <c r="C87" s="70">
        <v>16</v>
      </c>
      <c r="D87" s="70">
        <v>16</v>
      </c>
      <c r="E87" s="70">
        <v>2019</v>
      </c>
      <c r="F87" s="70" t="s">
        <v>158</v>
      </c>
      <c r="G87" s="70" t="s">
        <v>1785</v>
      </c>
      <c r="H87" s="70" t="s">
        <v>1786</v>
      </c>
      <c r="I87" s="148"/>
      <c r="J87" s="71">
        <v>11.611221868940026</v>
      </c>
      <c r="K87" s="71">
        <v>1.1897994813155548</v>
      </c>
      <c r="L87" s="71">
        <v>4.3920240134050603</v>
      </c>
      <c r="M87" s="71">
        <v>15.111653178036123</v>
      </c>
      <c r="N87" s="71">
        <v>22.764293105050371</v>
      </c>
      <c r="O87" s="71">
        <v>10.538807903946246</v>
      </c>
      <c r="P87" s="71">
        <v>15.04497395051181</v>
      </c>
      <c r="Q87" s="71">
        <v>0.75348178063192695</v>
      </c>
      <c r="R87" s="71">
        <v>0</v>
      </c>
      <c r="S87" s="71">
        <v>1.8466036172322497</v>
      </c>
      <c r="T87" s="72"/>
      <c r="U87" s="71">
        <v>1321350</v>
      </c>
      <c r="V87" s="71">
        <v>451</v>
      </c>
      <c r="W87" s="71">
        <v>109</v>
      </c>
      <c r="X87" s="71">
        <v>3709</v>
      </c>
      <c r="Y87" s="71">
        <v>5684</v>
      </c>
      <c r="Z87" s="71">
        <v>6598</v>
      </c>
      <c r="AA87" s="71">
        <v>3124</v>
      </c>
      <c r="AB87" s="71">
        <v>12210</v>
      </c>
      <c r="AC87" s="71">
        <v>0</v>
      </c>
      <c r="AD87" s="71">
        <v>1.84660361723225</v>
      </c>
      <c r="AE87" s="72"/>
      <c r="AF87" s="71">
        <v>11460849.069907671</v>
      </c>
      <c r="AG87" s="71">
        <v>782154.02957653487</v>
      </c>
      <c r="AH87" s="71">
        <v>758063.94054705929</v>
      </c>
      <c r="AI87" s="71">
        <v>21518215.46228477</v>
      </c>
      <c r="AJ87" s="71">
        <v>27482504.106465392</v>
      </c>
      <c r="AK87" s="71">
        <v>0</v>
      </c>
      <c r="AL87" s="71">
        <v>0</v>
      </c>
      <c r="AM87" s="71">
        <v>1662910.0831692121</v>
      </c>
      <c r="AN87" s="71">
        <v>0</v>
      </c>
      <c r="AO87" s="71">
        <v>0</v>
      </c>
      <c r="AP87" s="71">
        <v>63664696.691950642</v>
      </c>
      <c r="AQ87" s="72"/>
      <c r="AR87" s="71">
        <v>198</v>
      </c>
      <c r="AS87" s="71">
        <v>29</v>
      </c>
      <c r="AT87" s="71">
        <v>1</v>
      </c>
      <c r="AU87" s="71">
        <v>1</v>
      </c>
      <c r="AV87" s="71">
        <v>0</v>
      </c>
      <c r="AW87" s="71">
        <v>2</v>
      </c>
      <c r="AX87" s="71"/>
      <c r="AY87" s="72"/>
      <c r="AZ87" s="71">
        <v>902.09999999999991</v>
      </c>
      <c r="BA87" s="71">
        <v>831.99999999999989</v>
      </c>
      <c r="BB87" s="71">
        <v>25300</v>
      </c>
      <c r="BC87" s="71">
        <v>810</v>
      </c>
      <c r="BD87" s="71">
        <v>0</v>
      </c>
      <c r="BE87" s="71">
        <v>6280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1802</v>
      </c>
      <c r="B88" s="70">
        <v>272</v>
      </c>
      <c r="C88" s="70">
        <v>17</v>
      </c>
      <c r="D88" s="70">
        <v>16</v>
      </c>
      <c r="E88" s="70">
        <v>2020</v>
      </c>
      <c r="F88" s="70" t="s">
        <v>159</v>
      </c>
      <c r="G88" s="70" t="s">
        <v>1785</v>
      </c>
      <c r="H88" s="70" t="s">
        <v>1786</v>
      </c>
      <c r="I88" s="148"/>
      <c r="J88" s="71">
        <v>17.46282877611333</v>
      </c>
      <c r="K88" s="71">
        <v>0.92403830403645315</v>
      </c>
      <c r="L88" s="71">
        <v>5.9193905054702851</v>
      </c>
      <c r="M88" s="71">
        <v>12.360548744162138</v>
      </c>
      <c r="N88" s="71">
        <v>21.682785805609132</v>
      </c>
      <c r="O88" s="71">
        <v>9.1957009313285116</v>
      </c>
      <c r="P88" s="71">
        <v>14.077691354265426</v>
      </c>
      <c r="Q88" s="71">
        <v>0.70157364772374797</v>
      </c>
      <c r="R88" s="71">
        <v>0</v>
      </c>
      <c r="S88" s="71">
        <v>0.78130680551725651</v>
      </c>
      <c r="T88" s="72"/>
      <c r="U88" s="71">
        <v>1532715</v>
      </c>
      <c r="V88" s="71">
        <v>308</v>
      </c>
      <c r="W88" s="71">
        <v>151</v>
      </c>
      <c r="X88" s="71">
        <v>3365</v>
      </c>
      <c r="Y88" s="71">
        <v>5637</v>
      </c>
      <c r="Z88" s="71">
        <v>6571</v>
      </c>
      <c r="AA88" s="71">
        <v>3107</v>
      </c>
      <c r="AB88" s="71">
        <v>11899</v>
      </c>
      <c r="AC88" s="71">
        <v>0</v>
      </c>
      <c r="AD88" s="71">
        <v>0.78130680551725651</v>
      </c>
      <c r="AE88" s="72"/>
      <c r="AF88" s="71">
        <v>12761611.908069851</v>
      </c>
      <c r="AG88" s="71">
        <v>603699.7884721274</v>
      </c>
      <c r="AH88" s="71">
        <v>1035370.5335795806</v>
      </c>
      <c r="AI88" s="71">
        <v>18653268.979032259</v>
      </c>
      <c r="AJ88" s="71">
        <v>26965998.576682668</v>
      </c>
      <c r="AK88" s="71"/>
      <c r="AL88" s="71"/>
      <c r="AM88" s="71">
        <v>1552951.700647315</v>
      </c>
      <c r="AN88" s="71"/>
      <c r="AO88" s="71"/>
      <c r="AP88" s="71">
        <v>61572901.486483805</v>
      </c>
      <c r="AQ88" s="72"/>
      <c r="AR88" s="71">
        <v>205</v>
      </c>
      <c r="AS88" s="71">
        <v>34</v>
      </c>
      <c r="AT88" s="71">
        <v>1</v>
      </c>
      <c r="AU88" s="71">
        <v>1</v>
      </c>
      <c r="AV88" s="71">
        <v>0</v>
      </c>
      <c r="AW88" s="71">
        <v>2</v>
      </c>
      <c r="AX88" s="71"/>
      <c r="AY88" s="72"/>
      <c r="AZ88" s="71">
        <v>945.49999999999977</v>
      </c>
      <c r="BA88" s="71">
        <v>1079.5</v>
      </c>
      <c r="BB88" s="71">
        <v>25300</v>
      </c>
      <c r="BC88" s="71">
        <v>810</v>
      </c>
      <c r="BD88" s="71">
        <v>0</v>
      </c>
      <c r="BE88" s="71">
        <v>6280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1803</v>
      </c>
      <c r="B89" s="70">
        <v>272</v>
      </c>
      <c r="C89" s="70">
        <v>18</v>
      </c>
      <c r="D89" s="70">
        <v>16</v>
      </c>
      <c r="E89" s="70">
        <v>2021</v>
      </c>
      <c r="F89" s="70" t="s">
        <v>160</v>
      </c>
      <c r="G89" s="70" t="s">
        <v>1785</v>
      </c>
      <c r="H89" s="70" t="s">
        <v>1786</v>
      </c>
      <c r="I89" s="148"/>
      <c r="J89" s="71">
        <v>16.121254621356432</v>
      </c>
      <c r="K89" s="71">
        <v>1.0079025581647607</v>
      </c>
      <c r="L89" s="71">
        <v>5.3905063369494988</v>
      </c>
      <c r="M89" s="71">
        <v>13.912605192500711</v>
      </c>
      <c r="N89" s="71">
        <v>22.075686291853543</v>
      </c>
      <c r="O89" s="71">
        <v>8.7718615964163185</v>
      </c>
      <c r="P89" s="71">
        <v>14.325498326718959</v>
      </c>
      <c r="Q89" s="71">
        <v>0.67495496151436096</v>
      </c>
      <c r="R89" s="71">
        <v>0</v>
      </c>
      <c r="S89" s="71">
        <v>1.0298973074741029</v>
      </c>
      <c r="T89" s="72"/>
      <c r="U89" s="71">
        <v>1526822</v>
      </c>
      <c r="V89" s="71">
        <v>308</v>
      </c>
      <c r="W89" s="71">
        <v>151</v>
      </c>
      <c r="X89" s="71">
        <v>3365</v>
      </c>
      <c r="Y89" s="71">
        <v>5554</v>
      </c>
      <c r="Z89" s="71">
        <v>6454</v>
      </c>
      <c r="AA89" s="71">
        <v>3083</v>
      </c>
      <c r="AB89" s="71">
        <v>11560</v>
      </c>
      <c r="AC89" s="71">
        <v>0</v>
      </c>
      <c r="AD89" s="71">
        <v>1.0298973074741029</v>
      </c>
      <c r="AE89" s="72"/>
      <c r="AF89" s="71">
        <v>11630983.848908365</v>
      </c>
      <c r="AG89" s="71">
        <v>634667.75437102444</v>
      </c>
      <c r="AH89" s="71">
        <v>947112.96204908285</v>
      </c>
      <c r="AI89" s="71">
        <v>20507084.077987544</v>
      </c>
      <c r="AJ89" s="71">
        <v>26275286.05458596</v>
      </c>
      <c r="AK89" s="71">
        <v>0</v>
      </c>
      <c r="AL89" s="71">
        <v>0</v>
      </c>
      <c r="AM89" s="71">
        <v>1517410.5430582017</v>
      </c>
      <c r="AN89" s="71">
        <v>0</v>
      </c>
      <c r="AO89" s="71">
        <v>0</v>
      </c>
      <c r="AP89" s="71">
        <v>61512545.240960181</v>
      </c>
      <c r="AQ89" s="72"/>
      <c r="AR89" s="71">
        <v>213</v>
      </c>
      <c r="AS89" s="71">
        <v>38</v>
      </c>
      <c r="AT89" s="71">
        <v>1</v>
      </c>
      <c r="AU89" s="71">
        <v>1</v>
      </c>
      <c r="AV89" s="71">
        <v>0</v>
      </c>
      <c r="AW89" s="71">
        <v>2</v>
      </c>
      <c r="AX89" s="71"/>
      <c r="AY89" s="72"/>
      <c r="AZ89" s="71">
        <v>980.5999999999998</v>
      </c>
      <c r="BA89" s="71">
        <v>1263.4000000000001</v>
      </c>
      <c r="BB89" s="71">
        <v>25300</v>
      </c>
      <c r="BC89" s="71">
        <v>810</v>
      </c>
      <c r="BD89" s="71">
        <v>0</v>
      </c>
      <c r="BE89" s="71">
        <v>6280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1804</v>
      </c>
      <c r="B90" s="70">
        <v>272</v>
      </c>
      <c r="C90" s="70">
        <v>19</v>
      </c>
      <c r="D90" s="70">
        <v>16</v>
      </c>
      <c r="E90" s="70">
        <v>2022</v>
      </c>
      <c r="F90" s="70" t="s">
        <v>161</v>
      </c>
      <c r="G90" s="70" t="s">
        <v>1785</v>
      </c>
      <c r="H90" s="70" t="s">
        <v>1786</v>
      </c>
      <c r="I90" s="148"/>
      <c r="J90" s="71">
        <v>14.579919940285293</v>
      </c>
      <c r="K90" s="71">
        <v>0.91771200537307063</v>
      </c>
      <c r="L90" s="71">
        <v>4.6207520271193721</v>
      </c>
      <c r="M90" s="71">
        <v>13.282457599158592</v>
      </c>
      <c r="N90" s="71">
        <v>22.192818748896798</v>
      </c>
      <c r="O90" s="71">
        <v>9.1337853161110178</v>
      </c>
      <c r="P90" s="71">
        <v>13.968511545721007</v>
      </c>
      <c r="Q90" s="71">
        <v>0.66128494088207757</v>
      </c>
      <c r="R90" s="71">
        <v>0</v>
      </c>
      <c r="S90" s="71">
        <v>2.0634393648672109</v>
      </c>
      <c r="T90" s="72"/>
      <c r="U90" s="71">
        <v>1613532</v>
      </c>
      <c r="V90" s="71">
        <v>308</v>
      </c>
      <c r="W90" s="71">
        <v>151</v>
      </c>
      <c r="X90" s="71">
        <v>3365</v>
      </c>
      <c r="Y90" s="71">
        <v>5482</v>
      </c>
      <c r="Z90" s="71">
        <v>6385</v>
      </c>
      <c r="AA90" s="71">
        <v>3052</v>
      </c>
      <c r="AB90" s="71">
        <v>11233</v>
      </c>
      <c r="AC90" s="71">
        <v>0</v>
      </c>
      <c r="AD90" s="71">
        <v>2.0634393648672109</v>
      </c>
      <c r="AE90" s="72"/>
      <c r="AF90" s="71">
        <v>11224271.828875829</v>
      </c>
      <c r="AG90" s="71">
        <v>641747.8903294364</v>
      </c>
      <c r="AH90" s="71">
        <v>947786.09840804723</v>
      </c>
      <c r="AI90" s="71">
        <v>20188288.067512292</v>
      </c>
      <c r="AJ90" s="71">
        <v>28073562.476995483</v>
      </c>
      <c r="AK90" s="71">
        <v>0</v>
      </c>
      <c r="AL90" s="71">
        <v>0</v>
      </c>
      <c r="AM90" s="71">
        <v>1450486.8980751291</v>
      </c>
      <c r="AN90" s="71">
        <v>0</v>
      </c>
      <c r="AO90" s="71">
        <v>0</v>
      </c>
      <c r="AP90" s="71">
        <v>62526143.260196216</v>
      </c>
      <c r="AQ90" s="72"/>
      <c r="AR90" s="71">
        <v>220</v>
      </c>
      <c r="AS90" s="71">
        <v>38</v>
      </c>
      <c r="AT90" s="71">
        <v>1</v>
      </c>
      <c r="AU90" s="71">
        <v>1</v>
      </c>
      <c r="AV90" s="71">
        <v>0</v>
      </c>
      <c r="AW90" s="71">
        <v>2</v>
      </c>
      <c r="AX90" s="71"/>
      <c r="AY90" s="72"/>
      <c r="AZ90" s="71">
        <v>1024.8999999999996</v>
      </c>
      <c r="BA90" s="71">
        <v>1263.3999999999999</v>
      </c>
      <c r="BB90" s="71">
        <v>25300</v>
      </c>
      <c r="BC90" s="71">
        <v>810</v>
      </c>
      <c r="BD90" s="71">
        <v>0</v>
      </c>
      <c r="BE90" s="71">
        <v>6280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1805</v>
      </c>
      <c r="B91" s="70">
        <v>272</v>
      </c>
      <c r="C91" s="70">
        <v>20</v>
      </c>
      <c r="D91" s="70">
        <v>16</v>
      </c>
      <c r="E91" s="70">
        <v>2023</v>
      </c>
      <c r="F91" s="70" t="s">
        <v>1539</v>
      </c>
      <c r="G91" s="70" t="s">
        <v>1785</v>
      </c>
      <c r="H91" s="70" t="s">
        <v>1786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227</v>
      </c>
      <c r="AS91" s="71">
        <v>38</v>
      </c>
      <c r="AT91" s="71">
        <v>1</v>
      </c>
      <c r="AU91" s="71">
        <v>1</v>
      </c>
      <c r="AV91" s="71">
        <v>0</v>
      </c>
      <c r="AW91" s="71">
        <v>2</v>
      </c>
      <c r="AX91" s="71"/>
      <c r="AY91" s="72"/>
      <c r="AZ91" s="71">
        <v>1075.2999999999997</v>
      </c>
      <c r="BA91" s="71">
        <v>1263.3999999999999</v>
      </c>
      <c r="BB91" s="71">
        <v>25300</v>
      </c>
      <c r="BC91" s="71">
        <v>810</v>
      </c>
      <c r="BD91" s="71">
        <v>0</v>
      </c>
      <c r="BE91" s="71">
        <v>6280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1806</v>
      </c>
      <c r="B92" s="70">
        <v>272</v>
      </c>
      <c r="C92" s="70">
        <v>21</v>
      </c>
      <c r="D92" s="70">
        <v>16</v>
      </c>
      <c r="E92" s="70">
        <v>2024</v>
      </c>
      <c r="F92" s="70" t="s">
        <v>1558</v>
      </c>
      <c r="G92" s="70" t="s">
        <v>1785</v>
      </c>
      <c r="H92" s="70" t="s">
        <v>1786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1807</v>
      </c>
      <c r="B93" s="70">
        <v>477</v>
      </c>
      <c r="C93" s="70">
        <v>1</v>
      </c>
      <c r="D93" s="70">
        <v>29</v>
      </c>
      <c r="E93" s="70">
        <v>1990</v>
      </c>
      <c r="F93" s="70" t="s">
        <v>787</v>
      </c>
      <c r="G93" s="70" t="s">
        <v>1808</v>
      </c>
      <c r="H93" s="70" t="s">
        <v>1809</v>
      </c>
      <c r="I93" s="148"/>
      <c r="J93" s="71">
        <v>35.869932741058342</v>
      </c>
      <c r="K93" s="71">
        <v>1.7495618580423831</v>
      </c>
      <c r="L93" s="71">
        <v>0.66423915086786012</v>
      </c>
      <c r="M93" s="71">
        <v>12.46220234842453</v>
      </c>
      <c r="N93" s="71">
        <v>13.676728735093439</v>
      </c>
      <c r="O93" s="71">
        <v>9.4964477291296756</v>
      </c>
      <c r="P93" s="71">
        <v>17.420950338345449</v>
      </c>
      <c r="Q93" s="71">
        <v>1.01776183672701</v>
      </c>
      <c r="R93" s="71">
        <v>0.7806876145651731</v>
      </c>
      <c r="S93" s="71">
        <v>1.2242534309915529</v>
      </c>
      <c r="T93" s="72"/>
      <c r="U93" s="71">
        <v>753995</v>
      </c>
      <c r="V93" s="71">
        <v>710</v>
      </c>
      <c r="W93" s="71">
        <v>7</v>
      </c>
      <c r="X93" s="71">
        <v>5043</v>
      </c>
      <c r="Y93" s="71">
        <v>5113</v>
      </c>
      <c r="Z93" s="71">
        <v>3906</v>
      </c>
      <c r="AA93" s="71">
        <v>4230</v>
      </c>
      <c r="AB93" s="71">
        <v>16525</v>
      </c>
      <c r="AC93" s="71">
        <v>135216.5</v>
      </c>
      <c r="AD93" s="71">
        <v>1.2242534309915529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1810</v>
      </c>
      <c r="B94" s="70">
        <v>478</v>
      </c>
      <c r="C94" s="70">
        <v>2</v>
      </c>
      <c r="D94" s="70">
        <v>29</v>
      </c>
      <c r="E94" s="70">
        <v>2005</v>
      </c>
      <c r="F94" s="70" t="s">
        <v>789</v>
      </c>
      <c r="G94" s="70" t="s">
        <v>1808</v>
      </c>
      <c r="H94" s="70" t="s">
        <v>1809</v>
      </c>
      <c r="I94" s="148"/>
      <c r="J94" s="71">
        <v>24.280681229190829</v>
      </c>
      <c r="K94" s="71">
        <v>1.111380883404127</v>
      </c>
      <c r="L94" s="71">
        <v>8.1143689902262928</v>
      </c>
      <c r="M94" s="71">
        <v>19.592591728762141</v>
      </c>
      <c r="N94" s="71">
        <v>20.250363903393101</v>
      </c>
      <c r="O94" s="71">
        <v>14.055624211309031</v>
      </c>
      <c r="P94" s="71">
        <v>17.198029197477041</v>
      </c>
      <c r="Q94" s="71">
        <v>0.86356605771351003</v>
      </c>
      <c r="R94" s="71">
        <v>0.37869008263212378</v>
      </c>
      <c r="S94" s="71">
        <v>0</v>
      </c>
      <c r="T94" s="72"/>
      <c r="U94" s="71">
        <v>659391</v>
      </c>
      <c r="V94" s="71">
        <v>557</v>
      </c>
      <c r="W94" s="71">
        <v>79</v>
      </c>
      <c r="X94" s="71">
        <v>3874</v>
      </c>
      <c r="Y94" s="71">
        <v>5706</v>
      </c>
      <c r="Z94" s="71">
        <v>6690</v>
      </c>
      <c r="AA94" s="71">
        <v>3420</v>
      </c>
      <c r="AB94" s="71">
        <v>14658</v>
      </c>
      <c r="AC94" s="71">
        <v>66963.5</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1811</v>
      </c>
      <c r="B95" s="70">
        <v>479</v>
      </c>
      <c r="C95" s="70">
        <v>3</v>
      </c>
      <c r="D95" s="70">
        <v>29</v>
      </c>
      <c r="E95" s="70">
        <v>2006</v>
      </c>
      <c r="F95" s="70" t="s">
        <v>790</v>
      </c>
      <c r="G95" s="70" t="s">
        <v>1808</v>
      </c>
      <c r="H95" s="70" t="s">
        <v>1809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1812</v>
      </c>
      <c r="B96" s="70">
        <v>480</v>
      </c>
      <c r="C96" s="70">
        <v>4</v>
      </c>
      <c r="D96" s="70">
        <v>29</v>
      </c>
      <c r="E96" s="70">
        <v>2007</v>
      </c>
      <c r="F96" s="70" t="s">
        <v>791</v>
      </c>
      <c r="G96" s="70" t="s">
        <v>1808</v>
      </c>
      <c r="H96" s="70" t="s">
        <v>1809</v>
      </c>
      <c r="I96" s="148"/>
      <c r="J96" s="71">
        <v>26.907967879017409</v>
      </c>
      <c r="K96" s="71">
        <v>1.21549444506257</v>
      </c>
      <c r="L96" s="71">
        <v>9.147710782673462</v>
      </c>
      <c r="M96" s="71">
        <v>18.45482799892347</v>
      </c>
      <c r="N96" s="71">
        <v>21.81961254142405</v>
      </c>
      <c r="O96" s="71">
        <v>13.601694841976251</v>
      </c>
      <c r="P96" s="71">
        <v>17.157844738902959</v>
      </c>
      <c r="Q96" s="71">
        <v>0.88335368766490197</v>
      </c>
      <c r="R96" s="71">
        <v>0.43041625474827261</v>
      </c>
      <c r="S96" s="71">
        <v>0</v>
      </c>
      <c r="T96" s="72"/>
      <c r="U96" s="71">
        <v>848999</v>
      </c>
      <c r="V96" s="71">
        <v>592</v>
      </c>
      <c r="W96" s="71">
        <v>93</v>
      </c>
      <c r="X96" s="71">
        <v>4907</v>
      </c>
      <c r="Y96" s="71">
        <v>5658</v>
      </c>
      <c r="Z96" s="71">
        <v>6730</v>
      </c>
      <c r="AA96" s="71">
        <v>3360</v>
      </c>
      <c r="AB96" s="71">
        <v>14201</v>
      </c>
      <c r="AC96" s="71">
        <v>78294</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1813</v>
      </c>
      <c r="B97" s="70">
        <v>481</v>
      </c>
      <c r="C97" s="70">
        <v>5</v>
      </c>
      <c r="D97" s="70">
        <v>29</v>
      </c>
      <c r="E97" s="70">
        <v>2008</v>
      </c>
      <c r="F97" s="70" t="s">
        <v>792</v>
      </c>
      <c r="G97" s="70" t="s">
        <v>1808</v>
      </c>
      <c r="H97" s="70" t="s">
        <v>1809</v>
      </c>
      <c r="I97" s="148"/>
      <c r="J97" s="71">
        <v>21.325058172967871</v>
      </c>
      <c r="K97" s="71">
        <v>0.88354922043471429</v>
      </c>
      <c r="L97" s="71">
        <v>8.058961068011925</v>
      </c>
      <c r="M97" s="71">
        <v>20.225953834767498</v>
      </c>
      <c r="N97" s="71">
        <v>19.980519189982441</v>
      </c>
      <c r="O97" s="71">
        <v>13.144391832398391</v>
      </c>
      <c r="P97" s="71">
        <v>16.495604928786602</v>
      </c>
      <c r="Q97" s="71">
        <v>0.85755446389090995</v>
      </c>
      <c r="R97" s="71">
        <v>0.40759983159807089</v>
      </c>
      <c r="S97" s="71">
        <v>0</v>
      </c>
      <c r="T97" s="72"/>
      <c r="U97" s="71">
        <v>734683</v>
      </c>
      <c r="V97" s="71">
        <v>592</v>
      </c>
      <c r="W97" s="71">
        <v>93</v>
      </c>
      <c r="X97" s="71">
        <v>4907</v>
      </c>
      <c r="Y97" s="71">
        <v>5670</v>
      </c>
      <c r="Z97" s="71">
        <v>6732</v>
      </c>
      <c r="AA97" s="71">
        <v>3234</v>
      </c>
      <c r="AB97" s="71">
        <v>14013</v>
      </c>
      <c r="AC97" s="71">
        <v>76990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1814</v>
      </c>
      <c r="B98" s="70">
        <v>482</v>
      </c>
      <c r="C98" s="70">
        <v>6</v>
      </c>
      <c r="D98" s="70">
        <v>29</v>
      </c>
      <c r="E98" s="70">
        <v>2009</v>
      </c>
      <c r="F98" s="70" t="s">
        <v>176</v>
      </c>
      <c r="G98" s="70" t="s">
        <v>1808</v>
      </c>
      <c r="H98" s="70" t="s">
        <v>1809</v>
      </c>
      <c r="I98" s="148"/>
      <c r="J98" s="71">
        <v>22.176153107196122</v>
      </c>
      <c r="K98" s="71">
        <v>0.70406105492662741</v>
      </c>
      <c r="L98" s="71">
        <v>8.6592383835114077</v>
      </c>
      <c r="M98" s="71">
        <v>17.212302548629481</v>
      </c>
      <c r="N98" s="71">
        <v>16.691279409346599</v>
      </c>
      <c r="O98" s="71">
        <v>13.36829573010835</v>
      </c>
      <c r="P98" s="71">
        <v>15.511522374299149</v>
      </c>
      <c r="Q98" s="71">
        <v>0.80957541549802703</v>
      </c>
      <c r="R98" s="71">
        <v>0.38607523631993362</v>
      </c>
      <c r="S98" s="71">
        <v>0</v>
      </c>
      <c r="T98" s="72"/>
      <c r="U98" s="71">
        <v>579211</v>
      </c>
      <c r="V98" s="71">
        <v>515</v>
      </c>
      <c r="W98" s="71">
        <v>111</v>
      </c>
      <c r="X98" s="71">
        <v>4750</v>
      </c>
      <c r="Y98" s="71">
        <v>5693</v>
      </c>
      <c r="Z98" s="71">
        <v>6758</v>
      </c>
      <c r="AA98" s="71">
        <v>3122</v>
      </c>
      <c r="AB98" s="71">
        <v>13887</v>
      </c>
      <c r="AC98" s="71">
        <v>71143.5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1815</v>
      </c>
      <c r="B99" s="70">
        <v>483</v>
      </c>
      <c r="C99" s="70">
        <v>7</v>
      </c>
      <c r="D99" s="70">
        <v>29</v>
      </c>
      <c r="E99" s="70">
        <v>2010</v>
      </c>
      <c r="F99" s="70" t="s">
        <v>177</v>
      </c>
      <c r="G99" s="70" t="s">
        <v>1808</v>
      </c>
      <c r="H99" s="70" t="s">
        <v>1809</v>
      </c>
      <c r="I99" s="148"/>
      <c r="J99" s="71">
        <v>25.382942333645261</v>
      </c>
      <c r="K99" s="71">
        <v>0.78175269595984931</v>
      </c>
      <c r="L99" s="71">
        <v>8.4483663380784737</v>
      </c>
      <c r="M99" s="71">
        <v>18.803314503709331</v>
      </c>
      <c r="N99" s="71">
        <v>17.847775354373791</v>
      </c>
      <c r="O99" s="71">
        <v>13.32615320551289</v>
      </c>
      <c r="P99" s="71">
        <v>15.618368620753349</v>
      </c>
      <c r="Q99" s="71">
        <v>0.83355467592043297</v>
      </c>
      <c r="R99" s="71">
        <v>0.41046549076169753</v>
      </c>
      <c r="S99" s="71">
        <v>0</v>
      </c>
      <c r="T99" s="72"/>
      <c r="U99" s="71">
        <v>644846</v>
      </c>
      <c r="V99" s="71">
        <v>515</v>
      </c>
      <c r="W99" s="71">
        <v>111</v>
      </c>
      <c r="X99" s="71">
        <v>4750</v>
      </c>
      <c r="Y99" s="71">
        <v>5694</v>
      </c>
      <c r="Z99" s="71">
        <v>6768</v>
      </c>
      <c r="AA99" s="71">
        <v>3065</v>
      </c>
      <c r="AB99" s="71">
        <v>13701</v>
      </c>
      <c r="AC99" s="71">
        <v>71679</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1816</v>
      </c>
      <c r="B100" s="70">
        <v>484</v>
      </c>
      <c r="C100" s="70">
        <v>8</v>
      </c>
      <c r="D100" s="70">
        <v>29</v>
      </c>
      <c r="E100" s="70">
        <v>2011</v>
      </c>
      <c r="F100" s="70" t="s">
        <v>178</v>
      </c>
      <c r="G100" s="70" t="s">
        <v>1808</v>
      </c>
      <c r="H100" s="70" t="s">
        <v>1809</v>
      </c>
      <c r="I100" s="148"/>
      <c r="J100" s="71">
        <v>24.549443879037561</v>
      </c>
      <c r="K100" s="71">
        <v>1.126099982066213</v>
      </c>
      <c r="L100" s="71">
        <v>4.6064188957968346</v>
      </c>
      <c r="M100" s="71">
        <v>24.680318539248869</v>
      </c>
      <c r="N100" s="71">
        <v>22.749652120356259</v>
      </c>
      <c r="O100" s="71">
        <v>13.108320762216197</v>
      </c>
      <c r="P100" s="71">
        <v>14.974033115772588</v>
      </c>
      <c r="Q100" s="71">
        <v>0.95040767714676899</v>
      </c>
      <c r="R100" s="71">
        <v>0.40849834423960429</v>
      </c>
      <c r="S100" s="71">
        <v>0</v>
      </c>
      <c r="T100" s="72"/>
      <c r="U100" s="71">
        <v>654840</v>
      </c>
      <c r="V100" s="71">
        <v>515</v>
      </c>
      <c r="W100" s="71">
        <v>111</v>
      </c>
      <c r="X100" s="71">
        <v>4750</v>
      </c>
      <c r="Y100" s="71">
        <v>5673</v>
      </c>
      <c r="Z100" s="71">
        <v>6802</v>
      </c>
      <c r="AA100" s="71">
        <v>3026</v>
      </c>
      <c r="AB100" s="71">
        <v>13543</v>
      </c>
      <c r="AC100" s="71">
        <v>71217.5</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1817</v>
      </c>
      <c r="B101" s="70">
        <v>485</v>
      </c>
      <c r="C101" s="70">
        <v>9</v>
      </c>
      <c r="D101" s="70">
        <v>29</v>
      </c>
      <c r="E101" s="70">
        <v>2012</v>
      </c>
      <c r="F101" s="70" t="s">
        <v>179</v>
      </c>
      <c r="G101" s="70" t="s">
        <v>1808</v>
      </c>
      <c r="H101" s="70" t="s">
        <v>1809</v>
      </c>
      <c r="I101" s="148"/>
      <c r="J101" s="71">
        <v>24.666970166977048</v>
      </c>
      <c r="K101" s="71">
        <v>1.0906392614563529</v>
      </c>
      <c r="L101" s="71">
        <v>4.7438499836685963</v>
      </c>
      <c r="M101" s="71">
        <v>25.800005696272351</v>
      </c>
      <c r="N101" s="71">
        <v>24.677724665409951</v>
      </c>
      <c r="O101" s="71">
        <v>13.135182832554817</v>
      </c>
      <c r="P101" s="71">
        <v>14.611332860609192</v>
      </c>
      <c r="Q101" s="71">
        <v>1.02100940735365</v>
      </c>
      <c r="R101" s="71">
        <v>0.49040121752261517</v>
      </c>
      <c r="S101" s="71">
        <v>0</v>
      </c>
      <c r="T101" s="72"/>
      <c r="U101" s="71">
        <v>670781</v>
      </c>
      <c r="V101" s="71">
        <v>515</v>
      </c>
      <c r="W101" s="71">
        <v>111</v>
      </c>
      <c r="X101" s="71">
        <v>4750</v>
      </c>
      <c r="Y101" s="71">
        <v>5677</v>
      </c>
      <c r="Z101" s="71">
        <v>6870</v>
      </c>
      <c r="AA101" s="71">
        <v>2936</v>
      </c>
      <c r="AB101" s="71">
        <v>13391</v>
      </c>
      <c r="AC101" s="71">
        <v>83282</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1818</v>
      </c>
      <c r="B102" s="70">
        <v>486</v>
      </c>
      <c r="C102" s="70">
        <v>10</v>
      </c>
      <c r="D102" s="70">
        <v>29</v>
      </c>
      <c r="E102" s="70">
        <v>2013</v>
      </c>
      <c r="F102" s="70" t="s">
        <v>180</v>
      </c>
      <c r="G102" s="1064" t="s">
        <v>1808</v>
      </c>
      <c r="H102" s="70" t="s">
        <v>1809</v>
      </c>
      <c r="I102" s="148"/>
      <c r="J102" s="71">
        <v>25.060209802951839</v>
      </c>
      <c r="K102" s="71">
        <v>1.0420848897050361</v>
      </c>
      <c r="L102" s="71">
        <v>4.2389954760561848</v>
      </c>
      <c r="M102" s="71">
        <v>26.534192755251489</v>
      </c>
      <c r="N102" s="71">
        <v>23.152893068201941</v>
      </c>
      <c r="O102" s="71">
        <v>12.632354297091826</v>
      </c>
      <c r="P102" s="71">
        <v>14.496546095513034</v>
      </c>
      <c r="Q102" s="71">
        <v>1.02402408409794</v>
      </c>
      <c r="R102" s="71">
        <v>0.44817028976218221</v>
      </c>
      <c r="S102" s="71">
        <v>0</v>
      </c>
      <c r="T102" s="72"/>
      <c r="U102" s="71">
        <v>644463</v>
      </c>
      <c r="V102" s="71">
        <v>515</v>
      </c>
      <c r="W102" s="71">
        <v>111</v>
      </c>
      <c r="X102" s="71">
        <v>4750</v>
      </c>
      <c r="Y102" s="71">
        <v>5652</v>
      </c>
      <c r="Z102" s="71">
        <v>6902</v>
      </c>
      <c r="AA102" s="71">
        <v>2902</v>
      </c>
      <c r="AB102" s="71">
        <v>13238</v>
      </c>
      <c r="AC102" s="71">
        <v>74294</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1819</v>
      </c>
      <c r="B103" s="70">
        <v>487</v>
      </c>
      <c r="C103" s="70">
        <v>11</v>
      </c>
      <c r="D103" s="70">
        <v>29</v>
      </c>
      <c r="E103" s="70">
        <v>2014</v>
      </c>
      <c r="F103" s="70" t="s">
        <v>181</v>
      </c>
      <c r="G103" s="1064" t="s">
        <v>1808</v>
      </c>
      <c r="H103" s="70" t="s">
        <v>1809</v>
      </c>
      <c r="I103" s="148"/>
      <c r="J103" s="71">
        <v>25.991460649409401</v>
      </c>
      <c r="K103" s="71">
        <v>0.97547195339685211</v>
      </c>
      <c r="L103" s="71">
        <v>2.349298452674073</v>
      </c>
      <c r="M103" s="71">
        <v>27.146110840496419</v>
      </c>
      <c r="N103" s="71">
        <v>23.428694533578369</v>
      </c>
      <c r="O103" s="71">
        <v>12.11738369569121</v>
      </c>
      <c r="P103" s="71">
        <v>14.466449017843054</v>
      </c>
      <c r="Q103" s="71">
        <v>0.96408419598828898</v>
      </c>
      <c r="R103" s="71">
        <v>0.29070666240290349</v>
      </c>
      <c r="S103" s="71">
        <v>0</v>
      </c>
      <c r="T103" s="72"/>
      <c r="U103" s="71">
        <v>684115</v>
      </c>
      <c r="V103" s="71">
        <v>427</v>
      </c>
      <c r="W103" s="71">
        <v>48</v>
      </c>
      <c r="X103" s="71">
        <v>4705</v>
      </c>
      <c r="Y103" s="71">
        <v>5598</v>
      </c>
      <c r="Z103" s="71">
        <v>6973</v>
      </c>
      <c r="AA103" s="71">
        <v>2881</v>
      </c>
      <c r="AB103" s="71">
        <v>12990</v>
      </c>
      <c r="AC103" s="71">
        <v>48342.5</v>
      </c>
      <c r="AD103" s="71">
        <v>0</v>
      </c>
      <c r="AE103" s="72"/>
      <c r="AF103" s="71"/>
      <c r="AG103" s="71"/>
      <c r="AH103" s="71"/>
      <c r="AI103" s="71"/>
      <c r="AJ103" s="71"/>
      <c r="AK103" s="71"/>
      <c r="AL103" s="71"/>
      <c r="AM103" s="71"/>
      <c r="AN103" s="71"/>
      <c r="AO103" s="71"/>
      <c r="AP103" s="71"/>
      <c r="AQ103" s="72"/>
      <c r="AR103" s="71">
        <v>166</v>
      </c>
      <c r="AS103" s="71">
        <v>47</v>
      </c>
      <c r="AT103" s="71">
        <v>0</v>
      </c>
      <c r="AU103" s="71">
        <v>0</v>
      </c>
      <c r="AV103" s="71">
        <v>0</v>
      </c>
      <c r="AW103" s="71">
        <v>0</v>
      </c>
      <c r="AX103" s="71"/>
      <c r="AY103" s="72"/>
      <c r="AZ103" s="71">
        <v>679</v>
      </c>
      <c r="BA103" s="71">
        <v>1375.7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1820</v>
      </c>
      <c r="B104" s="70">
        <v>488</v>
      </c>
      <c r="C104" s="70">
        <v>12</v>
      </c>
      <c r="D104" s="70">
        <v>29</v>
      </c>
      <c r="E104" s="70">
        <v>2015</v>
      </c>
      <c r="F104" s="70" t="s">
        <v>182</v>
      </c>
      <c r="G104" s="70" t="s">
        <v>1808</v>
      </c>
      <c r="H104" s="70" t="s">
        <v>1809</v>
      </c>
      <c r="I104" s="148"/>
      <c r="J104" s="71">
        <v>25.367961751627721</v>
      </c>
      <c r="K104" s="71">
        <v>0.88254808964530451</v>
      </c>
      <c r="L104" s="71">
        <v>2.7017935603517471</v>
      </c>
      <c r="M104" s="71">
        <v>22.57859407844045</v>
      </c>
      <c r="N104" s="71">
        <v>19.847988631676191</v>
      </c>
      <c r="O104" s="71">
        <v>11.926146127686286</v>
      </c>
      <c r="P104" s="71">
        <v>14.131132919993892</v>
      </c>
      <c r="Q104" s="71">
        <v>0.928954864684573</v>
      </c>
      <c r="R104" s="71">
        <v>0.39090891140018785</v>
      </c>
      <c r="S104" s="71">
        <v>0</v>
      </c>
      <c r="T104" s="72"/>
      <c r="U104" s="71">
        <v>653423</v>
      </c>
      <c r="V104" s="71">
        <v>427</v>
      </c>
      <c r="W104" s="71">
        <v>48</v>
      </c>
      <c r="X104" s="71">
        <v>4705</v>
      </c>
      <c r="Y104" s="71">
        <v>5561</v>
      </c>
      <c r="Z104" s="71">
        <v>6929</v>
      </c>
      <c r="AA104" s="71">
        <v>2812</v>
      </c>
      <c r="AB104" s="71">
        <v>12786</v>
      </c>
      <c r="AC104" s="71">
        <v>66819.5</v>
      </c>
      <c r="AD104" s="71">
        <v>0</v>
      </c>
      <c r="AE104" s="72"/>
      <c r="AF104" s="71">
        <v>6105165.8112664279</v>
      </c>
      <c r="AG104" s="71">
        <v>676254.47885736753</v>
      </c>
      <c r="AH104" s="71">
        <v>488914.7055479855</v>
      </c>
      <c r="AI104" s="71">
        <v>29630435.156615071</v>
      </c>
      <c r="AJ104" s="71">
        <v>33154820.387321539</v>
      </c>
      <c r="AK104" s="71">
        <v>0</v>
      </c>
      <c r="AL104" s="71">
        <v>0</v>
      </c>
      <c r="AM104" s="71">
        <v>1752267.664747261</v>
      </c>
      <c r="AN104" s="71">
        <v>0</v>
      </c>
      <c r="AO104" s="71">
        <v>0</v>
      </c>
      <c r="AP104" s="71">
        <v>71807858.204355657</v>
      </c>
      <c r="AQ104" s="72"/>
      <c r="AR104" s="71">
        <v>179</v>
      </c>
      <c r="AS104" s="71">
        <v>59</v>
      </c>
      <c r="AT104" s="71">
        <v>0</v>
      </c>
      <c r="AU104" s="71">
        <v>0</v>
      </c>
      <c r="AV104" s="71">
        <v>0</v>
      </c>
      <c r="AW104" s="71">
        <v>0</v>
      </c>
      <c r="AX104" s="71"/>
      <c r="AY104" s="72"/>
      <c r="AZ104" s="71">
        <v>743</v>
      </c>
      <c r="BA104" s="71">
        <v>1654.6</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1821</v>
      </c>
      <c r="B105" s="70">
        <v>489</v>
      </c>
      <c r="C105" s="70">
        <v>13</v>
      </c>
      <c r="D105" s="70">
        <v>29</v>
      </c>
      <c r="E105" s="70">
        <v>2016</v>
      </c>
      <c r="F105" s="70" t="s">
        <v>155</v>
      </c>
      <c r="G105" s="70" t="s">
        <v>1808</v>
      </c>
      <c r="H105" s="70" t="s">
        <v>1809</v>
      </c>
      <c r="I105" s="148"/>
      <c r="J105" s="71">
        <v>32.795380253351645</v>
      </c>
      <c r="K105" s="71">
        <v>0.89578274436142369</v>
      </c>
      <c r="L105" s="71">
        <v>3.7648114875686103</v>
      </c>
      <c r="M105" s="71">
        <v>23.192338953916614</v>
      </c>
      <c r="N105" s="71">
        <v>19.99029051842675</v>
      </c>
      <c r="O105" s="71">
        <v>11.80172469746064</v>
      </c>
      <c r="P105" s="71">
        <v>13.910520897215838</v>
      </c>
      <c r="Q105" s="71">
        <v>0.8829003481413259</v>
      </c>
      <c r="R105" s="71">
        <v>0.37849296185790055</v>
      </c>
      <c r="S105" s="71">
        <v>0</v>
      </c>
      <c r="T105" s="72"/>
      <c r="U105" s="71">
        <v>781669</v>
      </c>
      <c r="V105" s="71">
        <v>427</v>
      </c>
      <c r="W105" s="71">
        <v>48</v>
      </c>
      <c r="X105" s="71">
        <v>4705</v>
      </c>
      <c r="Y105" s="71">
        <v>5518</v>
      </c>
      <c r="Z105" s="71">
        <v>6941</v>
      </c>
      <c r="AA105" s="71">
        <v>2863</v>
      </c>
      <c r="AB105" s="71">
        <v>12500</v>
      </c>
      <c r="AC105" s="71">
        <v>64642.87219741127</v>
      </c>
      <c r="AD105" s="71">
        <v>0</v>
      </c>
      <c r="AE105" s="72"/>
      <c r="AF105" s="71">
        <v>7358048.4566206429</v>
      </c>
      <c r="AG105" s="71">
        <v>655222.34137197188</v>
      </c>
      <c r="AH105" s="71">
        <v>577720.64433592057</v>
      </c>
      <c r="AI105" s="71">
        <v>35140875.754226662</v>
      </c>
      <c r="AJ105" s="71">
        <v>29815446.093057372</v>
      </c>
      <c r="AK105" s="71">
        <v>0</v>
      </c>
      <c r="AL105" s="71">
        <v>0</v>
      </c>
      <c r="AM105" s="71">
        <v>1714403.453769559</v>
      </c>
      <c r="AN105" s="71">
        <v>0</v>
      </c>
      <c r="AO105" s="71">
        <v>0</v>
      </c>
      <c r="AP105" s="71">
        <v>75261716.743382126</v>
      </c>
      <c r="AQ105" s="72"/>
      <c r="AR105" s="71">
        <v>196</v>
      </c>
      <c r="AS105" s="71">
        <v>68</v>
      </c>
      <c r="AT105" s="71">
        <v>0</v>
      </c>
      <c r="AU105" s="71">
        <v>0</v>
      </c>
      <c r="AV105" s="71">
        <v>0</v>
      </c>
      <c r="AW105" s="71">
        <v>0</v>
      </c>
      <c r="AX105" s="71"/>
      <c r="AY105" s="72"/>
      <c r="AZ105" s="71">
        <v>828.8</v>
      </c>
      <c r="BA105" s="71">
        <v>1772.7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1822</v>
      </c>
      <c r="B106" s="70">
        <v>490</v>
      </c>
      <c r="C106" s="70">
        <v>14</v>
      </c>
      <c r="D106" s="70">
        <v>29</v>
      </c>
      <c r="E106" s="70">
        <v>2017</v>
      </c>
      <c r="F106" s="70" t="s">
        <v>156</v>
      </c>
      <c r="G106" s="70" t="s">
        <v>1808</v>
      </c>
      <c r="H106" s="70" t="s">
        <v>1809</v>
      </c>
      <c r="I106" s="148"/>
      <c r="J106" s="71">
        <v>31.883205798862882</v>
      </c>
      <c r="K106" s="71">
        <v>0.84985485452623988</v>
      </c>
      <c r="L106" s="71">
        <v>3.4881871342925916</v>
      </c>
      <c r="M106" s="71">
        <v>16.935046983378346</v>
      </c>
      <c r="N106" s="71">
        <v>17.465165236842061</v>
      </c>
      <c r="O106" s="71">
        <v>11.562317355111073</v>
      </c>
      <c r="P106" s="71">
        <v>13.50858637633578</v>
      </c>
      <c r="Q106" s="71">
        <v>0.84039695147427396</v>
      </c>
      <c r="R106" s="71">
        <v>0.36568130533504284</v>
      </c>
      <c r="S106" s="71">
        <v>0</v>
      </c>
      <c r="T106" s="72"/>
      <c r="U106" s="71">
        <v>797174</v>
      </c>
      <c r="V106" s="71">
        <v>427</v>
      </c>
      <c r="W106" s="71">
        <v>48</v>
      </c>
      <c r="X106" s="71">
        <v>4705</v>
      </c>
      <c r="Y106" s="71">
        <v>5462</v>
      </c>
      <c r="Z106" s="71">
        <v>6913</v>
      </c>
      <c r="AA106" s="71">
        <v>2798</v>
      </c>
      <c r="AB106" s="71">
        <v>12304</v>
      </c>
      <c r="AC106" s="71">
        <v>63693.999999999993</v>
      </c>
      <c r="AD106" s="71">
        <v>0</v>
      </c>
      <c r="AE106" s="72"/>
      <c r="AF106" s="71">
        <v>7258981.1840387946</v>
      </c>
      <c r="AG106" s="71">
        <v>655063.65974178829</v>
      </c>
      <c r="AH106" s="71">
        <v>715225.69726982433</v>
      </c>
      <c r="AI106" s="71">
        <v>28794772.40455981</v>
      </c>
      <c r="AJ106" s="71">
        <v>31641652.61534787</v>
      </c>
      <c r="AK106" s="71">
        <v>0</v>
      </c>
      <c r="AL106" s="71">
        <v>0</v>
      </c>
      <c r="AM106" s="71">
        <v>1690162.118286479</v>
      </c>
      <c r="AN106" s="71">
        <v>0</v>
      </c>
      <c r="AO106" s="71">
        <v>0</v>
      </c>
      <c r="AP106" s="71">
        <v>70755857.679244563</v>
      </c>
      <c r="AQ106" s="72"/>
      <c r="AR106" s="71">
        <v>205</v>
      </c>
      <c r="AS106" s="71">
        <v>89</v>
      </c>
      <c r="AT106" s="71">
        <v>0</v>
      </c>
      <c r="AU106" s="71">
        <v>0</v>
      </c>
      <c r="AV106" s="71">
        <v>0</v>
      </c>
      <c r="AW106" s="71">
        <v>0</v>
      </c>
      <c r="AX106" s="71"/>
      <c r="AY106" s="72"/>
      <c r="AZ106" s="71">
        <v>881.1</v>
      </c>
      <c r="BA106" s="71">
        <v>2574.7999999999988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1823</v>
      </c>
      <c r="B107" s="70">
        <v>491</v>
      </c>
      <c r="C107" s="70">
        <v>15</v>
      </c>
      <c r="D107" s="70">
        <v>29</v>
      </c>
      <c r="E107" s="70">
        <v>2018</v>
      </c>
      <c r="F107" s="70" t="s">
        <v>183</v>
      </c>
      <c r="G107" s="70" t="s">
        <v>1808</v>
      </c>
      <c r="H107" s="70" t="s">
        <v>1809</v>
      </c>
      <c r="I107" s="148"/>
      <c r="J107" s="71">
        <v>30.009340943465112</v>
      </c>
      <c r="K107" s="71">
        <v>0.76344116516923688</v>
      </c>
      <c r="L107" s="71">
        <v>3.164411185597956</v>
      </c>
      <c r="M107" s="71">
        <v>14.799360102069532</v>
      </c>
      <c r="N107" s="71">
        <v>13.168086931294516</v>
      </c>
      <c r="O107" s="71">
        <v>11.420578326384613</v>
      </c>
      <c r="P107" s="71">
        <v>13.192483064790297</v>
      </c>
      <c r="Q107" s="71">
        <v>0.76551370556604603</v>
      </c>
      <c r="R107" s="71">
        <v>0.37424416882250272</v>
      </c>
      <c r="S107" s="71">
        <v>0</v>
      </c>
      <c r="T107" s="72"/>
      <c r="U107" s="71">
        <v>805224</v>
      </c>
      <c r="V107" s="71">
        <v>427</v>
      </c>
      <c r="W107" s="71">
        <v>48</v>
      </c>
      <c r="X107" s="71">
        <v>4705</v>
      </c>
      <c r="Y107" s="71">
        <v>5443</v>
      </c>
      <c r="Z107" s="71">
        <v>6959</v>
      </c>
      <c r="AA107" s="71">
        <v>2760</v>
      </c>
      <c r="AB107" s="71">
        <v>12078</v>
      </c>
      <c r="AC107" s="71">
        <v>64930</v>
      </c>
      <c r="AD107" s="71">
        <v>0</v>
      </c>
      <c r="AE107" s="72"/>
      <c r="AF107" s="71">
        <v>7127696.42899956</v>
      </c>
      <c r="AG107" s="71">
        <v>583056.35697244166</v>
      </c>
      <c r="AH107" s="71">
        <v>663733.60516752</v>
      </c>
      <c r="AI107" s="71">
        <v>28121362.686328471</v>
      </c>
      <c r="AJ107" s="71">
        <v>26996725.584071141</v>
      </c>
      <c r="AK107" s="71">
        <v>0</v>
      </c>
      <c r="AL107" s="71">
        <v>0</v>
      </c>
      <c r="AM107" s="71">
        <v>1662550.1151752949</v>
      </c>
      <c r="AN107" s="71">
        <v>0</v>
      </c>
      <c r="AO107" s="71">
        <v>0</v>
      </c>
      <c r="AP107" s="71">
        <v>65155124.776714429</v>
      </c>
      <c r="AQ107" s="72"/>
      <c r="AR107" s="71">
        <v>212</v>
      </c>
      <c r="AS107" s="71">
        <v>97</v>
      </c>
      <c r="AT107" s="71">
        <v>0</v>
      </c>
      <c r="AU107" s="71">
        <v>0</v>
      </c>
      <c r="AV107" s="71">
        <v>0</v>
      </c>
      <c r="AW107" s="71">
        <v>0</v>
      </c>
      <c r="AX107" s="71"/>
      <c r="AY107" s="72"/>
      <c r="AZ107" s="71">
        <v>916.00000000000023</v>
      </c>
      <c r="BA107" s="71">
        <v>2797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1824</v>
      </c>
      <c r="B108" s="70">
        <v>492</v>
      </c>
      <c r="C108" s="70">
        <v>16</v>
      </c>
      <c r="D108" s="70">
        <v>29</v>
      </c>
      <c r="E108" s="70">
        <v>2019</v>
      </c>
      <c r="F108" s="70" t="s">
        <v>158</v>
      </c>
      <c r="G108" s="70" t="s">
        <v>1808</v>
      </c>
      <c r="H108" s="70" t="s">
        <v>1809</v>
      </c>
      <c r="I108" s="148"/>
      <c r="J108" s="71">
        <v>35.840593884833893</v>
      </c>
      <c r="K108" s="71">
        <v>0.69949624505501284</v>
      </c>
      <c r="L108" s="71">
        <v>3.1939185344835246</v>
      </c>
      <c r="M108" s="71">
        <v>14.284060820143443</v>
      </c>
      <c r="N108" s="71">
        <v>12.991801943000704</v>
      </c>
      <c r="O108" s="71">
        <v>10.910972535898274</v>
      </c>
      <c r="P108" s="71">
        <v>13.01265032467443</v>
      </c>
      <c r="Q108" s="71">
        <v>0.73243859576743198</v>
      </c>
      <c r="R108" s="71">
        <v>0.45180273526323067</v>
      </c>
      <c r="S108" s="71">
        <v>0</v>
      </c>
      <c r="T108" s="72"/>
      <c r="U108" s="71">
        <v>870469</v>
      </c>
      <c r="V108" s="71">
        <v>427</v>
      </c>
      <c r="W108" s="71">
        <v>48</v>
      </c>
      <c r="X108" s="71">
        <v>4705</v>
      </c>
      <c r="Y108" s="71">
        <v>5407</v>
      </c>
      <c r="Z108" s="71">
        <v>6831</v>
      </c>
      <c r="AA108" s="71">
        <v>2702</v>
      </c>
      <c r="AB108" s="71">
        <v>11869</v>
      </c>
      <c r="AC108" s="71">
        <v>79670</v>
      </c>
      <c r="AD108" s="71">
        <v>0</v>
      </c>
      <c r="AE108" s="72"/>
      <c r="AF108" s="71">
        <v>7997162.250916576</v>
      </c>
      <c r="AG108" s="71">
        <v>565714.72119630326</v>
      </c>
      <c r="AH108" s="71">
        <v>730745.33128759754</v>
      </c>
      <c r="AI108" s="71">
        <v>27592757.023381669</v>
      </c>
      <c r="AJ108" s="71">
        <v>25813253.172793809</v>
      </c>
      <c r="AK108" s="71">
        <v>0</v>
      </c>
      <c r="AL108" s="71">
        <v>0</v>
      </c>
      <c r="AM108" s="71">
        <v>1616468.4502158375</v>
      </c>
      <c r="AN108" s="71">
        <v>0</v>
      </c>
      <c r="AO108" s="71">
        <v>0</v>
      </c>
      <c r="AP108" s="71">
        <v>64316100.949791797</v>
      </c>
      <c r="AQ108" s="72"/>
      <c r="AR108" s="71">
        <v>220</v>
      </c>
      <c r="AS108" s="71">
        <v>100</v>
      </c>
      <c r="AT108" s="71">
        <v>0</v>
      </c>
      <c r="AU108" s="71">
        <v>0</v>
      </c>
      <c r="AV108" s="71">
        <v>0</v>
      </c>
      <c r="AW108" s="71">
        <v>0</v>
      </c>
      <c r="AX108" s="71"/>
      <c r="AY108" s="72"/>
      <c r="AZ108" s="71">
        <v>952.9</v>
      </c>
      <c r="BA108" s="71">
        <v>2842.599999999999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1825</v>
      </c>
      <c r="B109" s="70">
        <v>493</v>
      </c>
      <c r="C109" s="70">
        <v>17</v>
      </c>
      <c r="D109" s="70">
        <v>29</v>
      </c>
      <c r="E109" s="70">
        <v>2020</v>
      </c>
      <c r="F109" s="70" t="s">
        <v>159</v>
      </c>
      <c r="G109" s="70" t="s">
        <v>1808</v>
      </c>
      <c r="H109" s="70" t="s">
        <v>1809</v>
      </c>
      <c r="I109" s="148"/>
      <c r="J109" s="71">
        <v>22.114918769819919</v>
      </c>
      <c r="K109" s="71">
        <v>0.68868167168918271</v>
      </c>
      <c r="L109" s="71">
        <v>2.4631375856563076</v>
      </c>
      <c r="M109" s="71">
        <v>12.126378251356414</v>
      </c>
      <c r="N109" s="71">
        <v>11.566031558349305</v>
      </c>
      <c r="O109" s="71">
        <v>9.5161720184194003</v>
      </c>
      <c r="P109" s="71">
        <v>12.37858151910304</v>
      </c>
      <c r="Q109" s="71">
        <v>0.68795372061859705</v>
      </c>
      <c r="R109" s="71">
        <v>0.41534155208149787</v>
      </c>
      <c r="S109" s="71">
        <v>0</v>
      </c>
      <c r="T109" s="72"/>
      <c r="U109" s="71">
        <v>676592</v>
      </c>
      <c r="V109" s="71">
        <v>347</v>
      </c>
      <c r="W109" s="71">
        <v>39</v>
      </c>
      <c r="X109" s="71">
        <v>4224</v>
      </c>
      <c r="Y109" s="71">
        <v>5403</v>
      </c>
      <c r="Z109" s="71">
        <v>6800</v>
      </c>
      <c r="AA109" s="71">
        <v>2732</v>
      </c>
      <c r="AB109" s="71">
        <v>11668</v>
      </c>
      <c r="AC109" s="71">
        <v>73627.499999999985</v>
      </c>
      <c r="AD109" s="71">
        <v>0</v>
      </c>
      <c r="AE109" s="72"/>
      <c r="AF109" s="71">
        <v>6095154.3286150554</v>
      </c>
      <c r="AG109" s="71">
        <v>508537.50974540593</v>
      </c>
      <c r="AH109" s="71">
        <v>605808.85263741238</v>
      </c>
      <c r="AI109" s="71">
        <v>22824098.602239449</v>
      </c>
      <c r="AJ109" s="71">
        <v>22988569.517272081</v>
      </c>
      <c r="AK109" s="71"/>
      <c r="AL109" s="71"/>
      <c r="AM109" s="71">
        <v>1522803.6341837861</v>
      </c>
      <c r="AN109" s="71"/>
      <c r="AO109" s="71"/>
      <c r="AP109" s="71">
        <v>54544972.444693185</v>
      </c>
      <c r="AQ109" s="72"/>
      <c r="AR109" s="71">
        <v>230</v>
      </c>
      <c r="AS109" s="71">
        <v>105</v>
      </c>
      <c r="AT109" s="71">
        <v>0</v>
      </c>
      <c r="AU109" s="71">
        <v>0</v>
      </c>
      <c r="AV109" s="71">
        <v>0</v>
      </c>
      <c r="AW109" s="71">
        <v>0</v>
      </c>
      <c r="AX109" s="71"/>
      <c r="AY109" s="72"/>
      <c r="AZ109" s="71">
        <v>1015.8</v>
      </c>
      <c r="BA109" s="71">
        <v>3761.3000000000011</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1826</v>
      </c>
      <c r="B110" s="70">
        <v>493</v>
      </c>
      <c r="C110" s="70">
        <v>18</v>
      </c>
      <c r="D110" s="70">
        <v>29</v>
      </c>
      <c r="E110" s="70">
        <v>2021</v>
      </c>
      <c r="F110" s="70" t="s">
        <v>160</v>
      </c>
      <c r="G110" s="70" t="s">
        <v>1808</v>
      </c>
      <c r="H110" s="70" t="s">
        <v>1809</v>
      </c>
      <c r="I110" s="148"/>
      <c r="J110" s="71">
        <v>18.092197109833606</v>
      </c>
      <c r="K110" s="71">
        <v>0.70697754925784961</v>
      </c>
      <c r="L110" s="71">
        <v>1.9789934637838036</v>
      </c>
      <c r="M110" s="71">
        <v>11.828955369795995</v>
      </c>
      <c r="N110" s="71">
        <v>11.266626629972126</v>
      </c>
      <c r="O110" s="71">
        <v>9.1999893315993297</v>
      </c>
      <c r="P110" s="71">
        <v>12.634132322526385</v>
      </c>
      <c r="Q110" s="71">
        <v>0.66543786300857799</v>
      </c>
      <c r="R110" s="71">
        <v>0.4599253727051375</v>
      </c>
      <c r="S110" s="71">
        <v>0</v>
      </c>
      <c r="T110" s="72"/>
      <c r="U110" s="71">
        <v>599829</v>
      </c>
      <c r="V110" s="71">
        <v>347</v>
      </c>
      <c r="W110" s="71">
        <v>39</v>
      </c>
      <c r="X110" s="71">
        <v>4224</v>
      </c>
      <c r="Y110" s="71">
        <v>5335</v>
      </c>
      <c r="Z110" s="71">
        <v>6769</v>
      </c>
      <c r="AA110" s="71">
        <v>2719</v>
      </c>
      <c r="AB110" s="71">
        <v>11397</v>
      </c>
      <c r="AC110" s="71">
        <v>79094.499999999985</v>
      </c>
      <c r="AD110" s="71">
        <v>0</v>
      </c>
      <c r="AE110" s="72"/>
      <c r="AF110" s="71">
        <v>4753458.4860727591</v>
      </c>
      <c r="AG110" s="71">
        <v>543518.40281245473</v>
      </c>
      <c r="AH110" s="71">
        <v>470592.75828606967</v>
      </c>
      <c r="AI110" s="71">
        <v>25847385.014046591</v>
      </c>
      <c r="AJ110" s="71">
        <v>25780415.96109983</v>
      </c>
      <c r="AK110" s="71">
        <v>0</v>
      </c>
      <c r="AL110" s="71">
        <v>0</v>
      </c>
      <c r="AM110" s="71">
        <v>1496014.5293455299</v>
      </c>
      <c r="AN110" s="71">
        <v>0</v>
      </c>
      <c r="AO110" s="71">
        <v>0</v>
      </c>
      <c r="AP110" s="71">
        <v>58891385.151663229</v>
      </c>
      <c r="AQ110" s="72"/>
      <c r="AR110" s="71">
        <v>239</v>
      </c>
      <c r="AS110" s="71">
        <v>105</v>
      </c>
      <c r="AT110" s="71">
        <v>0</v>
      </c>
      <c r="AU110" s="71">
        <v>0</v>
      </c>
      <c r="AV110" s="71">
        <v>0</v>
      </c>
      <c r="AW110" s="71">
        <v>0</v>
      </c>
      <c r="AX110" s="71"/>
      <c r="AY110" s="72"/>
      <c r="AZ110" s="71">
        <v>1065.0999999999999</v>
      </c>
      <c r="BA110" s="71">
        <v>3761.3000000000011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1827</v>
      </c>
      <c r="B111" s="70">
        <v>493</v>
      </c>
      <c r="C111" s="70">
        <v>19</v>
      </c>
      <c r="D111" s="70">
        <v>29</v>
      </c>
      <c r="E111" s="70">
        <v>2022</v>
      </c>
      <c r="F111" s="70" t="s">
        <v>161</v>
      </c>
      <c r="G111" s="70" t="s">
        <v>1808</v>
      </c>
      <c r="H111" s="70" t="s">
        <v>1809</v>
      </c>
      <c r="I111" s="148"/>
      <c r="J111" s="71">
        <v>26.340070595448424</v>
      </c>
      <c r="K111" s="71">
        <v>0.66065344155455774</v>
      </c>
      <c r="L111" s="71">
        <v>1.7779716867261011</v>
      </c>
      <c r="M111" s="71">
        <v>13.444073808152359</v>
      </c>
      <c r="N111" s="71">
        <v>14.4474663402194</v>
      </c>
      <c r="O111" s="71">
        <v>9.691682931347243</v>
      </c>
      <c r="P111" s="71">
        <v>12.490192663261018</v>
      </c>
      <c r="Q111" s="71">
        <v>0.65769388048914545</v>
      </c>
      <c r="R111" s="71">
        <v>0.45682208361227533</v>
      </c>
      <c r="S111" s="71">
        <v>0</v>
      </c>
      <c r="T111" s="72"/>
      <c r="U111" s="71">
        <v>1041204</v>
      </c>
      <c r="V111" s="71">
        <v>347</v>
      </c>
      <c r="W111" s="71">
        <v>39</v>
      </c>
      <c r="X111" s="71">
        <v>4224</v>
      </c>
      <c r="Y111" s="71">
        <v>5326</v>
      </c>
      <c r="Z111" s="71">
        <v>6775</v>
      </c>
      <c r="AA111" s="71">
        <v>2729</v>
      </c>
      <c r="AB111" s="71">
        <v>11172</v>
      </c>
      <c r="AC111" s="71">
        <v>79547.499999999985</v>
      </c>
      <c r="AD111" s="71">
        <v>0</v>
      </c>
      <c r="AE111" s="72"/>
      <c r="AF111" s="71">
        <v>8127880.8028073953</v>
      </c>
      <c r="AG111" s="71">
        <v>531144.29744509631</v>
      </c>
      <c r="AH111" s="71">
        <v>509462.79776440939</v>
      </c>
      <c r="AI111" s="71">
        <v>25074894.264817435</v>
      </c>
      <c r="AJ111" s="71">
        <v>29667194.152241599</v>
      </c>
      <c r="AK111" s="71">
        <v>0</v>
      </c>
      <c r="AL111" s="71">
        <v>0</v>
      </c>
      <c r="AM111" s="71">
        <v>1442610.1331162951</v>
      </c>
      <c r="AN111" s="71">
        <v>0</v>
      </c>
      <c r="AO111" s="71">
        <v>0</v>
      </c>
      <c r="AP111" s="71">
        <v>65353186.448192231</v>
      </c>
      <c r="AQ111" s="72"/>
      <c r="AR111" s="71">
        <v>251</v>
      </c>
      <c r="AS111" s="71">
        <v>106</v>
      </c>
      <c r="AT111" s="71">
        <v>0</v>
      </c>
      <c r="AU111" s="71">
        <v>0</v>
      </c>
      <c r="AV111" s="71">
        <v>0</v>
      </c>
      <c r="AW111" s="71">
        <v>0</v>
      </c>
      <c r="AX111" s="71"/>
      <c r="AY111" s="72"/>
      <c r="AZ111" s="71">
        <v>1136.8999999999996</v>
      </c>
      <c r="BA111" s="71">
        <v>3771.3000000000011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1828</v>
      </c>
      <c r="B112" s="70">
        <v>493</v>
      </c>
      <c r="C112" s="70">
        <v>20</v>
      </c>
      <c r="D112" s="70">
        <v>29</v>
      </c>
      <c r="E112" s="70">
        <v>2023</v>
      </c>
      <c r="F112" s="70" t="s">
        <v>1539</v>
      </c>
      <c r="G112" s="70" t="s">
        <v>1808</v>
      </c>
      <c r="H112" s="70" t="s">
        <v>1809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260</v>
      </c>
      <c r="AS112" s="71">
        <v>106</v>
      </c>
      <c r="AT112" s="71">
        <v>0</v>
      </c>
      <c r="AU112" s="71">
        <v>0</v>
      </c>
      <c r="AV112" s="71">
        <v>0</v>
      </c>
      <c r="AW112" s="71">
        <v>0</v>
      </c>
      <c r="AX112" s="71"/>
      <c r="AY112" s="72"/>
      <c r="AZ112" s="71">
        <v>1199.9999999999998</v>
      </c>
      <c r="BA112" s="71">
        <v>3771.3000000000011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1829</v>
      </c>
      <c r="B113" s="70">
        <v>493</v>
      </c>
      <c r="C113" s="70">
        <v>21</v>
      </c>
      <c r="D113" s="70">
        <v>29</v>
      </c>
      <c r="E113" s="70">
        <v>2024</v>
      </c>
      <c r="F113" s="70" t="s">
        <v>1558</v>
      </c>
      <c r="G113" s="70" t="s">
        <v>1808</v>
      </c>
      <c r="H113" s="70" t="s">
        <v>1809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1830</v>
      </c>
      <c r="B114" s="70">
        <v>35</v>
      </c>
      <c r="C114" s="70">
        <v>1</v>
      </c>
      <c r="D114" s="70">
        <v>3</v>
      </c>
      <c r="E114" s="70">
        <v>1990</v>
      </c>
      <c r="F114" s="70" t="s">
        <v>787</v>
      </c>
      <c r="G114" s="70" t="s">
        <v>1831</v>
      </c>
      <c r="H114" s="70" t="s">
        <v>1832</v>
      </c>
      <c r="I114" s="148"/>
      <c r="J114" s="71">
        <v>4.0786511852867839</v>
      </c>
      <c r="K114" s="71">
        <v>1.877174027783415</v>
      </c>
      <c r="L114" s="71">
        <v>0</v>
      </c>
      <c r="M114" s="71">
        <v>5.9623885549837743</v>
      </c>
      <c r="N114" s="71">
        <v>10.448340057269981</v>
      </c>
      <c r="O114" s="71">
        <v>9.0588234098149432</v>
      </c>
      <c r="P114" s="71">
        <v>15.60060517296751</v>
      </c>
      <c r="Q114" s="71">
        <v>0.90203569505015402</v>
      </c>
      <c r="R114" s="71">
        <v>0</v>
      </c>
      <c r="S114" s="71">
        <v>0.83433365834096773</v>
      </c>
      <c r="T114" s="72"/>
      <c r="U114" s="71">
        <v>328927</v>
      </c>
      <c r="V114" s="71">
        <v>552</v>
      </c>
      <c r="W114" s="71">
        <v>0</v>
      </c>
      <c r="X114" s="71">
        <v>2339</v>
      </c>
      <c r="Y114" s="71">
        <v>3775</v>
      </c>
      <c r="Z114" s="71">
        <v>3726</v>
      </c>
      <c r="AA114" s="71">
        <v>3788</v>
      </c>
      <c r="AB114" s="71">
        <v>14646</v>
      </c>
      <c r="AC114" s="71">
        <v>0</v>
      </c>
      <c r="AD114" s="71">
        <v>0.83433365834096773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1833</v>
      </c>
      <c r="B115" s="70">
        <v>36</v>
      </c>
      <c r="C115" s="70">
        <v>2</v>
      </c>
      <c r="D115" s="70">
        <v>3</v>
      </c>
      <c r="E115" s="70">
        <v>2005</v>
      </c>
      <c r="F115" s="70" t="s">
        <v>789</v>
      </c>
      <c r="G115" s="70" t="s">
        <v>1831</v>
      </c>
      <c r="H115" s="70" t="s">
        <v>1832</v>
      </c>
      <c r="I115" s="148"/>
      <c r="J115" s="71">
        <v>0.79796833217385688</v>
      </c>
      <c r="K115" s="71">
        <v>1.068763824273125</v>
      </c>
      <c r="L115" s="71">
        <v>0.6066455627849725</v>
      </c>
      <c r="M115" s="71">
        <v>7.8576086846882163</v>
      </c>
      <c r="N115" s="71">
        <v>13.04411220935272</v>
      </c>
      <c r="O115" s="71">
        <v>13.43163013197289</v>
      </c>
      <c r="P115" s="71">
        <v>15.58382821139805</v>
      </c>
      <c r="Q115" s="71">
        <v>0.80577111279490199</v>
      </c>
      <c r="R115" s="71">
        <v>0</v>
      </c>
      <c r="S115" s="71">
        <v>1.539735632204948</v>
      </c>
      <c r="T115" s="72"/>
      <c r="U115" s="71">
        <v>73553</v>
      </c>
      <c r="V115" s="71">
        <v>430</v>
      </c>
      <c r="W115" s="71">
        <v>8</v>
      </c>
      <c r="X115" s="71">
        <v>1741</v>
      </c>
      <c r="Y115" s="71">
        <v>4301</v>
      </c>
      <c r="Z115" s="71">
        <v>6393</v>
      </c>
      <c r="AA115" s="71">
        <v>3099</v>
      </c>
      <c r="AB115" s="71">
        <v>13677</v>
      </c>
      <c r="AC115" s="71">
        <v>0</v>
      </c>
      <c r="AD115" s="71">
        <v>1.539735632204948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1834</v>
      </c>
      <c r="B116" s="70">
        <v>37</v>
      </c>
      <c r="C116" s="70">
        <v>3</v>
      </c>
      <c r="D116" s="70">
        <v>3</v>
      </c>
      <c r="E116" s="70">
        <v>2006</v>
      </c>
      <c r="F116" s="70" t="s">
        <v>790</v>
      </c>
      <c r="G116" s="70" t="s">
        <v>1831</v>
      </c>
      <c r="H116" s="70" t="s">
        <v>1832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1835</v>
      </c>
      <c r="B117" s="70">
        <v>38</v>
      </c>
      <c r="C117" s="70">
        <v>4</v>
      </c>
      <c r="D117" s="70">
        <v>3</v>
      </c>
      <c r="E117" s="70">
        <v>2007</v>
      </c>
      <c r="F117" s="70" t="s">
        <v>791</v>
      </c>
      <c r="G117" s="70" t="s">
        <v>1831</v>
      </c>
      <c r="H117" s="70" t="s">
        <v>1832</v>
      </c>
      <c r="I117" s="148"/>
      <c r="J117" s="71">
        <v>0.65639760735584629</v>
      </c>
      <c r="K117" s="71">
        <v>0.96049367266136876</v>
      </c>
      <c r="L117" s="71">
        <v>0.46571098251635301</v>
      </c>
      <c r="M117" s="71">
        <v>8.230272350869706</v>
      </c>
      <c r="N117" s="71">
        <v>13.15992090968661</v>
      </c>
      <c r="O117" s="71">
        <v>13.092389180731381</v>
      </c>
      <c r="P117" s="71">
        <v>15.12545717756862</v>
      </c>
      <c r="Q117" s="71">
        <v>0.83079162400200202</v>
      </c>
      <c r="R117" s="71">
        <v>0</v>
      </c>
      <c r="S117" s="71">
        <v>2.324743335301716</v>
      </c>
      <c r="T117" s="72"/>
      <c r="U117" s="71">
        <v>68828</v>
      </c>
      <c r="V117" s="71">
        <v>394</v>
      </c>
      <c r="W117" s="71">
        <v>6</v>
      </c>
      <c r="X117" s="71">
        <v>2101</v>
      </c>
      <c r="Y117" s="71">
        <v>4321</v>
      </c>
      <c r="Z117" s="71">
        <v>6478</v>
      </c>
      <c r="AA117" s="71">
        <v>2962</v>
      </c>
      <c r="AB117" s="71">
        <v>13356</v>
      </c>
      <c r="AC117" s="71">
        <v>0</v>
      </c>
      <c r="AD117" s="71">
        <v>2.324743335301716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1836</v>
      </c>
      <c r="B118" s="70">
        <v>39</v>
      </c>
      <c r="C118" s="70">
        <v>5</v>
      </c>
      <c r="D118" s="70">
        <v>3</v>
      </c>
      <c r="E118" s="70">
        <v>2008</v>
      </c>
      <c r="F118" s="70" t="s">
        <v>792</v>
      </c>
      <c r="G118" s="70" t="s">
        <v>1831</v>
      </c>
      <c r="H118" s="70" t="s">
        <v>1832</v>
      </c>
      <c r="I118" s="148"/>
      <c r="J118" s="71">
        <v>0.68527703414543417</v>
      </c>
      <c r="K118" s="71">
        <v>0.71137827039767543</v>
      </c>
      <c r="L118" s="71">
        <v>0.4173321079521764</v>
      </c>
      <c r="M118" s="71">
        <v>8.5726191605652584</v>
      </c>
      <c r="N118" s="71">
        <v>11.894802986644519</v>
      </c>
      <c r="O118" s="71">
        <v>12.74998197646487</v>
      </c>
      <c r="P118" s="71">
        <v>14.75627243629549</v>
      </c>
      <c r="Q118" s="71">
        <v>0.81079990666457402</v>
      </c>
      <c r="R118" s="71">
        <v>0</v>
      </c>
      <c r="S118" s="71">
        <v>2.032276061157356</v>
      </c>
      <c r="T118" s="72"/>
      <c r="U118" s="71">
        <v>74098</v>
      </c>
      <c r="V118" s="71">
        <v>394</v>
      </c>
      <c r="W118" s="71">
        <v>6</v>
      </c>
      <c r="X118" s="71">
        <v>2101</v>
      </c>
      <c r="Y118" s="71">
        <v>4381</v>
      </c>
      <c r="Z118" s="71">
        <v>6530</v>
      </c>
      <c r="AA118" s="71">
        <v>2893</v>
      </c>
      <c r="AB118" s="71">
        <v>13249</v>
      </c>
      <c r="AC118" s="71">
        <v>0</v>
      </c>
      <c r="AD118" s="71">
        <v>2.032276061157356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1837</v>
      </c>
      <c r="B119" s="70">
        <v>40</v>
      </c>
      <c r="C119" s="70">
        <v>6</v>
      </c>
      <c r="D119" s="70">
        <v>3</v>
      </c>
      <c r="E119" s="70">
        <v>2009</v>
      </c>
      <c r="F119" s="70" t="s">
        <v>176</v>
      </c>
      <c r="G119" s="70" t="s">
        <v>1831</v>
      </c>
      <c r="H119" s="70" t="s">
        <v>1832</v>
      </c>
      <c r="I119" s="148"/>
      <c r="J119" s="71">
        <v>0.64596049317987658</v>
      </c>
      <c r="K119" s="71">
        <v>0.67248720316318678</v>
      </c>
      <c r="L119" s="71">
        <v>3.9664685153051349</v>
      </c>
      <c r="M119" s="71">
        <v>9.8363423769606921</v>
      </c>
      <c r="N119" s="71">
        <v>11.50643549155107</v>
      </c>
      <c r="O119" s="71">
        <v>13.08937745577493</v>
      </c>
      <c r="P119" s="71">
        <v>14.17997593089359</v>
      </c>
      <c r="Q119" s="71">
        <v>0.76905875144019398</v>
      </c>
      <c r="R119" s="71">
        <v>0</v>
      </c>
      <c r="S119" s="71">
        <v>1.7561569393494549</v>
      </c>
      <c r="T119" s="72"/>
      <c r="U119" s="71">
        <v>63123</v>
      </c>
      <c r="V119" s="71">
        <v>355</v>
      </c>
      <c r="W119" s="71">
        <v>82</v>
      </c>
      <c r="X119" s="71">
        <v>2572</v>
      </c>
      <c r="Y119" s="71">
        <v>4402</v>
      </c>
      <c r="Z119" s="71">
        <v>6617</v>
      </c>
      <c r="AA119" s="71">
        <v>2854</v>
      </c>
      <c r="AB119" s="71">
        <v>13192</v>
      </c>
      <c r="AC119" s="71">
        <v>0</v>
      </c>
      <c r="AD119" s="71">
        <v>1.7561569393494549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1838</v>
      </c>
      <c r="B120" s="70">
        <v>41</v>
      </c>
      <c r="C120" s="70">
        <v>7</v>
      </c>
      <c r="D120" s="70">
        <v>3</v>
      </c>
      <c r="E120" s="70">
        <v>2010</v>
      </c>
      <c r="F120" s="70" t="s">
        <v>177</v>
      </c>
      <c r="G120" s="70" t="s">
        <v>1831</v>
      </c>
      <c r="H120" s="70" t="s">
        <v>1832</v>
      </c>
      <c r="I120" s="148"/>
      <c r="J120" s="71">
        <v>0.54275948069072566</v>
      </c>
      <c r="K120" s="71">
        <v>0.72454022703483156</v>
      </c>
      <c r="L120" s="71">
        <v>3.8195757081559969</v>
      </c>
      <c r="M120" s="71">
        <v>10.390445962274891</v>
      </c>
      <c r="N120" s="71">
        <v>14.028980387084379</v>
      </c>
      <c r="O120" s="71">
        <v>13.093811881894309</v>
      </c>
      <c r="P120" s="71">
        <v>14.19156822473021</v>
      </c>
      <c r="Q120" s="71">
        <v>0.79236669580232999</v>
      </c>
      <c r="R120" s="71">
        <v>0</v>
      </c>
      <c r="S120" s="71">
        <v>1.5948445646229761</v>
      </c>
      <c r="T120" s="72"/>
      <c r="U120" s="71">
        <v>52688</v>
      </c>
      <c r="V120" s="71">
        <v>355</v>
      </c>
      <c r="W120" s="71">
        <v>82</v>
      </c>
      <c r="X120" s="71">
        <v>2572</v>
      </c>
      <c r="Y120" s="71">
        <v>4433</v>
      </c>
      <c r="Z120" s="71">
        <v>6650</v>
      </c>
      <c r="AA120" s="71">
        <v>2785</v>
      </c>
      <c r="AB120" s="71">
        <v>13024</v>
      </c>
      <c r="AC120" s="71">
        <v>0</v>
      </c>
      <c r="AD120" s="71">
        <v>1.5948445646229761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1839</v>
      </c>
      <c r="B121" s="70">
        <v>42</v>
      </c>
      <c r="C121" s="70">
        <v>8</v>
      </c>
      <c r="D121" s="70">
        <v>3</v>
      </c>
      <c r="E121" s="70">
        <v>2011</v>
      </c>
      <c r="F121" s="70" t="s">
        <v>178</v>
      </c>
      <c r="G121" s="1064" t="s">
        <v>1831</v>
      </c>
      <c r="H121" s="70" t="s">
        <v>1832</v>
      </c>
      <c r="I121" s="148"/>
      <c r="J121" s="71">
        <v>0.61919035109105236</v>
      </c>
      <c r="K121" s="71">
        <v>0.95726245257498621</v>
      </c>
      <c r="L121" s="71">
        <v>3.3827842131822869</v>
      </c>
      <c r="M121" s="71">
        <v>11.932362431760589</v>
      </c>
      <c r="N121" s="71">
        <v>17.452486693817939</v>
      </c>
      <c r="O121" s="71">
        <v>12.994620243990564</v>
      </c>
      <c r="P121" s="71">
        <v>13.603310322293076</v>
      </c>
      <c r="Q121" s="71">
        <v>0.90970499290065399</v>
      </c>
      <c r="R121" s="71">
        <v>0</v>
      </c>
      <c r="S121" s="71">
        <v>0.79662366088030512</v>
      </c>
      <c r="T121" s="72"/>
      <c r="U121" s="71">
        <v>51849</v>
      </c>
      <c r="V121" s="71">
        <v>355</v>
      </c>
      <c r="W121" s="71">
        <v>82</v>
      </c>
      <c r="X121" s="71">
        <v>2572</v>
      </c>
      <c r="Y121" s="71">
        <v>4487</v>
      </c>
      <c r="Z121" s="71">
        <v>6743</v>
      </c>
      <c r="AA121" s="71">
        <v>2749</v>
      </c>
      <c r="AB121" s="71">
        <v>12963</v>
      </c>
      <c r="AC121" s="71">
        <v>0</v>
      </c>
      <c r="AD121" s="71">
        <v>0.79662366088030512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1840</v>
      </c>
      <c r="B122" s="70">
        <v>43</v>
      </c>
      <c r="C122" s="70">
        <v>9</v>
      </c>
      <c r="D122" s="70">
        <v>3</v>
      </c>
      <c r="E122" s="70">
        <v>2012</v>
      </c>
      <c r="F122" s="70" t="s">
        <v>179</v>
      </c>
      <c r="G122" s="1064" t="s">
        <v>1831</v>
      </c>
      <c r="H122" s="70" t="s">
        <v>1832</v>
      </c>
      <c r="I122" s="148"/>
      <c r="J122" s="71">
        <v>0.86701431497973847</v>
      </c>
      <c r="K122" s="71">
        <v>0.92548724645965241</v>
      </c>
      <c r="L122" s="71">
        <v>3.3497336399321882</v>
      </c>
      <c r="M122" s="71">
        <v>13.452211881636391</v>
      </c>
      <c r="N122" s="71">
        <v>18.697861114281579</v>
      </c>
      <c r="O122" s="71">
        <v>12.97457797696026</v>
      </c>
      <c r="P122" s="71">
        <v>13.397039530231588</v>
      </c>
      <c r="Q122" s="71">
        <v>0.97678676107890405</v>
      </c>
      <c r="R122" s="71">
        <v>0</v>
      </c>
      <c r="S122" s="71">
        <v>2.0675671609507829</v>
      </c>
      <c r="T122" s="72"/>
      <c r="U122" s="71">
        <v>65002</v>
      </c>
      <c r="V122" s="71">
        <v>355</v>
      </c>
      <c r="W122" s="71">
        <v>82</v>
      </c>
      <c r="X122" s="71">
        <v>2572</v>
      </c>
      <c r="Y122" s="71">
        <v>4491</v>
      </c>
      <c r="Z122" s="71">
        <v>6786</v>
      </c>
      <c r="AA122" s="71">
        <v>2692</v>
      </c>
      <c r="AB122" s="71">
        <v>12811</v>
      </c>
      <c r="AC122" s="71">
        <v>0</v>
      </c>
      <c r="AD122" s="71">
        <v>2.0675671609507829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1841</v>
      </c>
      <c r="B123" s="70">
        <v>44</v>
      </c>
      <c r="C123" s="70">
        <v>10</v>
      </c>
      <c r="D123" s="70">
        <v>3</v>
      </c>
      <c r="E123" s="70">
        <v>2013</v>
      </c>
      <c r="F123" s="70" t="s">
        <v>180</v>
      </c>
      <c r="G123" s="70" t="s">
        <v>1831</v>
      </c>
      <c r="H123" s="70" t="s">
        <v>1832</v>
      </c>
      <c r="I123" s="148"/>
      <c r="J123" s="71">
        <v>0.80393037023507941</v>
      </c>
      <c r="K123" s="71">
        <v>0.7981650191786499</v>
      </c>
      <c r="L123" s="71">
        <v>3.15388793573673</v>
      </c>
      <c r="M123" s="71">
        <v>13.195052441729061</v>
      </c>
      <c r="N123" s="71">
        <v>20.539393596116799</v>
      </c>
      <c r="O123" s="71">
        <v>12.493255640676445</v>
      </c>
      <c r="P123" s="71">
        <v>13.257695843380976</v>
      </c>
      <c r="Q123" s="71">
        <v>0.98557870188033703</v>
      </c>
      <c r="R123" s="71">
        <v>0</v>
      </c>
      <c r="S123" s="71">
        <v>2.0475762864202292</v>
      </c>
      <c r="T123" s="72"/>
      <c r="U123" s="71">
        <v>56698</v>
      </c>
      <c r="V123" s="71">
        <v>355</v>
      </c>
      <c r="W123" s="71">
        <v>82</v>
      </c>
      <c r="X123" s="71">
        <v>2572</v>
      </c>
      <c r="Y123" s="71">
        <v>4503</v>
      </c>
      <c r="Z123" s="71">
        <v>6826</v>
      </c>
      <c r="AA123" s="71">
        <v>2654</v>
      </c>
      <c r="AB123" s="71">
        <v>12741</v>
      </c>
      <c r="AC123" s="71">
        <v>0</v>
      </c>
      <c r="AD123" s="71">
        <v>2.0475762864202292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1842</v>
      </c>
      <c r="B124" s="70">
        <v>45</v>
      </c>
      <c r="C124" s="70">
        <v>11</v>
      </c>
      <c r="D124" s="70">
        <v>3</v>
      </c>
      <c r="E124" s="70">
        <v>2014</v>
      </c>
      <c r="F124" s="70" t="s">
        <v>181</v>
      </c>
      <c r="G124" s="70" t="s">
        <v>1831</v>
      </c>
      <c r="H124" s="70" t="s">
        <v>1832</v>
      </c>
      <c r="I124" s="148"/>
      <c r="J124" s="71">
        <v>0.72464044711082676</v>
      </c>
      <c r="K124" s="71">
        <v>0.75007723910932889</v>
      </c>
      <c r="L124" s="71">
        <v>2.7619984993324702</v>
      </c>
      <c r="M124" s="71">
        <v>13.764349046427631</v>
      </c>
      <c r="N124" s="71">
        <v>16.148116478926941</v>
      </c>
      <c r="O124" s="71">
        <v>12.042660119194046</v>
      </c>
      <c r="P124" s="71">
        <v>13.226180740367443</v>
      </c>
      <c r="Q124" s="71">
        <v>0.93625266608100599</v>
      </c>
      <c r="R124" s="71">
        <v>0</v>
      </c>
      <c r="S124" s="71">
        <v>2.6427353651346479</v>
      </c>
      <c r="T124" s="72"/>
      <c r="U124" s="71">
        <v>55820</v>
      </c>
      <c r="V124" s="71">
        <v>301</v>
      </c>
      <c r="W124" s="71">
        <v>63</v>
      </c>
      <c r="X124" s="71">
        <v>2666</v>
      </c>
      <c r="Y124" s="71">
        <v>4498</v>
      </c>
      <c r="Z124" s="71">
        <v>6930</v>
      </c>
      <c r="AA124" s="71">
        <v>2634</v>
      </c>
      <c r="AB124" s="71">
        <v>12615</v>
      </c>
      <c r="AC124" s="71">
        <v>0</v>
      </c>
      <c r="AD124" s="71">
        <v>2.6427353651346479</v>
      </c>
      <c r="AE124" s="72"/>
      <c r="AF124" s="71"/>
      <c r="AG124" s="71"/>
      <c r="AH124" s="71"/>
      <c r="AI124" s="71"/>
      <c r="AJ124" s="71"/>
      <c r="AK124" s="71"/>
      <c r="AL124" s="71"/>
      <c r="AM124" s="71"/>
      <c r="AN124" s="71"/>
      <c r="AO124" s="71"/>
      <c r="AP124" s="71"/>
      <c r="AQ124" s="72"/>
      <c r="AR124" s="71">
        <v>359</v>
      </c>
      <c r="AS124" s="71">
        <v>137</v>
      </c>
      <c r="AT124" s="71">
        <v>0</v>
      </c>
      <c r="AU124" s="71">
        <v>0</v>
      </c>
      <c r="AV124" s="71">
        <v>0</v>
      </c>
      <c r="AW124" s="71">
        <v>0</v>
      </c>
      <c r="AX124" s="71"/>
      <c r="AY124" s="72"/>
      <c r="AZ124" s="71">
        <v>1904.077</v>
      </c>
      <c r="BA124" s="71">
        <v>4506.3</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1843</v>
      </c>
      <c r="B125" s="70">
        <v>46</v>
      </c>
      <c r="C125" s="70">
        <v>12</v>
      </c>
      <c r="D125" s="70">
        <v>3</v>
      </c>
      <c r="E125" s="70">
        <v>2015</v>
      </c>
      <c r="F125" s="70" t="s">
        <v>182</v>
      </c>
      <c r="G125" s="70" t="s">
        <v>1831</v>
      </c>
      <c r="H125" s="70" t="s">
        <v>1832</v>
      </c>
      <c r="I125" s="148"/>
      <c r="J125" s="71">
        <v>0.46583144828813372</v>
      </c>
      <c r="K125" s="71">
        <v>0.70699702387378771</v>
      </c>
      <c r="L125" s="71">
        <v>2.7257735125818519</v>
      </c>
      <c r="M125" s="71">
        <v>12.30162728340539</v>
      </c>
      <c r="N125" s="71">
        <v>14.61127688054107</v>
      </c>
      <c r="O125" s="71">
        <v>11.91237658388177</v>
      </c>
      <c r="P125" s="71">
        <v>13.231604899837809</v>
      </c>
      <c r="Q125" s="71">
        <v>0.90766722387802101</v>
      </c>
      <c r="R125" s="71">
        <v>0</v>
      </c>
      <c r="S125" s="71">
        <v>1.317521104174878</v>
      </c>
      <c r="T125" s="72"/>
      <c r="U125" s="71">
        <v>44877</v>
      </c>
      <c r="V125" s="71">
        <v>301</v>
      </c>
      <c r="W125" s="71">
        <v>63</v>
      </c>
      <c r="X125" s="71">
        <v>2666</v>
      </c>
      <c r="Y125" s="71">
        <v>4521</v>
      </c>
      <c r="Z125" s="71">
        <v>6921</v>
      </c>
      <c r="AA125" s="71">
        <v>2633</v>
      </c>
      <c r="AB125" s="71">
        <v>12493</v>
      </c>
      <c r="AC125" s="71">
        <v>0</v>
      </c>
      <c r="AD125" s="71">
        <v>1.317521104174878</v>
      </c>
      <c r="AE125" s="72"/>
      <c r="AF125" s="71">
        <v>468731.77733082557</v>
      </c>
      <c r="AG125" s="71">
        <v>534377.1411158616</v>
      </c>
      <c r="AH125" s="71">
        <v>567675.91255903419</v>
      </c>
      <c r="AI125" s="71">
        <v>16334220.985921619</v>
      </c>
      <c r="AJ125" s="71">
        <v>24301165.05802761</v>
      </c>
      <c r="AK125" s="71">
        <v>0</v>
      </c>
      <c r="AL125" s="71">
        <v>0</v>
      </c>
      <c r="AM125" s="71">
        <v>1712113.2438360329</v>
      </c>
      <c r="AN125" s="71">
        <v>0</v>
      </c>
      <c r="AO125" s="71">
        <v>0</v>
      </c>
      <c r="AP125" s="71">
        <v>43918284.118790984</v>
      </c>
      <c r="AQ125" s="72"/>
      <c r="AR125" s="71">
        <v>387</v>
      </c>
      <c r="AS125" s="71">
        <v>154</v>
      </c>
      <c r="AT125" s="71">
        <v>0</v>
      </c>
      <c r="AU125" s="71">
        <v>0</v>
      </c>
      <c r="AV125" s="71">
        <v>0</v>
      </c>
      <c r="AW125" s="71">
        <v>0</v>
      </c>
      <c r="AX125" s="71"/>
      <c r="AY125" s="72"/>
      <c r="AZ125" s="71">
        <v>2091.4369999999999</v>
      </c>
      <c r="BA125" s="71">
        <v>5077.8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1844</v>
      </c>
      <c r="B126" s="70">
        <v>47</v>
      </c>
      <c r="C126" s="70">
        <v>13</v>
      </c>
      <c r="D126" s="70">
        <v>3</v>
      </c>
      <c r="E126" s="70">
        <v>2016</v>
      </c>
      <c r="F126" s="70" t="s">
        <v>155</v>
      </c>
      <c r="G126" s="70" t="s">
        <v>1831</v>
      </c>
      <c r="H126" s="70" t="s">
        <v>1832</v>
      </c>
      <c r="I126" s="148"/>
      <c r="J126" s="71">
        <v>0.58036717539614668</v>
      </c>
      <c r="K126" s="71">
        <v>0.67932635011430753</v>
      </c>
      <c r="L126" s="71">
        <v>2.6630002635151331</v>
      </c>
      <c r="M126" s="71">
        <v>9.8647452760034504</v>
      </c>
      <c r="N126" s="71">
        <v>14.46384685325806</v>
      </c>
      <c r="O126" s="71">
        <v>11.857834323597539</v>
      </c>
      <c r="P126" s="71">
        <v>12.666688082096291</v>
      </c>
      <c r="Q126" s="71">
        <v>0.87449513682702062</v>
      </c>
      <c r="R126" s="71">
        <v>0</v>
      </c>
      <c r="S126" s="71">
        <v>1.7671034994908079</v>
      </c>
      <c r="T126" s="72"/>
      <c r="U126" s="71">
        <v>59449</v>
      </c>
      <c r="V126" s="71">
        <v>301</v>
      </c>
      <c r="W126" s="71">
        <v>63</v>
      </c>
      <c r="X126" s="71">
        <v>2666</v>
      </c>
      <c r="Y126" s="71">
        <v>4536</v>
      </c>
      <c r="Z126" s="71">
        <v>6974</v>
      </c>
      <c r="AA126" s="71">
        <v>2607</v>
      </c>
      <c r="AB126" s="71">
        <v>12381</v>
      </c>
      <c r="AC126" s="71">
        <v>0</v>
      </c>
      <c r="AD126" s="71">
        <v>1.7671034994908079</v>
      </c>
      <c r="AE126" s="72"/>
      <c r="AF126" s="71">
        <v>630833.44274238218</v>
      </c>
      <c r="AG126" s="71">
        <v>507636.42332510941</v>
      </c>
      <c r="AH126" s="71">
        <v>474003.0292610121</v>
      </c>
      <c r="AI126" s="71">
        <v>15552989.210655451</v>
      </c>
      <c r="AJ126" s="71">
        <v>24578262.025385339</v>
      </c>
      <c r="AK126" s="71">
        <v>0</v>
      </c>
      <c r="AL126" s="71">
        <v>0</v>
      </c>
      <c r="AM126" s="71">
        <v>1698082.3328896731</v>
      </c>
      <c r="AN126" s="71">
        <v>0</v>
      </c>
      <c r="AO126" s="71">
        <v>0</v>
      </c>
      <c r="AP126" s="71">
        <v>43441806.464258969</v>
      </c>
      <c r="AQ126" s="72"/>
      <c r="AR126" s="71">
        <v>406</v>
      </c>
      <c r="AS126" s="71">
        <v>162</v>
      </c>
      <c r="AT126" s="71">
        <v>0</v>
      </c>
      <c r="AU126" s="71">
        <v>0</v>
      </c>
      <c r="AV126" s="71">
        <v>0</v>
      </c>
      <c r="AW126" s="71">
        <v>0</v>
      </c>
      <c r="AX126" s="71"/>
      <c r="AY126" s="72"/>
      <c r="AZ126" s="71">
        <v>2206.9369999999999</v>
      </c>
      <c r="BA126" s="71">
        <v>5328.5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1845</v>
      </c>
      <c r="B127" s="70">
        <v>48</v>
      </c>
      <c r="C127" s="70">
        <v>14</v>
      </c>
      <c r="D127" s="70">
        <v>3</v>
      </c>
      <c r="E127" s="70">
        <v>2017</v>
      </c>
      <c r="F127" s="70" t="s">
        <v>156</v>
      </c>
      <c r="G127" s="70" t="s">
        <v>1831</v>
      </c>
      <c r="H127" s="70" t="s">
        <v>1832</v>
      </c>
      <c r="I127" s="148"/>
      <c r="J127" s="71">
        <v>0.55467582438971719</v>
      </c>
      <c r="K127" s="71">
        <v>0.65389555583466019</v>
      </c>
      <c r="L127" s="71">
        <v>2.4588391488008958</v>
      </c>
      <c r="M127" s="71">
        <v>8.9776899414328479</v>
      </c>
      <c r="N127" s="71">
        <v>13.596618094580228</v>
      </c>
      <c r="O127" s="71">
        <v>11.630891781779605</v>
      </c>
      <c r="P127" s="71">
        <v>12.518857924888732</v>
      </c>
      <c r="Q127" s="71">
        <v>0.82741943027953102</v>
      </c>
      <c r="R127" s="71">
        <v>0</v>
      </c>
      <c r="S127" s="71">
        <v>3.044933210598447</v>
      </c>
      <c r="T127" s="72"/>
      <c r="U127" s="71">
        <v>61582.000000000007</v>
      </c>
      <c r="V127" s="71">
        <v>301</v>
      </c>
      <c r="W127" s="71">
        <v>63</v>
      </c>
      <c r="X127" s="71">
        <v>2666</v>
      </c>
      <c r="Y127" s="71">
        <v>4527</v>
      </c>
      <c r="Z127" s="71">
        <v>6954</v>
      </c>
      <c r="AA127" s="71">
        <v>2593</v>
      </c>
      <c r="AB127" s="71">
        <v>12114</v>
      </c>
      <c r="AC127" s="71">
        <v>0</v>
      </c>
      <c r="AD127" s="71">
        <v>3.044933210598447</v>
      </c>
      <c r="AE127" s="72"/>
      <c r="AF127" s="71">
        <v>681308.69791855256</v>
      </c>
      <c r="AG127" s="71">
        <v>498554.9513332097</v>
      </c>
      <c r="AH127" s="71">
        <v>572420.20875809644</v>
      </c>
      <c r="AI127" s="71">
        <v>14983276.266563891</v>
      </c>
      <c r="AJ127" s="71">
        <v>25406245.59360455</v>
      </c>
      <c r="AK127" s="71">
        <v>0</v>
      </c>
      <c r="AL127" s="71">
        <v>0</v>
      </c>
      <c r="AM127" s="71">
        <v>1664062.410673148</v>
      </c>
      <c r="AN127" s="71">
        <v>0</v>
      </c>
      <c r="AO127" s="71">
        <v>0</v>
      </c>
      <c r="AP127" s="71">
        <v>43805868.128851451</v>
      </c>
      <c r="AQ127" s="72"/>
      <c r="AR127" s="71">
        <v>421</v>
      </c>
      <c r="AS127" s="71">
        <v>181</v>
      </c>
      <c r="AT127" s="71">
        <v>0</v>
      </c>
      <c r="AU127" s="71">
        <v>0</v>
      </c>
      <c r="AV127" s="71">
        <v>0</v>
      </c>
      <c r="AW127" s="71">
        <v>0</v>
      </c>
      <c r="AX127" s="71"/>
      <c r="AY127" s="72"/>
      <c r="AZ127" s="71">
        <v>2297.7669999999998</v>
      </c>
      <c r="BA127" s="71">
        <v>5888.9</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1846</v>
      </c>
      <c r="B128" s="70">
        <v>49</v>
      </c>
      <c r="C128" s="70">
        <v>15</v>
      </c>
      <c r="D128" s="70">
        <v>3</v>
      </c>
      <c r="E128" s="70">
        <v>2018</v>
      </c>
      <c r="F128" s="70" t="s">
        <v>183</v>
      </c>
      <c r="G128" s="70" t="s">
        <v>1831</v>
      </c>
      <c r="H128" s="70" t="s">
        <v>1832</v>
      </c>
      <c r="I128" s="148"/>
      <c r="J128" s="71">
        <v>0.70886859029008953</v>
      </c>
      <c r="K128" s="71">
        <v>0.57260639404032021</v>
      </c>
      <c r="L128" s="71">
        <v>2.1556102553346363</v>
      </c>
      <c r="M128" s="71">
        <v>8.1391812913274038</v>
      </c>
      <c r="N128" s="71">
        <v>10.202575595451366</v>
      </c>
      <c r="O128" s="71">
        <v>11.377909115796022</v>
      </c>
      <c r="P128" s="71">
        <v>12.317764078972678</v>
      </c>
      <c r="Q128" s="71">
        <v>0.75638686555929702</v>
      </c>
      <c r="R128" s="71">
        <v>0</v>
      </c>
      <c r="S128" s="71">
        <v>1.4950189538317704</v>
      </c>
      <c r="T128" s="72"/>
      <c r="U128" s="71">
        <v>86948</v>
      </c>
      <c r="V128" s="71">
        <v>301</v>
      </c>
      <c r="W128" s="71">
        <v>63</v>
      </c>
      <c r="X128" s="71">
        <v>2666</v>
      </c>
      <c r="Y128" s="71">
        <v>4527</v>
      </c>
      <c r="Z128" s="71">
        <v>6933</v>
      </c>
      <c r="AA128" s="71">
        <v>2577</v>
      </c>
      <c r="AB128" s="71">
        <v>11934</v>
      </c>
      <c r="AC128" s="71">
        <v>0</v>
      </c>
      <c r="AD128" s="71">
        <v>1.49501895383177</v>
      </c>
      <c r="AE128" s="72"/>
      <c r="AF128" s="71">
        <v>1024202.238618227</v>
      </c>
      <c r="AG128" s="71">
        <v>443963.12123987789</v>
      </c>
      <c r="AH128" s="71">
        <v>520870.04356598062</v>
      </c>
      <c r="AI128" s="71">
        <v>14711675.766307769</v>
      </c>
      <c r="AJ128" s="71">
        <v>22235924.60721422</v>
      </c>
      <c r="AK128" s="71">
        <v>0</v>
      </c>
      <c r="AL128" s="71">
        <v>0</v>
      </c>
      <c r="AM128" s="71">
        <v>1642728.3552328181</v>
      </c>
      <c r="AN128" s="71">
        <v>0</v>
      </c>
      <c r="AO128" s="71">
        <v>0</v>
      </c>
      <c r="AP128" s="71">
        <v>40579364.132178895</v>
      </c>
      <c r="AQ128" s="72"/>
      <c r="AR128" s="71">
        <v>436</v>
      </c>
      <c r="AS128" s="71">
        <v>196</v>
      </c>
      <c r="AT128" s="71">
        <v>0</v>
      </c>
      <c r="AU128" s="71">
        <v>0</v>
      </c>
      <c r="AV128" s="71">
        <v>0</v>
      </c>
      <c r="AW128" s="71">
        <v>0</v>
      </c>
      <c r="AX128" s="71"/>
      <c r="AY128" s="72"/>
      <c r="AZ128" s="71">
        <v>2379.877</v>
      </c>
      <c r="BA128" s="71">
        <v>6386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1847</v>
      </c>
      <c r="B129" s="70">
        <v>50</v>
      </c>
      <c r="C129" s="70">
        <v>16</v>
      </c>
      <c r="D129" s="70">
        <v>3</v>
      </c>
      <c r="E129" s="70">
        <v>2019</v>
      </c>
      <c r="F129" s="70" t="s">
        <v>158</v>
      </c>
      <c r="G129" s="70" t="s">
        <v>1831</v>
      </c>
      <c r="H129" s="70" t="s">
        <v>1832</v>
      </c>
      <c r="I129" s="148"/>
      <c r="J129" s="71">
        <v>0.59711669380621346</v>
      </c>
      <c r="K129" s="71">
        <v>0.538560175806862</v>
      </c>
      <c r="L129" s="71">
        <v>2.1970311048649647</v>
      </c>
      <c r="M129" s="71">
        <v>9.0947268739818075</v>
      </c>
      <c r="N129" s="71">
        <v>9.7399680385736858</v>
      </c>
      <c r="O129" s="71">
        <v>10.867846162238596</v>
      </c>
      <c r="P129" s="71">
        <v>12.381763132767563</v>
      </c>
      <c r="Q129" s="71">
        <v>0.72762519864300201</v>
      </c>
      <c r="R129" s="71">
        <v>0</v>
      </c>
      <c r="S129" s="71">
        <v>1.1470156424667033</v>
      </c>
      <c r="T129" s="72"/>
      <c r="U129" s="71">
        <v>71888</v>
      </c>
      <c r="V129" s="71">
        <v>301</v>
      </c>
      <c r="W129" s="71">
        <v>63</v>
      </c>
      <c r="X129" s="71">
        <v>2666</v>
      </c>
      <c r="Y129" s="71">
        <v>4555</v>
      </c>
      <c r="Z129" s="71">
        <v>6804</v>
      </c>
      <c r="AA129" s="71">
        <v>2571</v>
      </c>
      <c r="AB129" s="71">
        <v>11791</v>
      </c>
      <c r="AC129" s="71">
        <v>0</v>
      </c>
      <c r="AD129" s="71">
        <v>1.1470156424667031</v>
      </c>
      <c r="AE129" s="72"/>
      <c r="AF129" s="71">
        <v>842447.87202975631</v>
      </c>
      <c r="AG129" s="71">
        <v>430178.11118942121</v>
      </c>
      <c r="AH129" s="71">
        <v>579136.64426063292</v>
      </c>
      <c r="AI129" s="71">
        <v>14829246.417616829</v>
      </c>
      <c r="AJ129" s="71">
        <v>20841841.260153491</v>
      </c>
      <c r="AK129" s="71">
        <v>0</v>
      </c>
      <c r="AL129" s="71">
        <v>0</v>
      </c>
      <c r="AM129" s="71">
        <v>1605845.4373995233</v>
      </c>
      <c r="AN129" s="71">
        <v>0</v>
      </c>
      <c r="AO129" s="71">
        <v>0</v>
      </c>
      <c r="AP129" s="71">
        <v>39128695.742649652</v>
      </c>
      <c r="AQ129" s="72"/>
      <c r="AR129" s="71">
        <v>459</v>
      </c>
      <c r="AS129" s="71">
        <v>206</v>
      </c>
      <c r="AT129" s="71">
        <v>0</v>
      </c>
      <c r="AU129" s="71">
        <v>0</v>
      </c>
      <c r="AV129" s="71">
        <v>0</v>
      </c>
      <c r="AW129" s="71">
        <v>0</v>
      </c>
      <c r="AX129" s="71"/>
      <c r="AY129" s="72"/>
      <c r="AZ129" s="71">
        <v>2536.4070000000002</v>
      </c>
      <c r="BA129" s="71">
        <v>6699.2000000000007</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1848</v>
      </c>
      <c r="B130" s="70">
        <v>51</v>
      </c>
      <c r="C130" s="70">
        <v>17</v>
      </c>
      <c r="D130" s="70">
        <v>3</v>
      </c>
      <c r="E130" s="70">
        <v>2020</v>
      </c>
      <c r="F130" s="70" t="s">
        <v>159</v>
      </c>
      <c r="G130" s="70" t="s">
        <v>1831</v>
      </c>
      <c r="H130" s="70" t="s">
        <v>1832</v>
      </c>
      <c r="I130" s="148"/>
      <c r="J130" s="71">
        <v>0.53350096116277457</v>
      </c>
      <c r="K130" s="71">
        <v>0.51479795431683217</v>
      </c>
      <c r="L130" s="71">
        <v>3.6622250353561725</v>
      </c>
      <c r="M130" s="71">
        <v>8.3886656821596191</v>
      </c>
      <c r="N130" s="71">
        <v>10.206128520008523</v>
      </c>
      <c r="O130" s="71">
        <v>9.5077753960502065</v>
      </c>
      <c r="P130" s="71">
        <v>11.626442232071158</v>
      </c>
      <c r="Q130" s="71">
        <v>0.68105531598092295</v>
      </c>
      <c r="R130" s="71">
        <v>0</v>
      </c>
      <c r="S130" s="71">
        <v>0.69347575325975896</v>
      </c>
      <c r="T130" s="72"/>
      <c r="U130" s="71">
        <v>64264</v>
      </c>
      <c r="V130" s="71">
        <v>264</v>
      </c>
      <c r="W130" s="71">
        <v>118</v>
      </c>
      <c r="X130" s="71">
        <v>2599</v>
      </c>
      <c r="Y130" s="71">
        <v>4545</v>
      </c>
      <c r="Z130" s="71">
        <v>6794</v>
      </c>
      <c r="AA130" s="71">
        <v>2566</v>
      </c>
      <c r="AB130" s="71">
        <v>11551</v>
      </c>
      <c r="AC130" s="71">
        <v>0</v>
      </c>
      <c r="AD130" s="71">
        <v>0.69347575325975896</v>
      </c>
      <c r="AE130" s="72"/>
      <c r="AF130" s="71">
        <v>741276.03671935655</v>
      </c>
      <c r="AG130" s="71">
        <v>378571.65872343915</v>
      </c>
      <c r="AH130" s="71">
        <v>1123224.7093890479</v>
      </c>
      <c r="AI130" s="71">
        <v>13333138.447245425</v>
      </c>
      <c r="AJ130" s="71">
        <v>22600626.168024231</v>
      </c>
      <c r="AK130" s="71"/>
      <c r="AL130" s="71"/>
      <c r="AM130" s="71">
        <v>1507533.8342866742</v>
      </c>
      <c r="AN130" s="71"/>
      <c r="AO130" s="71"/>
      <c r="AP130" s="71">
        <v>39684370.854388177</v>
      </c>
      <c r="AQ130" s="72"/>
      <c r="AR130" s="71">
        <v>478</v>
      </c>
      <c r="AS130" s="71">
        <v>208</v>
      </c>
      <c r="AT130" s="71">
        <v>0</v>
      </c>
      <c r="AU130" s="71">
        <v>0</v>
      </c>
      <c r="AV130" s="71">
        <v>0</v>
      </c>
      <c r="AW130" s="71">
        <v>0</v>
      </c>
      <c r="AX130" s="71"/>
      <c r="AY130" s="72"/>
      <c r="AZ130" s="71">
        <v>2648.7270000000012</v>
      </c>
      <c r="BA130" s="71">
        <v>6753.7000000000007</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1849</v>
      </c>
      <c r="B131" s="70">
        <v>51</v>
      </c>
      <c r="C131" s="70">
        <v>18</v>
      </c>
      <c r="D131" s="70">
        <v>3</v>
      </c>
      <c r="E131" s="70">
        <v>2021</v>
      </c>
      <c r="F131" s="70" t="s">
        <v>160</v>
      </c>
      <c r="G131" s="70" t="s">
        <v>1831</v>
      </c>
      <c r="H131" s="70" t="s">
        <v>1832</v>
      </c>
      <c r="I131" s="148"/>
      <c r="J131" s="71">
        <v>0.3917437785621915</v>
      </c>
      <c r="K131" s="71">
        <v>0.52700895980840368</v>
      </c>
      <c r="L131" s="71">
        <v>3.271906186648573</v>
      </c>
      <c r="M131" s="71">
        <v>7.7534353480248832</v>
      </c>
      <c r="N131" s="71">
        <v>8.3027014387096134</v>
      </c>
      <c r="O131" s="71">
        <v>9.1619335329163931</v>
      </c>
      <c r="P131" s="71">
        <v>11.899967958069171</v>
      </c>
      <c r="Q131" s="71">
        <v>0.66175947524253997</v>
      </c>
      <c r="R131" s="71">
        <v>0</v>
      </c>
      <c r="S131" s="71">
        <v>0.77036579408329653</v>
      </c>
      <c r="T131" s="72"/>
      <c r="U131" s="71">
        <v>60300</v>
      </c>
      <c r="V131" s="71">
        <v>264</v>
      </c>
      <c r="W131" s="71">
        <v>118</v>
      </c>
      <c r="X131" s="71">
        <v>2599</v>
      </c>
      <c r="Y131" s="71">
        <v>4538</v>
      </c>
      <c r="Z131" s="71">
        <v>6741</v>
      </c>
      <c r="AA131" s="71">
        <v>2561</v>
      </c>
      <c r="AB131" s="71">
        <v>11334</v>
      </c>
      <c r="AC131" s="71">
        <v>0</v>
      </c>
      <c r="AD131" s="71">
        <v>0.77036579408329653</v>
      </c>
      <c r="AE131" s="72"/>
      <c r="AF131" s="71">
        <v>606321.61569870089</v>
      </c>
      <c r="AG131" s="71">
        <v>405233.12210440199</v>
      </c>
      <c r="AH131" s="71">
        <v>1039163.1582905292</v>
      </c>
      <c r="AI131" s="71">
        <v>14781417.620607417</v>
      </c>
      <c r="AJ131" s="71">
        <v>21025050.37844057</v>
      </c>
      <c r="AK131" s="71">
        <v>0</v>
      </c>
      <c r="AL131" s="71">
        <v>0</v>
      </c>
      <c r="AM131" s="71">
        <v>1487744.9044136384</v>
      </c>
      <c r="AN131" s="71">
        <v>0</v>
      </c>
      <c r="AO131" s="71">
        <v>0</v>
      </c>
      <c r="AP131" s="71">
        <v>39344930.799555257</v>
      </c>
      <c r="AQ131" s="72"/>
      <c r="AR131" s="71">
        <v>511</v>
      </c>
      <c r="AS131" s="71">
        <v>210</v>
      </c>
      <c r="AT131" s="71">
        <v>0</v>
      </c>
      <c r="AU131" s="71">
        <v>0</v>
      </c>
      <c r="AV131" s="71">
        <v>0</v>
      </c>
      <c r="AW131" s="71">
        <v>0</v>
      </c>
      <c r="AX131" s="71"/>
      <c r="AY131" s="72"/>
      <c r="AZ131" s="71">
        <v>2852.5870000000032</v>
      </c>
      <c r="BA131" s="71">
        <v>6852.7000000000007</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1850</v>
      </c>
      <c r="B132" s="70">
        <v>51</v>
      </c>
      <c r="C132" s="70">
        <v>19</v>
      </c>
      <c r="D132" s="70">
        <v>3</v>
      </c>
      <c r="E132" s="70">
        <v>2022</v>
      </c>
      <c r="F132" s="70" t="s">
        <v>161</v>
      </c>
      <c r="G132" s="70" t="s">
        <v>1831</v>
      </c>
      <c r="H132" s="70" t="s">
        <v>1832</v>
      </c>
      <c r="I132" s="148"/>
      <c r="J132" s="71">
        <v>0.43930305776727913</v>
      </c>
      <c r="K132" s="71">
        <v>0.5390625131600747</v>
      </c>
      <c r="L132" s="71">
        <v>2.9251000595976575</v>
      </c>
      <c r="M132" s="71">
        <v>8.402577950521767</v>
      </c>
      <c r="N132" s="71">
        <v>11.349734164876113</v>
      </c>
      <c r="O132" s="71">
        <v>9.6001305021802725</v>
      </c>
      <c r="P132" s="71">
        <v>11.826551059679909</v>
      </c>
      <c r="Q132" s="71">
        <v>0.65810596938669508</v>
      </c>
      <c r="R132" s="71">
        <v>0</v>
      </c>
      <c r="S132" s="71">
        <v>0.74478310559693828</v>
      </c>
      <c r="T132" s="72"/>
      <c r="U132" s="71">
        <v>66014</v>
      </c>
      <c r="V132" s="71">
        <v>264</v>
      </c>
      <c r="W132" s="71">
        <v>118</v>
      </c>
      <c r="X132" s="71">
        <v>2599</v>
      </c>
      <c r="Y132" s="71">
        <v>4553</v>
      </c>
      <c r="Z132" s="71">
        <v>6711</v>
      </c>
      <c r="AA132" s="71">
        <v>2584</v>
      </c>
      <c r="AB132" s="71">
        <v>11179</v>
      </c>
      <c r="AC132" s="71">
        <v>0</v>
      </c>
      <c r="AD132" s="71">
        <v>0.74478310559693828</v>
      </c>
      <c r="AE132" s="72"/>
      <c r="AF132" s="71">
        <v>561400.10421004368</v>
      </c>
      <c r="AG132" s="71">
        <v>413083.06502761185</v>
      </c>
      <c r="AH132" s="71">
        <v>1041239.4555972577</v>
      </c>
      <c r="AI132" s="71">
        <v>13869555.93266258</v>
      </c>
      <c r="AJ132" s="71">
        <v>22281888.463198483</v>
      </c>
      <c r="AK132" s="71">
        <v>0</v>
      </c>
      <c r="AL132" s="71">
        <v>0</v>
      </c>
      <c r="AM132" s="71">
        <v>1443514.024177145</v>
      </c>
      <c r="AN132" s="71">
        <v>0</v>
      </c>
      <c r="AO132" s="71">
        <v>0</v>
      </c>
      <c r="AP132" s="71">
        <v>39610681.044873118</v>
      </c>
      <c r="AQ132" s="72"/>
      <c r="AR132" s="71">
        <v>534</v>
      </c>
      <c r="AS132" s="71">
        <v>211</v>
      </c>
      <c r="AT132" s="71">
        <v>0</v>
      </c>
      <c r="AU132" s="71">
        <v>0</v>
      </c>
      <c r="AV132" s="71">
        <v>0</v>
      </c>
      <c r="AW132" s="71">
        <v>0</v>
      </c>
      <c r="AX132" s="71"/>
      <c r="AY132" s="72"/>
      <c r="AZ132" s="71">
        <v>2995.1770000000033</v>
      </c>
      <c r="BA132" s="71">
        <v>6901.0999999999995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1851</v>
      </c>
      <c r="B133" s="70">
        <v>51</v>
      </c>
      <c r="C133" s="70">
        <v>20</v>
      </c>
      <c r="D133" s="70">
        <v>3</v>
      </c>
      <c r="E133" s="70">
        <v>2023</v>
      </c>
      <c r="F133" s="70" t="s">
        <v>1539</v>
      </c>
      <c r="G133" s="70" t="s">
        <v>1831</v>
      </c>
      <c r="H133" s="70" t="s">
        <v>1832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551</v>
      </c>
      <c r="AS133" s="71">
        <v>211</v>
      </c>
      <c r="AT133" s="71">
        <v>0</v>
      </c>
      <c r="AU133" s="71">
        <v>0</v>
      </c>
      <c r="AV133" s="71">
        <v>0</v>
      </c>
      <c r="AW133" s="71">
        <v>0</v>
      </c>
      <c r="AX133" s="71"/>
      <c r="AY133" s="72"/>
      <c r="AZ133" s="71">
        <v>3099.9770000000035</v>
      </c>
      <c r="BA133" s="71">
        <v>6900.7999999999993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1852</v>
      </c>
      <c r="B134" s="70">
        <v>51</v>
      </c>
      <c r="C134" s="70">
        <v>21</v>
      </c>
      <c r="D134" s="70">
        <v>3</v>
      </c>
      <c r="E134" s="70">
        <v>2024</v>
      </c>
      <c r="F134" s="70" t="s">
        <v>1558</v>
      </c>
      <c r="G134" s="70" t="s">
        <v>1831</v>
      </c>
      <c r="H134" s="70" t="s">
        <v>1832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1853</v>
      </c>
      <c r="B135" s="70">
        <v>290</v>
      </c>
      <c r="C135" s="70">
        <v>1</v>
      </c>
      <c r="D135" s="70">
        <v>18</v>
      </c>
      <c r="E135" s="70">
        <v>1990</v>
      </c>
      <c r="F135" s="70" t="s">
        <v>787</v>
      </c>
      <c r="G135" s="70" t="s">
        <v>1854</v>
      </c>
      <c r="H135" s="70" t="s">
        <v>1855</v>
      </c>
      <c r="I135" s="148"/>
      <c r="J135" s="71">
        <v>66.080154243113924</v>
      </c>
      <c r="K135" s="71">
        <v>2.2861253533985049</v>
      </c>
      <c r="L135" s="71">
        <v>3.5033590452390309</v>
      </c>
      <c r="M135" s="71">
        <v>5.5862516449904804</v>
      </c>
      <c r="N135" s="71">
        <v>8.3801325107553861</v>
      </c>
      <c r="O135" s="71">
        <v>11.25666999126226</v>
      </c>
      <c r="P135" s="71">
        <v>13.80497057544537</v>
      </c>
      <c r="Q135" s="71">
        <v>0.70993892235717104</v>
      </c>
      <c r="R135" s="71">
        <v>0</v>
      </c>
      <c r="S135" s="71">
        <v>0.75407742619128137</v>
      </c>
      <c r="T135" s="72"/>
      <c r="U135" s="71">
        <v>12797497</v>
      </c>
      <c r="V135" s="71">
        <v>806</v>
      </c>
      <c r="W135" s="71">
        <v>48</v>
      </c>
      <c r="X135" s="71">
        <v>2221</v>
      </c>
      <c r="Y135" s="71">
        <v>2931</v>
      </c>
      <c r="Z135" s="71">
        <v>4630</v>
      </c>
      <c r="AA135" s="71">
        <v>3352</v>
      </c>
      <c r="AB135" s="71">
        <v>11527</v>
      </c>
      <c r="AC135" s="71">
        <v>0</v>
      </c>
      <c r="AD135" s="71">
        <v>0.75407742619128137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1856</v>
      </c>
      <c r="B136" s="70">
        <v>291</v>
      </c>
      <c r="C136" s="70">
        <v>2</v>
      </c>
      <c r="D136" s="70">
        <v>18</v>
      </c>
      <c r="E136" s="70">
        <v>2005</v>
      </c>
      <c r="F136" s="70" t="s">
        <v>789</v>
      </c>
      <c r="G136" s="70" t="s">
        <v>1854</v>
      </c>
      <c r="H136" s="70" t="s">
        <v>1855</v>
      </c>
      <c r="I136" s="148"/>
      <c r="J136" s="71">
        <v>109.6845263154742</v>
      </c>
      <c r="K136" s="71">
        <v>1.295108490039079</v>
      </c>
      <c r="L136" s="71">
        <v>1.329634871736578</v>
      </c>
      <c r="M136" s="71">
        <v>9.86178517679887</v>
      </c>
      <c r="N136" s="71">
        <v>12.592439239635731</v>
      </c>
      <c r="O136" s="71">
        <v>16.253259925065269</v>
      </c>
      <c r="P136" s="71">
        <v>14.668611452935821</v>
      </c>
      <c r="Q136" s="71">
        <v>0.691064937711794</v>
      </c>
      <c r="R136" s="71">
        <v>0</v>
      </c>
      <c r="S136" s="71">
        <v>2.263404649453594</v>
      </c>
      <c r="T136" s="72"/>
      <c r="U136" s="71">
        <v>19479261</v>
      </c>
      <c r="V136" s="71">
        <v>575</v>
      </c>
      <c r="W136" s="71">
        <v>17</v>
      </c>
      <c r="X136" s="71">
        <v>2146</v>
      </c>
      <c r="Y136" s="71">
        <v>3682</v>
      </c>
      <c r="Z136" s="71">
        <v>7736</v>
      </c>
      <c r="AA136" s="71">
        <v>2917</v>
      </c>
      <c r="AB136" s="71">
        <v>11730</v>
      </c>
      <c r="AC136" s="71">
        <v>0</v>
      </c>
      <c r="AD136" s="71">
        <v>2.263404649453594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1857</v>
      </c>
      <c r="B137" s="70">
        <v>292</v>
      </c>
      <c r="C137" s="70">
        <v>3</v>
      </c>
      <c r="D137" s="70">
        <v>18</v>
      </c>
      <c r="E137" s="70">
        <v>2006</v>
      </c>
      <c r="F137" s="70" t="s">
        <v>790</v>
      </c>
      <c r="G137" s="70" t="s">
        <v>1854</v>
      </c>
      <c r="H137" s="70" t="s">
        <v>1855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1858</v>
      </c>
      <c r="B138" s="70">
        <v>293</v>
      </c>
      <c r="C138" s="70">
        <v>4</v>
      </c>
      <c r="D138" s="70">
        <v>18</v>
      </c>
      <c r="E138" s="70">
        <v>2007</v>
      </c>
      <c r="F138" s="70" t="s">
        <v>791</v>
      </c>
      <c r="G138" s="70" t="s">
        <v>1854</v>
      </c>
      <c r="H138" s="70" t="s">
        <v>1855</v>
      </c>
      <c r="I138" s="148"/>
      <c r="J138" s="71">
        <v>118.2158008145702</v>
      </c>
      <c r="K138" s="71">
        <v>1.2925935188856981</v>
      </c>
      <c r="L138" s="71">
        <v>0.88427165894089688</v>
      </c>
      <c r="M138" s="71">
        <v>10.85769573242588</v>
      </c>
      <c r="N138" s="71">
        <v>12.650262128600421</v>
      </c>
      <c r="O138" s="71">
        <v>16.05323360027004</v>
      </c>
      <c r="P138" s="71">
        <v>14.466718495628591</v>
      </c>
      <c r="Q138" s="71">
        <v>0.72759580907093502</v>
      </c>
      <c r="R138" s="71">
        <v>0</v>
      </c>
      <c r="S138" s="71">
        <v>2.083470776545389</v>
      </c>
      <c r="T138" s="72"/>
      <c r="U138" s="71">
        <v>21175358</v>
      </c>
      <c r="V138" s="71">
        <v>552</v>
      </c>
      <c r="W138" s="71">
        <v>21</v>
      </c>
      <c r="X138" s="71">
        <v>2532</v>
      </c>
      <c r="Y138" s="71">
        <v>3761</v>
      </c>
      <c r="Z138" s="71">
        <v>7943</v>
      </c>
      <c r="AA138" s="71">
        <v>2833</v>
      </c>
      <c r="AB138" s="71">
        <v>11697</v>
      </c>
      <c r="AC138" s="71">
        <v>0</v>
      </c>
      <c r="AD138" s="71">
        <v>2.083470776545389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1859</v>
      </c>
      <c r="B139" s="70">
        <v>294</v>
      </c>
      <c r="C139" s="70">
        <v>5</v>
      </c>
      <c r="D139" s="70">
        <v>18</v>
      </c>
      <c r="E139" s="70">
        <v>2008</v>
      </c>
      <c r="F139" s="70" t="s">
        <v>792</v>
      </c>
      <c r="G139" s="70" t="s">
        <v>1854</v>
      </c>
      <c r="H139" s="70" t="s">
        <v>1855</v>
      </c>
      <c r="I139" s="148"/>
      <c r="J139" s="71">
        <v>121.1762316165895</v>
      </c>
      <c r="K139" s="71">
        <v>0.96566158110108413</v>
      </c>
      <c r="L139" s="71">
        <v>0.77932489824797291</v>
      </c>
      <c r="M139" s="71">
        <v>11.51086448276379</v>
      </c>
      <c r="N139" s="71">
        <v>13.190577090644609</v>
      </c>
      <c r="O139" s="71">
        <v>15.665100367102241</v>
      </c>
      <c r="P139" s="71">
        <v>13.92996198531732</v>
      </c>
      <c r="Q139" s="71">
        <v>0.71282340650833698</v>
      </c>
      <c r="R139" s="71">
        <v>0</v>
      </c>
      <c r="S139" s="71">
        <v>2.172012591827134</v>
      </c>
      <c r="T139" s="72"/>
      <c r="U139" s="71">
        <v>22761854</v>
      </c>
      <c r="V139" s="71">
        <v>552</v>
      </c>
      <c r="W139" s="71">
        <v>21</v>
      </c>
      <c r="X139" s="71">
        <v>2532</v>
      </c>
      <c r="Y139" s="71">
        <v>3795</v>
      </c>
      <c r="Z139" s="71">
        <v>8023</v>
      </c>
      <c r="AA139" s="71">
        <v>2731</v>
      </c>
      <c r="AB139" s="71">
        <v>11648</v>
      </c>
      <c r="AC139" s="71">
        <v>0</v>
      </c>
      <c r="AD139" s="71">
        <v>2.172012591827134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1860</v>
      </c>
      <c r="B140" s="70">
        <v>295</v>
      </c>
      <c r="C140" s="70">
        <v>6</v>
      </c>
      <c r="D140" s="70">
        <v>18</v>
      </c>
      <c r="E140" s="70">
        <v>2009</v>
      </c>
      <c r="F140" s="70" t="s">
        <v>176</v>
      </c>
      <c r="G140" s="1064" t="s">
        <v>1854</v>
      </c>
      <c r="H140" s="70" t="s">
        <v>1855</v>
      </c>
      <c r="I140" s="148"/>
      <c r="J140" s="71">
        <v>112.3861011625937</v>
      </c>
      <c r="K140" s="71">
        <v>0.84897976273755837</v>
      </c>
      <c r="L140" s="71">
        <v>1.0253244407912649</v>
      </c>
      <c r="M140" s="71">
        <v>12.01169879664503</v>
      </c>
      <c r="N140" s="71">
        <v>11.814237837112421</v>
      </c>
      <c r="O140" s="71">
        <v>15.96955481343071</v>
      </c>
      <c r="P140" s="71">
        <v>13.469486597285391</v>
      </c>
      <c r="Q140" s="71">
        <v>0.67327619166030905</v>
      </c>
      <c r="R140" s="71">
        <v>0</v>
      </c>
      <c r="S140" s="71">
        <v>2.5893638147716551</v>
      </c>
      <c r="T140" s="72"/>
      <c r="U140" s="71">
        <v>19012883</v>
      </c>
      <c r="V140" s="71">
        <v>513</v>
      </c>
      <c r="W140" s="71">
        <v>40</v>
      </c>
      <c r="X140" s="71">
        <v>2827</v>
      </c>
      <c r="Y140" s="71">
        <v>3833</v>
      </c>
      <c r="Z140" s="71">
        <v>8073</v>
      </c>
      <c r="AA140" s="71">
        <v>2711</v>
      </c>
      <c r="AB140" s="71">
        <v>11549</v>
      </c>
      <c r="AC140" s="71">
        <v>0</v>
      </c>
      <c r="AD140" s="71">
        <v>2.5893638147716551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94.1</v>
      </c>
      <c r="BK140" s="71">
        <v>0</v>
      </c>
      <c r="BL140" s="71">
        <v>0</v>
      </c>
      <c r="BM140" s="71">
        <v>0</v>
      </c>
      <c r="BN140" s="72"/>
      <c r="BO140" s="71">
        <v>0</v>
      </c>
      <c r="BP140" s="71">
        <v>0</v>
      </c>
      <c r="BQ140" s="71">
        <v>4</v>
      </c>
      <c r="BR140" s="71">
        <v>0</v>
      </c>
      <c r="BS140" s="71">
        <v>0</v>
      </c>
      <c r="BT140" s="71">
        <v>0</v>
      </c>
      <c r="BU140"/>
      <c r="BV140" s="70">
        <v>94.1</v>
      </c>
      <c r="BW140" s="70">
        <v>0</v>
      </c>
      <c r="BX140" s="70">
        <v>0</v>
      </c>
      <c r="BY140" s="70">
        <v>0</v>
      </c>
      <c r="BZ140" s="70">
        <v>0</v>
      </c>
      <c r="CA140" s="70">
        <v>0</v>
      </c>
      <c r="CB140" s="70">
        <v>0</v>
      </c>
      <c r="CC140" s="70">
        <v>0</v>
      </c>
      <c r="CD140" s="70">
        <v>0</v>
      </c>
    </row>
    <row r="141" spans="1:82">
      <c r="A141" s="70" t="s">
        <v>1861</v>
      </c>
      <c r="B141" s="70">
        <v>296</v>
      </c>
      <c r="C141" s="70">
        <v>7</v>
      </c>
      <c r="D141" s="70">
        <v>18</v>
      </c>
      <c r="E141" s="70">
        <v>2010</v>
      </c>
      <c r="F141" s="70" t="s">
        <v>177</v>
      </c>
      <c r="G141" s="1064" t="s">
        <v>1854</v>
      </c>
      <c r="H141" s="70" t="s">
        <v>1855</v>
      </c>
      <c r="I141" s="148"/>
      <c r="J141" s="71">
        <v>117.75172790789151</v>
      </c>
      <c r="K141" s="71">
        <v>0.90531220511438837</v>
      </c>
      <c r="L141" s="71">
        <v>0.98538354126202632</v>
      </c>
      <c r="M141" s="71">
        <v>12.434788053541141</v>
      </c>
      <c r="N141" s="71">
        <v>12.867684033872891</v>
      </c>
      <c r="O141" s="71">
        <v>16.025644346877868</v>
      </c>
      <c r="P141" s="71">
        <v>13.7533366745231</v>
      </c>
      <c r="Q141" s="71">
        <v>0.70348096618261202</v>
      </c>
      <c r="R141" s="71">
        <v>0</v>
      </c>
      <c r="S141" s="71">
        <v>2.8000799731278558</v>
      </c>
      <c r="T141" s="72"/>
      <c r="U141" s="71">
        <v>21421952</v>
      </c>
      <c r="V141" s="71">
        <v>513</v>
      </c>
      <c r="W141" s="71">
        <v>40</v>
      </c>
      <c r="X141" s="71">
        <v>2827</v>
      </c>
      <c r="Y141" s="71">
        <v>3923</v>
      </c>
      <c r="Z141" s="71">
        <v>8139</v>
      </c>
      <c r="AA141" s="71">
        <v>2699</v>
      </c>
      <c r="AB141" s="71">
        <v>11563</v>
      </c>
      <c r="AC141" s="71">
        <v>0</v>
      </c>
      <c r="AD141" s="71">
        <v>2.8000799731278558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111.88200000000001</v>
      </c>
      <c r="BK141" s="71">
        <v>0</v>
      </c>
      <c r="BL141" s="71">
        <v>0</v>
      </c>
      <c r="BM141" s="71">
        <v>0</v>
      </c>
      <c r="BN141" s="72"/>
      <c r="BO141" s="71">
        <v>0</v>
      </c>
      <c r="BP141" s="71">
        <v>0</v>
      </c>
      <c r="BQ141" s="71">
        <v>4</v>
      </c>
      <c r="BR141" s="71">
        <v>0</v>
      </c>
      <c r="BS141" s="71">
        <v>0</v>
      </c>
      <c r="BT141" s="71">
        <v>0</v>
      </c>
      <c r="BU141"/>
      <c r="BV141" s="70">
        <v>111.88200000000001</v>
      </c>
      <c r="BW141" s="70">
        <v>0</v>
      </c>
      <c r="BX141" s="70">
        <v>0</v>
      </c>
      <c r="BY141" s="70">
        <v>0</v>
      </c>
      <c r="BZ141" s="70">
        <v>0</v>
      </c>
      <c r="CA141" s="70">
        <v>0</v>
      </c>
      <c r="CB141" s="70">
        <v>0</v>
      </c>
      <c r="CC141" s="70">
        <v>0</v>
      </c>
      <c r="CD141" s="70">
        <v>0</v>
      </c>
    </row>
    <row r="142" spans="1:82">
      <c r="A142" s="70" t="s">
        <v>1862</v>
      </c>
      <c r="B142" s="70">
        <v>297</v>
      </c>
      <c r="C142" s="70">
        <v>8</v>
      </c>
      <c r="D142" s="70">
        <v>18</v>
      </c>
      <c r="E142" s="70">
        <v>2011</v>
      </c>
      <c r="F142" s="70" t="s">
        <v>178</v>
      </c>
      <c r="G142" s="70" t="s">
        <v>1854</v>
      </c>
      <c r="H142" s="70" t="s">
        <v>1855</v>
      </c>
      <c r="I142" s="148"/>
      <c r="J142" s="71">
        <v>123.7360305257876</v>
      </c>
      <c r="K142" s="71">
        <v>1.183252754364426</v>
      </c>
      <c r="L142" s="71">
        <v>1.5516313463595579</v>
      </c>
      <c r="M142" s="71">
        <v>14.6763542067338</v>
      </c>
      <c r="N142" s="71">
        <v>13.88535702252916</v>
      </c>
      <c r="O142" s="71">
        <v>15.850623091624259</v>
      </c>
      <c r="P142" s="71">
        <v>13.321248231216064</v>
      </c>
      <c r="Q142" s="71">
        <v>0.81236943591899802</v>
      </c>
      <c r="R142" s="71">
        <v>0</v>
      </c>
      <c r="S142" s="71">
        <v>2.0356903151394929</v>
      </c>
      <c r="T142" s="72"/>
      <c r="U142" s="71">
        <v>19985405</v>
      </c>
      <c r="V142" s="71">
        <v>513</v>
      </c>
      <c r="W142" s="71">
        <v>40</v>
      </c>
      <c r="X142" s="71">
        <v>2827</v>
      </c>
      <c r="Y142" s="71">
        <v>3989</v>
      </c>
      <c r="Z142" s="71">
        <v>8225</v>
      </c>
      <c r="AA142" s="71">
        <v>2692</v>
      </c>
      <c r="AB142" s="71">
        <v>11576</v>
      </c>
      <c r="AC142" s="71">
        <v>0</v>
      </c>
      <c r="AD142" s="71">
        <v>2.0356903151394929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115.624</v>
      </c>
      <c r="BK142" s="71">
        <v>0</v>
      </c>
      <c r="BL142" s="71">
        <v>0</v>
      </c>
      <c r="BM142" s="71">
        <v>0</v>
      </c>
      <c r="BN142" s="72"/>
      <c r="BO142" s="71">
        <v>0</v>
      </c>
      <c r="BP142" s="71">
        <v>0</v>
      </c>
      <c r="BQ142" s="71">
        <v>6</v>
      </c>
      <c r="BR142" s="71">
        <v>0</v>
      </c>
      <c r="BS142" s="71">
        <v>0</v>
      </c>
      <c r="BT142" s="71">
        <v>0</v>
      </c>
      <c r="BU142"/>
      <c r="BV142" s="70">
        <v>115.624</v>
      </c>
      <c r="BW142" s="70">
        <v>0</v>
      </c>
      <c r="BX142" s="70">
        <v>0</v>
      </c>
      <c r="BY142" s="70">
        <v>0</v>
      </c>
      <c r="BZ142" s="70">
        <v>0</v>
      </c>
      <c r="CA142" s="70">
        <v>0</v>
      </c>
      <c r="CB142" s="70">
        <v>0</v>
      </c>
      <c r="CC142" s="70">
        <v>0</v>
      </c>
      <c r="CD142" s="70">
        <v>0</v>
      </c>
    </row>
    <row r="143" spans="1:82">
      <c r="A143" s="70" t="s">
        <v>1863</v>
      </c>
      <c r="B143" s="70">
        <v>298</v>
      </c>
      <c r="C143" s="70">
        <v>9</v>
      </c>
      <c r="D143" s="70">
        <v>18</v>
      </c>
      <c r="E143" s="70">
        <v>2012</v>
      </c>
      <c r="F143" s="70" t="s">
        <v>179</v>
      </c>
      <c r="G143" s="70" t="s">
        <v>1854</v>
      </c>
      <c r="H143" s="70" t="s">
        <v>1855</v>
      </c>
      <c r="I143" s="148"/>
      <c r="J143" s="71">
        <v>116.92095839220769</v>
      </c>
      <c r="K143" s="71">
        <v>1.1258287137676359</v>
      </c>
      <c r="L143" s="71">
        <v>1.5361433931158459</v>
      </c>
      <c r="M143" s="71">
        <v>14.96034682959105</v>
      </c>
      <c r="N143" s="71">
        <v>17.363365312337312</v>
      </c>
      <c r="O143" s="71">
        <v>15.96871135625878</v>
      </c>
      <c r="P143" s="71">
        <v>13.148208929744374</v>
      </c>
      <c r="Q143" s="71">
        <v>0.90511557573707502</v>
      </c>
      <c r="R143" s="71">
        <v>0</v>
      </c>
      <c r="S143" s="71">
        <v>2.0440445842731561</v>
      </c>
      <c r="T143" s="72"/>
      <c r="U143" s="71">
        <v>17863203</v>
      </c>
      <c r="V143" s="71">
        <v>513</v>
      </c>
      <c r="W143" s="71">
        <v>40</v>
      </c>
      <c r="X143" s="71">
        <v>2827</v>
      </c>
      <c r="Y143" s="71">
        <v>4250</v>
      </c>
      <c r="Z143" s="71">
        <v>8352</v>
      </c>
      <c r="AA143" s="71">
        <v>2642</v>
      </c>
      <c r="AB143" s="71">
        <v>11871</v>
      </c>
      <c r="AC143" s="71">
        <v>0</v>
      </c>
      <c r="AD143" s="71">
        <v>2.0440445842731561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129.36799999999999</v>
      </c>
      <c r="BK143" s="71">
        <v>0</v>
      </c>
      <c r="BL143" s="71">
        <v>3.1880000000000002</v>
      </c>
      <c r="BM143" s="71">
        <v>0</v>
      </c>
      <c r="BN143" s="72"/>
      <c r="BO143" s="71">
        <v>0</v>
      </c>
      <c r="BP143" s="71">
        <v>0</v>
      </c>
      <c r="BQ143" s="71">
        <v>6</v>
      </c>
      <c r="BR143" s="71">
        <v>0</v>
      </c>
      <c r="BS143" s="71">
        <v>1</v>
      </c>
      <c r="BT143" s="71">
        <v>0</v>
      </c>
      <c r="BU143"/>
      <c r="BV143" s="70">
        <v>132.55600000000001</v>
      </c>
      <c r="BW143" s="70">
        <v>0</v>
      </c>
      <c r="BX143" s="70">
        <v>0</v>
      </c>
      <c r="BY143" s="70">
        <v>0</v>
      </c>
      <c r="BZ143" s="70">
        <v>0</v>
      </c>
      <c r="CA143" s="70">
        <v>0</v>
      </c>
      <c r="CB143" s="70">
        <v>0</v>
      </c>
      <c r="CC143" s="70">
        <v>0</v>
      </c>
      <c r="CD143" s="70">
        <v>0</v>
      </c>
    </row>
    <row r="144" spans="1:82">
      <c r="A144" s="70" t="s">
        <v>1864</v>
      </c>
      <c r="B144" s="70">
        <v>299</v>
      </c>
      <c r="C144" s="70">
        <v>10</v>
      </c>
      <c r="D144" s="70">
        <v>18</v>
      </c>
      <c r="E144" s="70">
        <v>2013</v>
      </c>
      <c r="F144" s="70" t="s">
        <v>180</v>
      </c>
      <c r="G144" s="70" t="s">
        <v>1854</v>
      </c>
      <c r="H144" s="70" t="s">
        <v>1855</v>
      </c>
      <c r="I144" s="148"/>
      <c r="J144" s="71">
        <v>123.5486792693799</v>
      </c>
      <c r="K144" s="71">
        <v>0.96957952273813297</v>
      </c>
      <c r="L144" s="71">
        <v>1.484706943478356</v>
      </c>
      <c r="M144" s="71">
        <v>14.221169287190451</v>
      </c>
      <c r="N144" s="71">
        <v>14.43710658783535</v>
      </c>
      <c r="O144" s="71">
        <v>15.407006443482903</v>
      </c>
      <c r="P144" s="71">
        <v>13.252700479461089</v>
      </c>
      <c r="Q144" s="71">
        <v>0.91897613832025704</v>
      </c>
      <c r="R144" s="71">
        <v>0</v>
      </c>
      <c r="S144" s="71">
        <v>2.706448891371283</v>
      </c>
      <c r="T144" s="72"/>
      <c r="U144" s="71">
        <v>18173190</v>
      </c>
      <c r="V144" s="71">
        <v>513</v>
      </c>
      <c r="W144" s="71">
        <v>40</v>
      </c>
      <c r="X144" s="71">
        <v>2827</v>
      </c>
      <c r="Y144" s="71">
        <v>4280</v>
      </c>
      <c r="Z144" s="71">
        <v>8418</v>
      </c>
      <c r="AA144" s="71">
        <v>2653</v>
      </c>
      <c r="AB144" s="71">
        <v>11880</v>
      </c>
      <c r="AC144" s="71">
        <v>0</v>
      </c>
      <c r="AD144" s="71">
        <v>2.706448891371283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132.833</v>
      </c>
      <c r="BK144" s="71">
        <v>0</v>
      </c>
      <c r="BL144" s="71">
        <v>3.403</v>
      </c>
      <c r="BM144" s="71">
        <v>0</v>
      </c>
      <c r="BN144" s="72"/>
      <c r="BO144" s="71">
        <v>0</v>
      </c>
      <c r="BP144" s="71">
        <v>0</v>
      </c>
      <c r="BQ144" s="71">
        <v>6</v>
      </c>
      <c r="BR144" s="71">
        <v>0</v>
      </c>
      <c r="BS144" s="71">
        <v>1</v>
      </c>
      <c r="BT144" s="71">
        <v>0</v>
      </c>
      <c r="BU144"/>
      <c r="BV144" s="70">
        <v>136.23599999999999</v>
      </c>
      <c r="BW144" s="70">
        <v>0</v>
      </c>
      <c r="BX144" s="70">
        <v>0</v>
      </c>
      <c r="BY144" s="70">
        <v>0</v>
      </c>
      <c r="BZ144" s="70">
        <v>0</v>
      </c>
      <c r="CA144" s="70">
        <v>0</v>
      </c>
      <c r="CB144" s="70">
        <v>0</v>
      </c>
      <c r="CC144" s="70">
        <v>0</v>
      </c>
      <c r="CD144" s="70">
        <v>0</v>
      </c>
    </row>
    <row r="145" spans="1:82">
      <c r="A145" s="70" t="s">
        <v>1865</v>
      </c>
      <c r="B145" s="70">
        <v>300</v>
      </c>
      <c r="C145" s="70">
        <v>11</v>
      </c>
      <c r="D145" s="70">
        <v>18</v>
      </c>
      <c r="E145" s="70">
        <v>2014</v>
      </c>
      <c r="F145" s="70" t="s">
        <v>181</v>
      </c>
      <c r="G145" s="70" t="s">
        <v>1854</v>
      </c>
      <c r="H145" s="70" t="s">
        <v>1855</v>
      </c>
      <c r="I145" s="148"/>
      <c r="J145" s="71">
        <v>107.0482857296941</v>
      </c>
      <c r="K145" s="71">
        <v>0.96667328918579487</v>
      </c>
      <c r="L145" s="71">
        <v>1.1537498643564179</v>
      </c>
      <c r="M145" s="71">
        <v>15.223466666441411</v>
      </c>
      <c r="N145" s="71">
        <v>14.804736689389481</v>
      </c>
      <c r="O145" s="71">
        <v>14.765726267358126</v>
      </c>
      <c r="P145" s="71">
        <v>13.256308714719077</v>
      </c>
      <c r="Q145" s="71">
        <v>0.86752734156328803</v>
      </c>
      <c r="R145" s="71">
        <v>0</v>
      </c>
      <c r="S145" s="71">
        <v>2.1606379587878859</v>
      </c>
      <c r="T145" s="72"/>
      <c r="U145" s="71">
        <v>18850986</v>
      </c>
      <c r="V145" s="71">
        <v>455</v>
      </c>
      <c r="W145" s="71">
        <v>49</v>
      </c>
      <c r="X145" s="71">
        <v>3121</v>
      </c>
      <c r="Y145" s="71">
        <v>4245</v>
      </c>
      <c r="Z145" s="71">
        <v>8497</v>
      </c>
      <c r="AA145" s="71">
        <v>2640</v>
      </c>
      <c r="AB145" s="71">
        <v>11689</v>
      </c>
      <c r="AC145" s="71">
        <v>0</v>
      </c>
      <c r="AD145" s="71">
        <v>2.1606379587878859</v>
      </c>
      <c r="AE145" s="72"/>
      <c r="AF145" s="71"/>
      <c r="AG145" s="71"/>
      <c r="AH145" s="71"/>
      <c r="AI145" s="71"/>
      <c r="AJ145" s="71"/>
      <c r="AK145" s="71"/>
      <c r="AL145" s="71"/>
      <c r="AM145" s="71"/>
      <c r="AN145" s="71"/>
      <c r="AO145" s="71"/>
      <c r="AP145" s="71"/>
      <c r="AQ145" s="72"/>
      <c r="AR145" s="71">
        <v>161</v>
      </c>
      <c r="AS145" s="71">
        <v>114</v>
      </c>
      <c r="AT145" s="71">
        <v>0</v>
      </c>
      <c r="AU145" s="71">
        <v>0</v>
      </c>
      <c r="AV145" s="71">
        <v>0</v>
      </c>
      <c r="AW145" s="71">
        <v>0</v>
      </c>
      <c r="AX145" s="71"/>
      <c r="AY145" s="72"/>
      <c r="AZ145" s="71">
        <v>713.8</v>
      </c>
      <c r="BA145" s="71">
        <v>5010.1000000000004</v>
      </c>
      <c r="BB145" s="71">
        <v>0</v>
      </c>
      <c r="BC145" s="71">
        <v>0</v>
      </c>
      <c r="BD145" s="71">
        <v>0</v>
      </c>
      <c r="BE145" s="71">
        <v>0</v>
      </c>
      <c r="BF145" s="71"/>
      <c r="BG145" s="72"/>
      <c r="BH145" s="71">
        <v>0</v>
      </c>
      <c r="BI145" s="71">
        <v>0</v>
      </c>
      <c r="BJ145" s="71">
        <v>115.563</v>
      </c>
      <c r="BK145" s="71">
        <v>0</v>
      </c>
      <c r="BL145" s="71">
        <v>3.3</v>
      </c>
      <c r="BM145" s="71">
        <v>0</v>
      </c>
      <c r="BN145" s="72"/>
      <c r="BO145" s="71">
        <v>0</v>
      </c>
      <c r="BP145" s="71">
        <v>0</v>
      </c>
      <c r="BQ145" s="71">
        <v>6</v>
      </c>
      <c r="BR145" s="71">
        <v>0</v>
      </c>
      <c r="BS145" s="71">
        <v>1</v>
      </c>
      <c r="BT145" s="71">
        <v>0</v>
      </c>
      <c r="BU145"/>
      <c r="BV145" s="70">
        <v>118.863</v>
      </c>
      <c r="BW145" s="70">
        <v>0</v>
      </c>
      <c r="BX145" s="70">
        <v>0</v>
      </c>
      <c r="BY145" s="70">
        <v>0</v>
      </c>
      <c r="BZ145" s="70">
        <v>0</v>
      </c>
      <c r="CA145" s="70">
        <v>0</v>
      </c>
      <c r="CB145" s="70">
        <v>0</v>
      </c>
      <c r="CC145" s="70">
        <v>0</v>
      </c>
      <c r="CD145" s="70">
        <v>0</v>
      </c>
    </row>
    <row r="146" spans="1:82">
      <c r="A146" s="70" t="s">
        <v>1866</v>
      </c>
      <c r="B146" s="70">
        <v>301</v>
      </c>
      <c r="C146" s="70">
        <v>12</v>
      </c>
      <c r="D146" s="70">
        <v>18</v>
      </c>
      <c r="E146" s="70">
        <v>2015</v>
      </c>
      <c r="F146" s="70" t="s">
        <v>182</v>
      </c>
      <c r="G146" s="70" t="s">
        <v>1854</v>
      </c>
      <c r="H146" s="70" t="s">
        <v>1855</v>
      </c>
      <c r="I146" s="148"/>
      <c r="J146" s="71">
        <v>94.655121070789633</v>
      </c>
      <c r="K146" s="71">
        <v>0.97055696550443948</v>
      </c>
      <c r="L146" s="71">
        <v>1.2405568431405869</v>
      </c>
      <c r="M146" s="71">
        <v>15.134757925376331</v>
      </c>
      <c r="N146" s="71">
        <v>13.875565956311121</v>
      </c>
      <c r="O146" s="71">
        <v>14.64735222205373</v>
      </c>
      <c r="P146" s="71">
        <v>13.266781973251733</v>
      </c>
      <c r="Q146" s="71">
        <v>0.84474880429278398</v>
      </c>
      <c r="R146" s="71">
        <v>0</v>
      </c>
      <c r="S146" s="71">
        <v>2.439703451258731</v>
      </c>
      <c r="T146" s="72"/>
      <c r="U146" s="71">
        <v>19153675</v>
      </c>
      <c r="V146" s="71">
        <v>455</v>
      </c>
      <c r="W146" s="71">
        <v>49</v>
      </c>
      <c r="X146" s="71">
        <v>3121</v>
      </c>
      <c r="Y146" s="71">
        <v>4318</v>
      </c>
      <c r="Z146" s="71">
        <v>8510</v>
      </c>
      <c r="AA146" s="71">
        <v>2640</v>
      </c>
      <c r="AB146" s="71">
        <v>11627</v>
      </c>
      <c r="AC146" s="71">
        <v>0</v>
      </c>
      <c r="AD146" s="71">
        <v>2.439703451258731</v>
      </c>
      <c r="AE146" s="72"/>
      <c r="AF146" s="71">
        <v>130652848.5643243</v>
      </c>
      <c r="AG146" s="71">
        <v>757434.96135791205</v>
      </c>
      <c r="AH146" s="71">
        <v>261943.28294264781</v>
      </c>
      <c r="AI146" s="71">
        <v>19890057.17902917</v>
      </c>
      <c r="AJ146" s="71">
        <v>19403615.398744971</v>
      </c>
      <c r="AK146" s="71">
        <v>0</v>
      </c>
      <c r="AL146" s="71">
        <v>0</v>
      </c>
      <c r="AM146" s="71">
        <v>1593431.576569404</v>
      </c>
      <c r="AN146" s="71">
        <v>0</v>
      </c>
      <c r="AO146" s="71">
        <v>0</v>
      </c>
      <c r="AP146" s="71">
        <v>172559330.96296841</v>
      </c>
      <c r="AQ146" s="72"/>
      <c r="AR146" s="71">
        <v>192</v>
      </c>
      <c r="AS146" s="71">
        <v>163</v>
      </c>
      <c r="AT146" s="71">
        <v>0</v>
      </c>
      <c r="AU146" s="71">
        <v>0</v>
      </c>
      <c r="AV146" s="71">
        <v>0</v>
      </c>
      <c r="AW146" s="71">
        <v>0</v>
      </c>
      <c r="AX146" s="71"/>
      <c r="AY146" s="72"/>
      <c r="AZ146" s="71">
        <v>856.69999999999993</v>
      </c>
      <c r="BA146" s="71">
        <v>7986.5</v>
      </c>
      <c r="BB146" s="71">
        <v>0</v>
      </c>
      <c r="BC146" s="71">
        <v>0</v>
      </c>
      <c r="BD146" s="71">
        <v>0</v>
      </c>
      <c r="BE146" s="71">
        <v>0</v>
      </c>
      <c r="BF146" s="71"/>
      <c r="BG146" s="72"/>
      <c r="BH146" s="71">
        <v>0</v>
      </c>
      <c r="BI146" s="71">
        <v>0</v>
      </c>
      <c r="BJ146" s="71">
        <v>115.736</v>
      </c>
      <c r="BK146" s="71">
        <v>0</v>
      </c>
      <c r="BL146" s="71">
        <v>3.2389999999999999</v>
      </c>
      <c r="BM146" s="71">
        <v>0</v>
      </c>
      <c r="BN146" s="72"/>
      <c r="BO146" s="71">
        <v>0</v>
      </c>
      <c r="BP146" s="71">
        <v>0</v>
      </c>
      <c r="BQ146" s="71">
        <v>6</v>
      </c>
      <c r="BR146" s="71">
        <v>0</v>
      </c>
      <c r="BS146" s="71">
        <v>1</v>
      </c>
      <c r="BT146" s="71">
        <v>0</v>
      </c>
      <c r="BU146"/>
      <c r="BV146" s="70">
        <v>118.97499999999999</v>
      </c>
      <c r="BW146" s="70">
        <v>0</v>
      </c>
      <c r="BX146" s="70">
        <v>0</v>
      </c>
      <c r="BY146" s="70">
        <v>0</v>
      </c>
      <c r="BZ146" s="70">
        <v>0</v>
      </c>
      <c r="CA146" s="70">
        <v>0</v>
      </c>
      <c r="CB146" s="70">
        <v>0</v>
      </c>
      <c r="CC146" s="70">
        <v>0</v>
      </c>
      <c r="CD146" s="70">
        <v>0</v>
      </c>
    </row>
    <row r="147" spans="1:82">
      <c r="A147" s="70" t="s">
        <v>1867</v>
      </c>
      <c r="B147" s="70">
        <v>302</v>
      </c>
      <c r="C147" s="70">
        <v>13</v>
      </c>
      <c r="D147" s="70">
        <v>18</v>
      </c>
      <c r="E147" s="70">
        <v>2016</v>
      </c>
      <c r="F147" s="70" t="s">
        <v>155</v>
      </c>
      <c r="G147" s="70" t="s">
        <v>1854</v>
      </c>
      <c r="H147" s="70" t="s">
        <v>1855</v>
      </c>
      <c r="I147" s="148"/>
      <c r="J147" s="71">
        <v>105.44314706298292</v>
      </c>
      <c r="K147" s="71">
        <v>0.96921272209531673</v>
      </c>
      <c r="L147" s="71">
        <v>1.3400659724230082</v>
      </c>
      <c r="M147" s="71">
        <v>12.675097591045491</v>
      </c>
      <c r="N147" s="71">
        <v>13.871684826176811</v>
      </c>
      <c r="O147" s="71">
        <v>14.564698711777533</v>
      </c>
      <c r="P147" s="71">
        <v>13.113690500029879</v>
      </c>
      <c r="Q147" s="71">
        <v>0.81862520279663742</v>
      </c>
      <c r="R147" s="71">
        <v>0</v>
      </c>
      <c r="S147" s="71">
        <v>2.6273613447053759</v>
      </c>
      <c r="T147" s="72"/>
      <c r="U147" s="71">
        <v>20772069</v>
      </c>
      <c r="V147" s="71">
        <v>455</v>
      </c>
      <c r="W147" s="71">
        <v>49</v>
      </c>
      <c r="X147" s="71">
        <v>3121</v>
      </c>
      <c r="Y147" s="71">
        <v>4373</v>
      </c>
      <c r="Z147" s="71">
        <v>8566</v>
      </c>
      <c r="AA147" s="71">
        <v>2699</v>
      </c>
      <c r="AB147" s="71">
        <v>11590</v>
      </c>
      <c r="AC147" s="71">
        <v>0</v>
      </c>
      <c r="AD147" s="71">
        <v>2.6273613447053759</v>
      </c>
      <c r="AE147" s="72"/>
      <c r="AF147" s="71">
        <v>144685925.91415331</v>
      </c>
      <c r="AG147" s="71">
        <v>728333.53852940956</v>
      </c>
      <c r="AH147" s="71">
        <v>217522.6091175063</v>
      </c>
      <c r="AI147" s="71">
        <v>19638994.104805142</v>
      </c>
      <c r="AJ147" s="71">
        <v>18969777.180539738</v>
      </c>
      <c r="AK147" s="71">
        <v>0</v>
      </c>
      <c r="AL147" s="71">
        <v>0</v>
      </c>
      <c r="AM147" s="71">
        <v>1589594.882335135</v>
      </c>
      <c r="AN147" s="71">
        <v>0</v>
      </c>
      <c r="AO147" s="71">
        <v>0</v>
      </c>
      <c r="AP147" s="71">
        <v>185830148.22948021</v>
      </c>
      <c r="AQ147" s="72"/>
      <c r="AR147" s="71">
        <v>224</v>
      </c>
      <c r="AS147" s="71">
        <v>199</v>
      </c>
      <c r="AT147" s="71">
        <v>0</v>
      </c>
      <c r="AU147" s="71">
        <v>0</v>
      </c>
      <c r="AV147" s="71">
        <v>0</v>
      </c>
      <c r="AW147" s="71">
        <v>0</v>
      </c>
      <c r="AX147" s="71"/>
      <c r="AY147" s="72"/>
      <c r="AZ147" s="71">
        <v>1034.0999999999999</v>
      </c>
      <c r="BA147" s="71">
        <v>10595</v>
      </c>
      <c r="BB147" s="71">
        <v>0</v>
      </c>
      <c r="BC147" s="71">
        <v>0</v>
      </c>
      <c r="BD147" s="71">
        <v>0</v>
      </c>
      <c r="BE147" s="71">
        <v>0</v>
      </c>
      <c r="BF147" s="71"/>
      <c r="BG147" s="72"/>
      <c r="BH147" s="71">
        <v>0</v>
      </c>
      <c r="BI147" s="71">
        <v>0</v>
      </c>
      <c r="BJ147" s="71">
        <v>111.30500000000001</v>
      </c>
      <c r="BK147" s="71">
        <v>0</v>
      </c>
      <c r="BL147" s="71">
        <v>3.2120000000000002</v>
      </c>
      <c r="BM147" s="71">
        <v>0</v>
      </c>
      <c r="BN147" s="72"/>
      <c r="BO147" s="71">
        <v>0</v>
      </c>
      <c r="BP147" s="71">
        <v>0</v>
      </c>
      <c r="BQ147" s="71">
        <v>6</v>
      </c>
      <c r="BR147" s="71">
        <v>0</v>
      </c>
      <c r="BS147" s="71">
        <v>1</v>
      </c>
      <c r="BT147" s="71">
        <v>0</v>
      </c>
      <c r="BU147"/>
      <c r="BV147" s="70">
        <v>114.517</v>
      </c>
      <c r="BW147" s="70">
        <v>0</v>
      </c>
      <c r="BX147" s="70">
        <v>0</v>
      </c>
      <c r="BY147" s="70">
        <v>0</v>
      </c>
      <c r="BZ147" s="70">
        <v>0</v>
      </c>
      <c r="CA147" s="70">
        <v>0</v>
      </c>
      <c r="CB147" s="70">
        <v>0</v>
      </c>
      <c r="CC147" s="70">
        <v>0</v>
      </c>
      <c r="CD147" s="70">
        <v>0</v>
      </c>
    </row>
    <row r="148" spans="1:82">
      <c r="A148" s="70" t="s">
        <v>1868</v>
      </c>
      <c r="B148" s="70">
        <v>303</v>
      </c>
      <c r="C148" s="70">
        <v>14</v>
      </c>
      <c r="D148" s="70">
        <v>18</v>
      </c>
      <c r="E148" s="70">
        <v>2017</v>
      </c>
      <c r="F148" s="70" t="s">
        <v>156</v>
      </c>
      <c r="G148" s="70" t="s">
        <v>1854</v>
      </c>
      <c r="H148" s="70" t="s">
        <v>1855</v>
      </c>
      <c r="I148" s="148"/>
      <c r="J148" s="71">
        <v>94.443210765935547</v>
      </c>
      <c r="K148" s="71">
        <v>0.97700769476055316</v>
      </c>
      <c r="L148" s="71">
        <v>1.1822330791257551</v>
      </c>
      <c r="M148" s="71">
        <v>11.96837166691482</v>
      </c>
      <c r="N148" s="71">
        <v>13.475274353939959</v>
      </c>
      <c r="O148" s="71">
        <v>14.358815925593602</v>
      </c>
      <c r="P148" s="71">
        <v>13.016136122445054</v>
      </c>
      <c r="Q148" s="71">
        <v>0.78534494051131398</v>
      </c>
      <c r="R148" s="71">
        <v>0</v>
      </c>
      <c r="S148" s="71">
        <v>2.446457345703434</v>
      </c>
      <c r="T148" s="72"/>
      <c r="U148" s="71">
        <v>19572657</v>
      </c>
      <c r="V148" s="71">
        <v>455</v>
      </c>
      <c r="W148" s="71">
        <v>49</v>
      </c>
      <c r="X148" s="71">
        <v>3121</v>
      </c>
      <c r="Y148" s="71">
        <v>4418</v>
      </c>
      <c r="Z148" s="71">
        <v>8585</v>
      </c>
      <c r="AA148" s="71">
        <v>2696</v>
      </c>
      <c r="AB148" s="71">
        <v>11498</v>
      </c>
      <c r="AC148" s="71">
        <v>0</v>
      </c>
      <c r="AD148" s="71">
        <v>2.446457345703434</v>
      </c>
      <c r="AE148" s="72"/>
      <c r="AF148" s="71">
        <v>135336290.49233899</v>
      </c>
      <c r="AG148" s="71">
        <v>738580.36645887245</v>
      </c>
      <c r="AH148" s="71">
        <v>253075.66609247011</v>
      </c>
      <c r="AI148" s="71">
        <v>19303073.885056369</v>
      </c>
      <c r="AJ148" s="71">
        <v>19403333.718324319</v>
      </c>
      <c r="AK148" s="71">
        <v>0</v>
      </c>
      <c r="AL148" s="71">
        <v>0</v>
      </c>
      <c r="AM148" s="71">
        <v>1579444.411253083</v>
      </c>
      <c r="AN148" s="71">
        <v>0</v>
      </c>
      <c r="AO148" s="71">
        <v>0</v>
      </c>
      <c r="AP148" s="71">
        <v>176613798.53952414</v>
      </c>
      <c r="AQ148" s="72"/>
      <c r="AR148" s="71">
        <v>241</v>
      </c>
      <c r="AS148" s="71">
        <v>216</v>
      </c>
      <c r="AT148" s="71">
        <v>0</v>
      </c>
      <c r="AU148" s="71">
        <v>0</v>
      </c>
      <c r="AV148" s="71">
        <v>0</v>
      </c>
      <c r="AW148" s="71">
        <v>0</v>
      </c>
      <c r="AX148" s="71"/>
      <c r="AY148" s="72"/>
      <c r="AZ148" s="71">
        <v>1126</v>
      </c>
      <c r="BA148" s="71">
        <v>12100.7</v>
      </c>
      <c r="BB148" s="71">
        <v>0</v>
      </c>
      <c r="BC148" s="71">
        <v>0</v>
      </c>
      <c r="BD148" s="71">
        <v>0</v>
      </c>
      <c r="BE148" s="71">
        <v>0</v>
      </c>
      <c r="BF148" s="71"/>
      <c r="BG148" s="72"/>
      <c r="BH148" s="71">
        <v>0</v>
      </c>
      <c r="BI148" s="71">
        <v>0</v>
      </c>
      <c r="BJ148" s="71">
        <v>105.923</v>
      </c>
      <c r="BK148" s="71">
        <v>0</v>
      </c>
      <c r="BL148" s="71">
        <v>3.0470000000000002</v>
      </c>
      <c r="BM148" s="71">
        <v>0</v>
      </c>
      <c r="BN148" s="72"/>
      <c r="BO148" s="71">
        <v>0</v>
      </c>
      <c r="BP148" s="71">
        <v>0</v>
      </c>
      <c r="BQ148" s="71">
        <v>6</v>
      </c>
      <c r="BR148" s="71">
        <v>0</v>
      </c>
      <c r="BS148" s="71">
        <v>1</v>
      </c>
      <c r="BT148" s="71">
        <v>0</v>
      </c>
      <c r="BU148"/>
      <c r="BV148" s="70">
        <v>108.97</v>
      </c>
      <c r="BW148" s="70">
        <v>0</v>
      </c>
      <c r="BX148" s="70">
        <v>0</v>
      </c>
      <c r="BY148" s="70">
        <v>0</v>
      </c>
      <c r="BZ148" s="70">
        <v>0</v>
      </c>
      <c r="CA148" s="70">
        <v>0</v>
      </c>
      <c r="CB148" s="70">
        <v>0</v>
      </c>
      <c r="CC148" s="70">
        <v>0</v>
      </c>
      <c r="CD148" s="70">
        <v>0</v>
      </c>
    </row>
    <row r="149" spans="1:82">
      <c r="A149" s="70" t="s">
        <v>1869</v>
      </c>
      <c r="B149" s="70">
        <v>304</v>
      </c>
      <c r="C149" s="70">
        <v>15</v>
      </c>
      <c r="D149" s="70">
        <v>18</v>
      </c>
      <c r="E149" s="70">
        <v>2018</v>
      </c>
      <c r="F149" s="70" t="s">
        <v>183</v>
      </c>
      <c r="G149" s="70" t="s">
        <v>1854</v>
      </c>
      <c r="H149" s="70" t="s">
        <v>1855</v>
      </c>
      <c r="I149" s="148"/>
      <c r="J149" s="71">
        <v>95.425685686541698</v>
      </c>
      <c r="K149" s="71">
        <v>0.91823634266045218</v>
      </c>
      <c r="L149" s="71">
        <v>1.0653859421840788</v>
      </c>
      <c r="M149" s="71">
        <v>11.802287817523284</v>
      </c>
      <c r="N149" s="71">
        <v>14.090923211545304</v>
      </c>
      <c r="O149" s="71">
        <v>14.153048927538569</v>
      </c>
      <c r="P149" s="71">
        <v>12.71927443311847</v>
      </c>
      <c r="Q149" s="71">
        <v>0.72330207053483297</v>
      </c>
      <c r="R149" s="71">
        <v>0</v>
      </c>
      <c r="S149" s="71">
        <v>2.281736546173434</v>
      </c>
      <c r="T149" s="72"/>
      <c r="U149" s="71">
        <v>19541698</v>
      </c>
      <c r="V149" s="71">
        <v>455</v>
      </c>
      <c r="W149" s="71">
        <v>49</v>
      </c>
      <c r="X149" s="71">
        <v>3121</v>
      </c>
      <c r="Y149" s="71">
        <v>4447</v>
      </c>
      <c r="Z149" s="71">
        <v>8624</v>
      </c>
      <c r="AA149" s="71">
        <v>2661</v>
      </c>
      <c r="AB149" s="71">
        <v>11412</v>
      </c>
      <c r="AC149" s="71">
        <v>0</v>
      </c>
      <c r="AD149" s="71">
        <v>2.281736546173434</v>
      </c>
      <c r="AE149" s="72"/>
      <c r="AF149" s="71">
        <v>137704165.37181151</v>
      </c>
      <c r="AG149" s="71">
        <v>653101.25606277608</v>
      </c>
      <c r="AH149" s="71">
        <v>239456.88901200439</v>
      </c>
      <c r="AI149" s="71">
        <v>18501833.104135811</v>
      </c>
      <c r="AJ149" s="71">
        <v>19098474.615766998</v>
      </c>
      <c r="AK149" s="71">
        <v>0</v>
      </c>
      <c r="AL149" s="71">
        <v>0</v>
      </c>
      <c r="AM149" s="71">
        <v>1570874.4754413371</v>
      </c>
      <c r="AN149" s="71">
        <v>0</v>
      </c>
      <c r="AO149" s="71">
        <v>0</v>
      </c>
      <c r="AP149" s="71">
        <v>177767905.71223044</v>
      </c>
      <c r="AQ149" s="72"/>
      <c r="AR149" s="71">
        <v>269</v>
      </c>
      <c r="AS149" s="71">
        <v>251</v>
      </c>
      <c r="AT149" s="71">
        <v>0</v>
      </c>
      <c r="AU149" s="71">
        <v>0</v>
      </c>
      <c r="AV149" s="71">
        <v>0</v>
      </c>
      <c r="AW149" s="71">
        <v>0</v>
      </c>
      <c r="AX149" s="71"/>
      <c r="AY149" s="72"/>
      <c r="AZ149" s="71">
        <v>1245.4000000000001</v>
      </c>
      <c r="BA149" s="71">
        <v>15011</v>
      </c>
      <c r="BB149" s="71">
        <v>0</v>
      </c>
      <c r="BC149" s="71">
        <v>0</v>
      </c>
      <c r="BD149" s="71">
        <v>0</v>
      </c>
      <c r="BE149" s="71">
        <v>0</v>
      </c>
      <c r="BF149" s="71"/>
      <c r="BG149" s="72"/>
      <c r="BH149" s="71">
        <v>0</v>
      </c>
      <c r="BI149" s="71">
        <v>0</v>
      </c>
      <c r="BJ149" s="71">
        <v>103.929</v>
      </c>
      <c r="BK149" s="71">
        <v>0</v>
      </c>
      <c r="BL149" s="71">
        <v>2.9670000000000001</v>
      </c>
      <c r="BM149" s="71">
        <v>0</v>
      </c>
      <c r="BN149" s="72"/>
      <c r="BO149" s="71">
        <v>0</v>
      </c>
      <c r="BP149" s="71">
        <v>0</v>
      </c>
      <c r="BQ149" s="71">
        <v>6</v>
      </c>
      <c r="BR149" s="71">
        <v>0</v>
      </c>
      <c r="BS149" s="71">
        <v>1</v>
      </c>
      <c r="BT149" s="71">
        <v>0</v>
      </c>
      <c r="BU149"/>
      <c r="BV149" s="70">
        <v>106.896</v>
      </c>
      <c r="BW149" s="70">
        <v>0</v>
      </c>
      <c r="BX149" s="70">
        <v>0</v>
      </c>
      <c r="BY149" s="70">
        <v>0</v>
      </c>
      <c r="BZ149" s="70">
        <v>0</v>
      </c>
      <c r="CA149" s="70">
        <v>0</v>
      </c>
      <c r="CB149" s="70">
        <v>0</v>
      </c>
      <c r="CC149" s="70">
        <v>0</v>
      </c>
      <c r="CD149" s="70">
        <v>0</v>
      </c>
    </row>
    <row r="150" spans="1:82">
      <c r="A150" s="70" t="s">
        <v>1870</v>
      </c>
      <c r="B150" s="70">
        <v>305</v>
      </c>
      <c r="C150" s="70">
        <v>16</v>
      </c>
      <c r="D150" s="70">
        <v>18</v>
      </c>
      <c r="E150" s="70">
        <v>2019</v>
      </c>
      <c r="F150" s="70" t="s">
        <v>158</v>
      </c>
      <c r="G150" s="70" t="s">
        <v>1854</v>
      </c>
      <c r="H150" s="70" t="s">
        <v>1855</v>
      </c>
      <c r="I150" s="148"/>
      <c r="J150" s="71">
        <v>90.777104712689678</v>
      </c>
      <c r="K150" s="71">
        <v>0.84121577686300375</v>
      </c>
      <c r="L150" s="71">
        <v>1.0739081292559423</v>
      </c>
      <c r="M150" s="71">
        <v>11.156560711668121</v>
      </c>
      <c r="N150" s="71">
        <v>12.415565552379009</v>
      </c>
      <c r="O150" s="71">
        <v>13.78286956701306</v>
      </c>
      <c r="P150" s="71">
        <v>12.314340074090495</v>
      </c>
      <c r="Q150" s="71">
        <v>0.69522733338241505</v>
      </c>
      <c r="R150" s="71">
        <v>0</v>
      </c>
      <c r="S150" s="71">
        <v>2.9034350336188277</v>
      </c>
      <c r="T150" s="72"/>
      <c r="U150" s="71">
        <v>19409438</v>
      </c>
      <c r="V150" s="71">
        <v>455</v>
      </c>
      <c r="W150" s="71">
        <v>49</v>
      </c>
      <c r="X150" s="71">
        <v>3121</v>
      </c>
      <c r="Y150" s="71">
        <v>4476</v>
      </c>
      <c r="Z150" s="71">
        <v>8629</v>
      </c>
      <c r="AA150" s="71">
        <v>2557</v>
      </c>
      <c r="AB150" s="71">
        <v>11266</v>
      </c>
      <c r="AC150" s="71">
        <v>0</v>
      </c>
      <c r="AD150" s="71">
        <v>2.9034350336188282</v>
      </c>
      <c r="AE150" s="72"/>
      <c r="AF150" s="71">
        <v>133883988.9074398</v>
      </c>
      <c r="AG150" s="71">
        <v>631487.04338434222</v>
      </c>
      <c r="AH150" s="71">
        <v>252912.64481657621</v>
      </c>
      <c r="AI150" s="71">
        <v>18160519.122805089</v>
      </c>
      <c r="AJ150" s="71">
        <v>17384157.574088778</v>
      </c>
      <c r="AK150" s="71">
        <v>0</v>
      </c>
      <c r="AL150" s="71">
        <v>0</v>
      </c>
      <c r="AM150" s="71">
        <v>1534344.3895974071</v>
      </c>
      <c r="AN150" s="71">
        <v>0</v>
      </c>
      <c r="AO150" s="71">
        <v>0</v>
      </c>
      <c r="AP150" s="71">
        <v>171847409.68213201</v>
      </c>
      <c r="AQ150" s="72"/>
      <c r="AR150" s="71">
        <v>303</v>
      </c>
      <c r="AS150" s="71">
        <v>291</v>
      </c>
      <c r="AT150" s="71">
        <v>0</v>
      </c>
      <c r="AU150" s="71">
        <v>0</v>
      </c>
      <c r="AV150" s="71">
        <v>0</v>
      </c>
      <c r="AW150" s="71">
        <v>0</v>
      </c>
      <c r="AX150" s="71"/>
      <c r="AY150" s="72"/>
      <c r="AZ150" s="71">
        <v>1411.6</v>
      </c>
      <c r="BA150" s="71">
        <v>16992.099999999999</v>
      </c>
      <c r="BB150" s="71">
        <v>0</v>
      </c>
      <c r="BC150" s="71">
        <v>0</v>
      </c>
      <c r="BD150" s="71">
        <v>0</v>
      </c>
      <c r="BE150" s="71">
        <v>0</v>
      </c>
      <c r="BF150" s="71"/>
      <c r="BG150" s="72"/>
      <c r="BH150" s="71">
        <v>0</v>
      </c>
      <c r="BI150" s="71">
        <v>0</v>
      </c>
      <c r="BJ150" s="71">
        <v>101.97</v>
      </c>
      <c r="BK150" s="71">
        <v>0</v>
      </c>
      <c r="BL150" s="71">
        <v>3.0920000000000001</v>
      </c>
      <c r="BM150" s="71">
        <v>0</v>
      </c>
      <c r="BN150" s="72"/>
      <c r="BO150" s="71">
        <v>0</v>
      </c>
      <c r="BP150" s="71">
        <v>0</v>
      </c>
      <c r="BQ150" s="71">
        <v>6</v>
      </c>
      <c r="BR150" s="71">
        <v>0</v>
      </c>
      <c r="BS150" s="71">
        <v>1</v>
      </c>
      <c r="BT150" s="71">
        <v>0</v>
      </c>
      <c r="BU150"/>
      <c r="BV150" s="70">
        <v>105.062</v>
      </c>
      <c r="BW150" s="70">
        <v>0</v>
      </c>
      <c r="BX150" s="70">
        <v>0</v>
      </c>
      <c r="BY150" s="70">
        <v>0</v>
      </c>
      <c r="BZ150" s="70">
        <v>0</v>
      </c>
      <c r="CA150" s="70">
        <v>0</v>
      </c>
      <c r="CB150" s="70">
        <v>0</v>
      </c>
      <c r="CC150" s="70">
        <v>0</v>
      </c>
      <c r="CD150" s="70">
        <v>0</v>
      </c>
    </row>
    <row r="151" spans="1:82">
      <c r="A151" s="70" t="s">
        <v>1871</v>
      </c>
      <c r="B151" s="70">
        <v>306</v>
      </c>
      <c r="C151" s="70">
        <v>17</v>
      </c>
      <c r="D151" s="70">
        <v>18</v>
      </c>
      <c r="E151" s="70">
        <v>2020</v>
      </c>
      <c r="F151" s="70" t="s">
        <v>159</v>
      </c>
      <c r="G151" s="70" t="s">
        <v>1854</v>
      </c>
      <c r="H151" s="70" t="s">
        <v>1855</v>
      </c>
      <c r="I151" s="148"/>
      <c r="J151" s="71">
        <v>93.597608357650259</v>
      </c>
      <c r="K151" s="71">
        <v>0.91486118621568713</v>
      </c>
      <c r="L151" s="71">
        <v>1.1254881915683024</v>
      </c>
      <c r="M151" s="71">
        <v>10.048721712480187</v>
      </c>
      <c r="N151" s="71">
        <v>11.778723850691016</v>
      </c>
      <c r="O151" s="71">
        <v>12.046354225669734</v>
      </c>
      <c r="P151" s="71">
        <v>11.717061423279818</v>
      </c>
      <c r="Q151" s="71">
        <v>0.66065490568489704</v>
      </c>
      <c r="R151" s="71">
        <v>0</v>
      </c>
      <c r="S151" s="71">
        <v>2.547690997664485</v>
      </c>
      <c r="T151" s="72"/>
      <c r="U151" s="71">
        <v>17998953</v>
      </c>
      <c r="V151" s="71">
        <v>427</v>
      </c>
      <c r="W151" s="71">
        <v>63</v>
      </c>
      <c r="X151" s="71">
        <v>2942</v>
      </c>
      <c r="Y151" s="71">
        <v>4505</v>
      </c>
      <c r="Z151" s="71">
        <v>8608</v>
      </c>
      <c r="AA151" s="71">
        <v>2586</v>
      </c>
      <c r="AB151" s="71">
        <v>11205</v>
      </c>
      <c r="AC151" s="71">
        <v>0</v>
      </c>
      <c r="AD151" s="71">
        <v>2.547690997664485</v>
      </c>
      <c r="AE151" s="72"/>
      <c r="AF151" s="71">
        <v>140073397.9369182</v>
      </c>
      <c r="AG151" s="71">
        <v>646120.71299003565</v>
      </c>
      <c r="AH151" s="71">
        <v>282961.51881142444</v>
      </c>
      <c r="AI151" s="71">
        <v>16646758.484268809</v>
      </c>
      <c r="AJ151" s="71">
        <v>17973363.018481001</v>
      </c>
      <c r="AK151" s="71"/>
      <c r="AL151" s="71"/>
      <c r="AM151" s="71">
        <v>1462376.9901464968</v>
      </c>
      <c r="AN151" s="71"/>
      <c r="AO151" s="71"/>
      <c r="AP151" s="71">
        <v>177084978.66161594</v>
      </c>
      <c r="AQ151" s="72"/>
      <c r="AR151" s="71">
        <v>327</v>
      </c>
      <c r="AS151" s="71">
        <v>341</v>
      </c>
      <c r="AT151" s="71">
        <v>0</v>
      </c>
      <c r="AU151" s="71">
        <v>0</v>
      </c>
      <c r="AV151" s="71">
        <v>0</v>
      </c>
      <c r="AW151" s="71">
        <v>0</v>
      </c>
      <c r="AX151" s="71"/>
      <c r="AY151" s="72"/>
      <c r="AZ151" s="71">
        <v>1552</v>
      </c>
      <c r="BA151" s="71">
        <v>23299.9</v>
      </c>
      <c r="BB151" s="71">
        <v>0</v>
      </c>
      <c r="BC151" s="71">
        <v>0</v>
      </c>
      <c r="BD151" s="71">
        <v>0</v>
      </c>
      <c r="BE151" s="71">
        <v>0</v>
      </c>
      <c r="BF151" s="71"/>
      <c r="BG151" s="72"/>
      <c r="BH151" s="71">
        <v>0</v>
      </c>
      <c r="BI151" s="71">
        <v>0</v>
      </c>
      <c r="BJ151" s="71">
        <v>91.936000000000007</v>
      </c>
      <c r="BK151" s="71">
        <v>0</v>
      </c>
      <c r="BL151" s="71">
        <v>2.7519999999999998</v>
      </c>
      <c r="BM151" s="71">
        <v>0</v>
      </c>
      <c r="BN151" s="72"/>
      <c r="BO151" s="71">
        <v>0</v>
      </c>
      <c r="BP151" s="71">
        <v>0</v>
      </c>
      <c r="BQ151" s="71">
        <v>6</v>
      </c>
      <c r="BR151" s="71">
        <v>0</v>
      </c>
      <c r="BS151" s="71">
        <v>1</v>
      </c>
      <c r="BT151" s="71">
        <v>0</v>
      </c>
      <c r="BU151"/>
      <c r="BV151" s="70">
        <v>94.688000000000002</v>
      </c>
      <c r="BW151" s="70">
        <v>0</v>
      </c>
      <c r="BX151" s="70">
        <v>0</v>
      </c>
      <c r="BY151" s="70">
        <v>0</v>
      </c>
      <c r="BZ151" s="70">
        <v>0</v>
      </c>
      <c r="CA151" s="70">
        <v>0</v>
      </c>
      <c r="CB151" s="70">
        <v>0</v>
      </c>
      <c r="CC151" s="70">
        <v>0</v>
      </c>
      <c r="CD151" s="70">
        <v>0</v>
      </c>
    </row>
    <row r="152" spans="1:82">
      <c r="A152" s="70" t="s">
        <v>1872</v>
      </c>
      <c r="B152" s="70">
        <v>306</v>
      </c>
      <c r="C152" s="70">
        <v>18</v>
      </c>
      <c r="D152" s="70">
        <v>18</v>
      </c>
      <c r="E152" s="70">
        <v>2021</v>
      </c>
      <c r="F152" s="70" t="s">
        <v>160</v>
      </c>
      <c r="G152" s="70" t="s">
        <v>1854</v>
      </c>
      <c r="H152" s="70" t="s">
        <v>1855</v>
      </c>
      <c r="I152" s="148"/>
      <c r="J152" s="71">
        <v>94.89704276577389</v>
      </c>
      <c r="K152" s="71">
        <v>1.0041654056716385</v>
      </c>
      <c r="L152" s="71">
        <v>1.1023174917860945</v>
      </c>
      <c r="M152" s="71">
        <v>11.186276562433591</v>
      </c>
      <c r="N152" s="71">
        <v>13.035489413195528</v>
      </c>
      <c r="O152" s="71">
        <v>11.623328226301883</v>
      </c>
      <c r="P152" s="71">
        <v>12.030073035314752</v>
      </c>
      <c r="Q152" s="71">
        <v>0.64786334368194998</v>
      </c>
      <c r="R152" s="71">
        <v>0</v>
      </c>
      <c r="S152" s="71">
        <v>2.1313294368638158</v>
      </c>
      <c r="T152" s="72"/>
      <c r="U152" s="71">
        <v>19381670</v>
      </c>
      <c r="V152" s="71">
        <v>427</v>
      </c>
      <c r="W152" s="71">
        <v>63</v>
      </c>
      <c r="X152" s="71">
        <v>2942</v>
      </c>
      <c r="Y152" s="71">
        <v>4562</v>
      </c>
      <c r="Z152" s="71">
        <v>8552</v>
      </c>
      <c r="AA152" s="71">
        <v>2589</v>
      </c>
      <c r="AB152" s="71">
        <v>11096</v>
      </c>
      <c r="AC152" s="71">
        <v>0</v>
      </c>
      <c r="AD152" s="71">
        <v>2.1313294368638158</v>
      </c>
      <c r="AE152" s="72"/>
      <c r="AF152" s="71">
        <v>139628357.97590125</v>
      </c>
      <c r="AG152" s="71">
        <v>698259.32097481203</v>
      </c>
      <c r="AH152" s="71">
        <v>264499.02788629779</v>
      </c>
      <c r="AI152" s="71">
        <v>18325659.992398627</v>
      </c>
      <c r="AJ152" s="71">
        <v>19256766.367170312</v>
      </c>
      <c r="AK152" s="71">
        <v>0</v>
      </c>
      <c r="AL152" s="71">
        <v>0</v>
      </c>
      <c r="AM152" s="71">
        <v>1456504.0991153813</v>
      </c>
      <c r="AN152" s="71">
        <v>0</v>
      </c>
      <c r="AO152" s="71">
        <v>0</v>
      </c>
      <c r="AP152" s="71">
        <v>179630046.78344664</v>
      </c>
      <c r="AQ152" s="72"/>
      <c r="AR152" s="71">
        <v>358</v>
      </c>
      <c r="AS152" s="71">
        <v>364</v>
      </c>
      <c r="AT152" s="71">
        <v>0</v>
      </c>
      <c r="AU152" s="71">
        <v>0</v>
      </c>
      <c r="AV152" s="71">
        <v>0</v>
      </c>
      <c r="AW152" s="71">
        <v>0</v>
      </c>
      <c r="AX152" s="71"/>
      <c r="AY152" s="72"/>
      <c r="AZ152" s="71">
        <v>1718.600000000001</v>
      </c>
      <c r="BA152" s="71">
        <v>25701.9</v>
      </c>
      <c r="BB152" s="71">
        <v>0</v>
      </c>
      <c r="BC152" s="71">
        <v>0</v>
      </c>
      <c r="BD152" s="71">
        <v>0</v>
      </c>
      <c r="BE152" s="71">
        <v>0</v>
      </c>
      <c r="BF152" s="71"/>
      <c r="BG152" s="72"/>
      <c r="BH152" s="71">
        <v>0</v>
      </c>
      <c r="BI152" s="71">
        <v>0</v>
      </c>
      <c r="BJ152" s="71">
        <v>65.406000000000006</v>
      </c>
      <c r="BK152" s="71">
        <v>0</v>
      </c>
      <c r="BL152" s="71">
        <v>3.093</v>
      </c>
      <c r="BM152" s="71">
        <v>0</v>
      </c>
      <c r="BN152" s="72"/>
      <c r="BO152" s="71">
        <v>0</v>
      </c>
      <c r="BP152" s="71">
        <v>0</v>
      </c>
      <c r="BQ152" s="71">
        <v>5</v>
      </c>
      <c r="BR152" s="71">
        <v>0</v>
      </c>
      <c r="BS152" s="71">
        <v>1</v>
      </c>
      <c r="BT152" s="71">
        <v>0</v>
      </c>
      <c r="BU152"/>
      <c r="BV152" s="70">
        <v>68.498999999999995</v>
      </c>
      <c r="BW152" s="70">
        <v>0</v>
      </c>
      <c r="BX152" s="70">
        <v>0</v>
      </c>
      <c r="BY152" s="70">
        <v>0</v>
      </c>
      <c r="BZ152" s="70">
        <v>0</v>
      </c>
      <c r="CA152" s="70">
        <v>0</v>
      </c>
      <c r="CB152" s="70">
        <v>0</v>
      </c>
      <c r="CC152" s="70">
        <v>0</v>
      </c>
      <c r="CD152" s="70">
        <v>0</v>
      </c>
    </row>
    <row r="153" spans="1:82">
      <c r="A153" s="70" t="s">
        <v>1873</v>
      </c>
      <c r="B153" s="70">
        <v>306</v>
      </c>
      <c r="C153" s="70">
        <v>19</v>
      </c>
      <c r="D153" s="70">
        <v>18</v>
      </c>
      <c r="E153" s="70">
        <v>2022</v>
      </c>
      <c r="F153" s="70" t="s">
        <v>161</v>
      </c>
      <c r="G153" s="70" t="s">
        <v>1854</v>
      </c>
      <c r="H153" s="70" t="s">
        <v>1855</v>
      </c>
      <c r="I153" s="148"/>
      <c r="J153" s="71">
        <v>101.93884319104171</v>
      </c>
      <c r="K153" s="71">
        <v>0.88790095607636466</v>
      </c>
      <c r="L153" s="71">
        <v>1.0654202813911258</v>
      </c>
      <c r="M153" s="71">
        <v>10.755034427008546</v>
      </c>
      <c r="N153" s="71">
        <v>14.192551912850691</v>
      </c>
      <c r="O153" s="71">
        <v>12.292344122371492</v>
      </c>
      <c r="P153" s="71">
        <v>11.812820543743747</v>
      </c>
      <c r="Q153" s="71">
        <v>0.64880453427057572</v>
      </c>
      <c r="R153" s="71">
        <v>0</v>
      </c>
      <c r="S153" s="71">
        <v>2.159725547813979</v>
      </c>
      <c r="T153" s="72"/>
      <c r="U153" s="71">
        <v>24443705</v>
      </c>
      <c r="V153" s="71">
        <v>427</v>
      </c>
      <c r="W153" s="71">
        <v>63</v>
      </c>
      <c r="X153" s="71">
        <v>2942</v>
      </c>
      <c r="Y153" s="71">
        <v>4617</v>
      </c>
      <c r="Z153" s="71">
        <v>8593</v>
      </c>
      <c r="AA153" s="71">
        <v>2581</v>
      </c>
      <c r="AB153" s="71">
        <v>11021</v>
      </c>
      <c r="AC153" s="71">
        <v>0</v>
      </c>
      <c r="AD153" s="71">
        <v>2.159725547813979</v>
      </c>
      <c r="AE153" s="72"/>
      <c r="AF153" s="71">
        <v>147665874.08262673</v>
      </c>
      <c r="AG153" s="71">
        <v>664698.89348371758</v>
      </c>
      <c r="AH153" s="71">
        <v>299243.4413929726</v>
      </c>
      <c r="AI153" s="71">
        <v>17201063.439229254</v>
      </c>
      <c r="AJ153" s="71">
        <v>22456320.852585405</v>
      </c>
      <c r="AK153" s="71">
        <v>0</v>
      </c>
      <c r="AL153" s="71">
        <v>0</v>
      </c>
      <c r="AM153" s="71">
        <v>1423111.9116608207</v>
      </c>
      <c r="AN153" s="71">
        <v>0</v>
      </c>
      <c r="AO153" s="71">
        <v>0</v>
      </c>
      <c r="AP153" s="71">
        <v>189710312.62097889</v>
      </c>
      <c r="AQ153" s="72"/>
      <c r="AR153" s="71">
        <v>387</v>
      </c>
      <c r="AS153" s="71">
        <v>369</v>
      </c>
      <c r="AT153" s="71">
        <v>0</v>
      </c>
      <c r="AU153" s="71">
        <v>0</v>
      </c>
      <c r="AV153" s="71">
        <v>0</v>
      </c>
      <c r="AW153" s="71">
        <v>0</v>
      </c>
      <c r="AX153" s="71"/>
      <c r="AY153" s="72"/>
      <c r="AZ153" s="71">
        <v>1888.3000000000009</v>
      </c>
      <c r="BA153" s="71">
        <v>26686.400000000001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1874</v>
      </c>
      <c r="B154" s="70">
        <v>306</v>
      </c>
      <c r="C154" s="70">
        <v>20</v>
      </c>
      <c r="D154" s="70">
        <v>18</v>
      </c>
      <c r="E154" s="70">
        <v>2023</v>
      </c>
      <c r="F154" s="70" t="s">
        <v>1539</v>
      </c>
      <c r="G154" s="70" t="s">
        <v>1854</v>
      </c>
      <c r="H154" s="70" t="s">
        <v>1855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v>
      </c>
      <c r="AS154" s="71">
        <v>367</v>
      </c>
      <c r="AT154" s="71">
        <v>0</v>
      </c>
      <c r="AU154" s="71">
        <v>0</v>
      </c>
      <c r="AV154" s="71">
        <v>0</v>
      </c>
      <c r="AW154" s="71">
        <v>0</v>
      </c>
      <c r="AX154" s="71"/>
      <c r="AY154" s="72"/>
      <c r="AZ154" s="71">
        <v>2021.0000000000018</v>
      </c>
      <c r="BA154" s="71">
        <v>27023.699999999997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1875</v>
      </c>
      <c r="B155" s="70">
        <v>306</v>
      </c>
      <c r="C155" s="70">
        <v>21</v>
      </c>
      <c r="D155" s="70">
        <v>18</v>
      </c>
      <c r="E155" s="70">
        <v>2024</v>
      </c>
      <c r="F155" s="70" t="s">
        <v>1558</v>
      </c>
      <c r="G155" s="70" t="s">
        <v>1854</v>
      </c>
      <c r="H155" s="70" t="s">
        <v>1855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1876</v>
      </c>
      <c r="B156" s="70">
        <v>154</v>
      </c>
      <c r="C156" s="70">
        <v>1</v>
      </c>
      <c r="D156" s="70">
        <v>10</v>
      </c>
      <c r="E156" s="70">
        <v>1990</v>
      </c>
      <c r="F156" s="70" t="s">
        <v>787</v>
      </c>
      <c r="G156" s="70" t="s">
        <v>1877</v>
      </c>
      <c r="H156" s="70" t="s">
        <v>1878</v>
      </c>
      <c r="I156" s="148"/>
      <c r="J156" s="71">
        <v>20.490178476888211</v>
      </c>
      <c r="K156" s="71">
        <v>3.6769804945763691</v>
      </c>
      <c r="L156" s="71">
        <v>36.58186982319733</v>
      </c>
      <c r="M156" s="71">
        <v>12.71655267601454</v>
      </c>
      <c r="N156" s="71">
        <v>22.43610386252837</v>
      </c>
      <c r="O156" s="71">
        <v>13.08496714751047</v>
      </c>
      <c r="P156" s="71">
        <v>21.671168009544619</v>
      </c>
      <c r="Q156" s="71">
        <v>1.2892471121456199</v>
      </c>
      <c r="R156" s="71">
        <v>2.7272176171428089</v>
      </c>
      <c r="S156" s="71">
        <v>1.3785802076078619</v>
      </c>
      <c r="T156" s="72"/>
      <c r="U156" s="71">
        <v>1232450</v>
      </c>
      <c r="V156" s="71">
        <v>985</v>
      </c>
      <c r="W156" s="71">
        <v>358</v>
      </c>
      <c r="X156" s="71">
        <v>3886</v>
      </c>
      <c r="Y156" s="71">
        <v>6598</v>
      </c>
      <c r="Z156" s="71">
        <v>5382</v>
      </c>
      <c r="AA156" s="71">
        <v>5262</v>
      </c>
      <c r="AB156" s="71">
        <v>20933</v>
      </c>
      <c r="AC156" s="71">
        <v>472359</v>
      </c>
      <c r="AD156" s="71">
        <v>1.3785802076078619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1879</v>
      </c>
      <c r="B157" s="70">
        <v>155</v>
      </c>
      <c r="C157" s="70">
        <v>2</v>
      </c>
      <c r="D157" s="70">
        <v>10</v>
      </c>
      <c r="E157" s="70">
        <v>2005</v>
      </c>
      <c r="F157" s="70" t="s">
        <v>789</v>
      </c>
      <c r="G157" s="70" t="s">
        <v>1877</v>
      </c>
      <c r="H157" s="70" t="s">
        <v>1878</v>
      </c>
      <c r="I157" s="148"/>
      <c r="J157" s="71">
        <v>6.5426883470806354</v>
      </c>
      <c r="K157" s="71">
        <v>2.178199073934457</v>
      </c>
      <c r="L157" s="71">
        <v>54.3805902010279</v>
      </c>
      <c r="M157" s="71">
        <v>14.56131292348303</v>
      </c>
      <c r="N157" s="71">
        <v>27.548050540134309</v>
      </c>
      <c r="O157" s="71">
        <v>17.34997679177728</v>
      </c>
      <c r="P157" s="71">
        <v>21.276275302492792</v>
      </c>
      <c r="Q157" s="71">
        <v>1.045198896841</v>
      </c>
      <c r="R157" s="71">
        <v>5.9811639541758206</v>
      </c>
      <c r="S157" s="71">
        <v>1.0927798440000001</v>
      </c>
      <c r="T157" s="72"/>
      <c r="U157" s="71">
        <v>495831</v>
      </c>
      <c r="V157" s="71">
        <v>750</v>
      </c>
      <c r="W157" s="71">
        <v>602</v>
      </c>
      <c r="X157" s="71">
        <v>2467</v>
      </c>
      <c r="Y157" s="71">
        <v>6641</v>
      </c>
      <c r="Z157" s="71">
        <v>8258</v>
      </c>
      <c r="AA157" s="71">
        <v>4231</v>
      </c>
      <c r="AB157" s="71">
        <v>17741</v>
      </c>
      <c r="AC157" s="71">
        <v>1057645</v>
      </c>
      <c r="AD157" s="71">
        <v>1.0927798440000001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1880</v>
      </c>
      <c r="B158" s="70">
        <v>156</v>
      </c>
      <c r="C158" s="70">
        <v>3</v>
      </c>
      <c r="D158" s="70">
        <v>10</v>
      </c>
      <c r="E158" s="70">
        <v>2006</v>
      </c>
      <c r="F158" s="70" t="s">
        <v>790</v>
      </c>
      <c r="G158" s="1064" t="s">
        <v>1877</v>
      </c>
      <c r="H158" s="70" t="s">
        <v>1878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1881</v>
      </c>
      <c r="B159" s="70">
        <v>157</v>
      </c>
      <c r="C159" s="70">
        <v>4</v>
      </c>
      <c r="D159" s="70">
        <v>10</v>
      </c>
      <c r="E159" s="70">
        <v>2007</v>
      </c>
      <c r="F159" s="70" t="s">
        <v>791</v>
      </c>
      <c r="G159" s="1064" t="s">
        <v>1877</v>
      </c>
      <c r="H159" s="70" t="s">
        <v>1878</v>
      </c>
      <c r="I159" s="148"/>
      <c r="J159" s="71">
        <v>5.1419518082519984</v>
      </c>
      <c r="K159" s="71">
        <v>1.7484600714376859</v>
      </c>
      <c r="L159" s="71">
        <v>19.280381185459539</v>
      </c>
      <c r="M159" s="71">
        <v>15.17043402538823</v>
      </c>
      <c r="N159" s="71">
        <v>27.161508225560059</v>
      </c>
      <c r="O159" s="71">
        <v>16.60902350837457</v>
      </c>
      <c r="P159" s="71">
        <v>20.599626689504319</v>
      </c>
      <c r="Q159" s="71">
        <v>1.0544758617911001</v>
      </c>
      <c r="R159" s="71">
        <v>4.4072889495419236</v>
      </c>
      <c r="S159" s="71">
        <v>0.79960206831999991</v>
      </c>
      <c r="T159" s="72"/>
      <c r="U159" s="71">
        <v>459789</v>
      </c>
      <c r="V159" s="71">
        <v>653</v>
      </c>
      <c r="W159" s="71">
        <v>249</v>
      </c>
      <c r="X159" s="71">
        <v>3166</v>
      </c>
      <c r="Y159" s="71">
        <v>6613</v>
      </c>
      <c r="Z159" s="71">
        <v>8218</v>
      </c>
      <c r="AA159" s="71">
        <v>4034</v>
      </c>
      <c r="AB159" s="71">
        <v>16952</v>
      </c>
      <c r="AC159" s="71">
        <v>801699</v>
      </c>
      <c r="AD159" s="71">
        <v>0.79960206831999991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1882</v>
      </c>
      <c r="B160" s="70">
        <v>158</v>
      </c>
      <c r="C160" s="70">
        <v>5</v>
      </c>
      <c r="D160" s="70">
        <v>10</v>
      </c>
      <c r="E160" s="70">
        <v>2008</v>
      </c>
      <c r="F160" s="70" t="s">
        <v>792</v>
      </c>
      <c r="G160" s="70" t="s">
        <v>1877</v>
      </c>
      <c r="H160" s="70" t="s">
        <v>1878</v>
      </c>
      <c r="I160" s="148"/>
      <c r="J160" s="71">
        <v>3.9859540040042658</v>
      </c>
      <c r="K160" s="71">
        <v>1.318521240209823</v>
      </c>
      <c r="L160" s="71">
        <v>16.488377929233131</v>
      </c>
      <c r="M160" s="71">
        <v>16.015048072742822</v>
      </c>
      <c r="N160" s="71">
        <v>23.400502265902279</v>
      </c>
      <c r="O160" s="71">
        <v>16.034127410525191</v>
      </c>
      <c r="P160" s="71">
        <v>19.805947414495471</v>
      </c>
      <c r="Q160" s="71">
        <v>1.01011874552082</v>
      </c>
      <c r="R160" s="71">
        <v>0.68776317084132743</v>
      </c>
      <c r="S160" s="71">
        <v>0.91574174379999995</v>
      </c>
      <c r="T160" s="72"/>
      <c r="U160" s="71">
        <v>379357</v>
      </c>
      <c r="V160" s="71">
        <v>653</v>
      </c>
      <c r="W160" s="71">
        <v>249</v>
      </c>
      <c r="X160" s="71">
        <v>3166</v>
      </c>
      <c r="Y160" s="71">
        <v>6565</v>
      </c>
      <c r="Z160" s="71">
        <v>8212</v>
      </c>
      <c r="AA160" s="71">
        <v>3883</v>
      </c>
      <c r="AB160" s="71">
        <v>16506</v>
      </c>
      <c r="AC160" s="71">
        <v>129909</v>
      </c>
      <c r="AD160" s="71">
        <v>0.91574174379999995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1883</v>
      </c>
      <c r="B161" s="70">
        <v>159</v>
      </c>
      <c r="C161" s="70">
        <v>6</v>
      </c>
      <c r="D161" s="70">
        <v>10</v>
      </c>
      <c r="E161" s="70">
        <v>2009</v>
      </c>
      <c r="F161" s="70" t="s">
        <v>176</v>
      </c>
      <c r="G161" s="70" t="s">
        <v>1877</v>
      </c>
      <c r="H161" s="70" t="s">
        <v>1878</v>
      </c>
      <c r="I161" s="148"/>
      <c r="J161" s="71">
        <v>3.849892689721528</v>
      </c>
      <c r="K161" s="71">
        <v>1.261641351145554</v>
      </c>
      <c r="L161" s="71">
        <v>16.752212535553809</v>
      </c>
      <c r="M161" s="71">
        <v>16.84024825368909</v>
      </c>
      <c r="N161" s="71">
        <v>24.05953074562261</v>
      </c>
      <c r="O161" s="71">
        <v>16.185172486496981</v>
      </c>
      <c r="P161" s="71">
        <v>18.974536818529302</v>
      </c>
      <c r="Q161" s="71">
        <v>0.94214360840092304</v>
      </c>
      <c r="R161" s="71">
        <v>4.2590729735978003</v>
      </c>
      <c r="S161" s="71">
        <v>0.74485166711999973</v>
      </c>
      <c r="T161" s="72"/>
      <c r="U161" s="71">
        <v>312793</v>
      </c>
      <c r="V161" s="71">
        <v>606</v>
      </c>
      <c r="W161" s="71">
        <v>315</v>
      </c>
      <c r="X161" s="71">
        <v>3488</v>
      </c>
      <c r="Y161" s="71">
        <v>6535</v>
      </c>
      <c r="Z161" s="71">
        <v>8182</v>
      </c>
      <c r="AA161" s="71">
        <v>3819</v>
      </c>
      <c r="AB161" s="71">
        <v>16161</v>
      </c>
      <c r="AC161" s="71">
        <v>784835</v>
      </c>
      <c r="AD161" s="71">
        <v>0.74485166711999973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1884</v>
      </c>
      <c r="B162" s="70">
        <v>160</v>
      </c>
      <c r="C162" s="70">
        <v>7</v>
      </c>
      <c r="D162" s="70">
        <v>10</v>
      </c>
      <c r="E162" s="70">
        <v>2010</v>
      </c>
      <c r="F162" s="70" t="s">
        <v>177</v>
      </c>
      <c r="G162" s="70" t="s">
        <v>1877</v>
      </c>
      <c r="H162" s="70" t="s">
        <v>1878</v>
      </c>
      <c r="I162" s="148"/>
      <c r="J162" s="71">
        <v>3.058647359142129</v>
      </c>
      <c r="K162" s="71">
        <v>1.3191021706535719</v>
      </c>
      <c r="L162" s="71">
        <v>15.55073926538809</v>
      </c>
      <c r="M162" s="71">
        <v>17.383236049189389</v>
      </c>
      <c r="N162" s="71">
        <v>27.19300687194422</v>
      </c>
      <c r="O162" s="71">
        <v>16.07290020930877</v>
      </c>
      <c r="P162" s="71">
        <v>18.864339521706011</v>
      </c>
      <c r="Q162" s="71">
        <v>0.95991720871998998</v>
      </c>
      <c r="R162" s="71">
        <v>5.5570232455462927</v>
      </c>
      <c r="S162" s="71">
        <v>0.91428612919999985</v>
      </c>
      <c r="T162" s="72"/>
      <c r="U162" s="71">
        <v>249314</v>
      </c>
      <c r="V162" s="71">
        <v>606</v>
      </c>
      <c r="W162" s="71">
        <v>315</v>
      </c>
      <c r="X162" s="71">
        <v>3488</v>
      </c>
      <c r="Y162" s="71">
        <v>6502</v>
      </c>
      <c r="Z162" s="71">
        <v>8163</v>
      </c>
      <c r="AA162" s="71">
        <v>3702</v>
      </c>
      <c r="AB162" s="71">
        <v>15778</v>
      </c>
      <c r="AC162" s="71">
        <v>970415</v>
      </c>
      <c r="AD162" s="71">
        <v>0.91428612919999985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1885</v>
      </c>
      <c r="B163" s="70">
        <v>161</v>
      </c>
      <c r="C163" s="70">
        <v>8</v>
      </c>
      <c r="D163" s="70">
        <v>10</v>
      </c>
      <c r="E163" s="70">
        <v>2011</v>
      </c>
      <c r="F163" s="70" t="s">
        <v>178</v>
      </c>
      <c r="G163" s="70" t="s">
        <v>1877</v>
      </c>
      <c r="H163" s="70" t="s">
        <v>1878</v>
      </c>
      <c r="I163" s="148"/>
      <c r="J163" s="71">
        <v>3.235672291066396</v>
      </c>
      <c r="K163" s="71">
        <v>1.820949639483749</v>
      </c>
      <c r="L163" s="71">
        <v>15.46636947931507</v>
      </c>
      <c r="M163" s="71">
        <v>20.24530537125597</v>
      </c>
      <c r="N163" s="71">
        <v>27.80170142373024</v>
      </c>
      <c r="O163" s="71">
        <v>15.704161407130224</v>
      </c>
      <c r="P163" s="71">
        <v>17.90846855452115</v>
      </c>
      <c r="Q163" s="71">
        <v>1.07974396519088</v>
      </c>
      <c r="R163" s="71">
        <v>4.5209310628157802</v>
      </c>
      <c r="S163" s="71">
        <v>1.51453699646</v>
      </c>
      <c r="T163" s="72"/>
      <c r="U163" s="71">
        <v>244603</v>
      </c>
      <c r="V163" s="71">
        <v>606</v>
      </c>
      <c r="W163" s="71">
        <v>315</v>
      </c>
      <c r="X163" s="71">
        <v>3488</v>
      </c>
      <c r="Y163" s="71">
        <v>6447</v>
      </c>
      <c r="Z163" s="71">
        <v>8149</v>
      </c>
      <c r="AA163" s="71">
        <v>3619</v>
      </c>
      <c r="AB163" s="71">
        <v>15386</v>
      </c>
      <c r="AC163" s="71">
        <v>788178</v>
      </c>
      <c r="AD163" s="71">
        <v>1.51453699646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1886</v>
      </c>
      <c r="B164" s="70">
        <v>162</v>
      </c>
      <c r="C164" s="70">
        <v>9</v>
      </c>
      <c r="D164" s="70">
        <v>10</v>
      </c>
      <c r="E164" s="70">
        <v>2012</v>
      </c>
      <c r="F164" s="70" t="s">
        <v>179</v>
      </c>
      <c r="G164" s="70" t="s">
        <v>1877</v>
      </c>
      <c r="H164" s="70" t="s">
        <v>1878</v>
      </c>
      <c r="I164" s="148"/>
      <c r="J164" s="71">
        <v>3.0320345286979329</v>
      </c>
      <c r="K164" s="71">
        <v>1.7003350626692191</v>
      </c>
      <c r="L164" s="71">
        <v>15.69422249091741</v>
      </c>
      <c r="M164" s="71">
        <v>19.11800798693865</v>
      </c>
      <c r="N164" s="71">
        <v>25.998053169764891</v>
      </c>
      <c r="O164" s="71">
        <v>15.544255666473168</v>
      </c>
      <c r="P164" s="71">
        <v>17.612229902484987</v>
      </c>
      <c r="Q164" s="71">
        <v>1.1453665385159</v>
      </c>
      <c r="R164" s="71">
        <v>4.1725322582655622</v>
      </c>
      <c r="S164" s="71">
        <v>1.4469600149999999</v>
      </c>
      <c r="T164" s="72"/>
      <c r="U164" s="71">
        <v>241065</v>
      </c>
      <c r="V164" s="71">
        <v>606</v>
      </c>
      <c r="W164" s="71">
        <v>315</v>
      </c>
      <c r="X164" s="71">
        <v>3488</v>
      </c>
      <c r="Y164" s="71">
        <v>6421</v>
      </c>
      <c r="Z164" s="71">
        <v>8130</v>
      </c>
      <c r="AA164" s="71">
        <v>3539</v>
      </c>
      <c r="AB164" s="71">
        <v>15022</v>
      </c>
      <c r="AC164" s="71">
        <v>708597</v>
      </c>
      <c r="AD164" s="71">
        <v>1.4469600149999999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1887</v>
      </c>
      <c r="B165" s="70">
        <v>163</v>
      </c>
      <c r="C165" s="70">
        <v>10</v>
      </c>
      <c r="D165" s="70">
        <v>10</v>
      </c>
      <c r="E165" s="70">
        <v>2013</v>
      </c>
      <c r="F165" s="70" t="s">
        <v>180</v>
      </c>
      <c r="G165" s="70" t="s">
        <v>1877</v>
      </c>
      <c r="H165" s="70" t="s">
        <v>1878</v>
      </c>
      <c r="I165" s="148"/>
      <c r="J165" s="71">
        <v>1.706429400702643</v>
      </c>
      <c r="K165" s="71">
        <v>1.4878528941836759</v>
      </c>
      <c r="L165" s="71">
        <v>14.88760659343464</v>
      </c>
      <c r="M165" s="71">
        <v>19.250143122360861</v>
      </c>
      <c r="N165" s="71">
        <v>26.329959513242379</v>
      </c>
      <c r="O165" s="71">
        <v>14.870744518092017</v>
      </c>
      <c r="P165" s="71">
        <v>17.293949890649941</v>
      </c>
      <c r="Q165" s="71">
        <v>1.13982436011355</v>
      </c>
      <c r="R165" s="71">
        <v>3.4025387122635751</v>
      </c>
      <c r="S165" s="71">
        <v>1.183008699283578</v>
      </c>
      <c r="T165" s="72"/>
      <c r="U165" s="71">
        <v>136149</v>
      </c>
      <c r="V165" s="71">
        <v>606</v>
      </c>
      <c r="W165" s="71">
        <v>315</v>
      </c>
      <c r="X165" s="71">
        <v>3488</v>
      </c>
      <c r="Y165" s="71">
        <v>6351</v>
      </c>
      <c r="Z165" s="71">
        <v>8125</v>
      </c>
      <c r="AA165" s="71">
        <v>3462</v>
      </c>
      <c r="AB165" s="71">
        <v>14735</v>
      </c>
      <c r="AC165" s="71">
        <v>564045</v>
      </c>
      <c r="AD165" s="71">
        <v>1.183008699283578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1888</v>
      </c>
      <c r="B166" s="70">
        <v>164</v>
      </c>
      <c r="C166" s="70">
        <v>11</v>
      </c>
      <c r="D166" s="70">
        <v>10</v>
      </c>
      <c r="E166" s="70">
        <v>2014</v>
      </c>
      <c r="F166" s="70" t="s">
        <v>181</v>
      </c>
      <c r="G166" s="70" t="s">
        <v>1877</v>
      </c>
      <c r="H166" s="70" t="s">
        <v>1878</v>
      </c>
      <c r="I166" s="148"/>
      <c r="J166" s="71">
        <v>1.5724652780939881</v>
      </c>
      <c r="K166" s="71">
        <v>1.296455372842737</v>
      </c>
      <c r="L166" s="71">
        <v>20.509441955533731</v>
      </c>
      <c r="M166" s="71">
        <v>18.150827654004601</v>
      </c>
      <c r="N166" s="71">
        <v>23.211398178348858</v>
      </c>
      <c r="O166" s="71">
        <v>13.962882259411854</v>
      </c>
      <c r="P166" s="71">
        <v>16.982134876204515</v>
      </c>
      <c r="Q166" s="71">
        <v>1.06101213747872</v>
      </c>
      <c r="R166" s="71">
        <v>5.6949039778411299</v>
      </c>
      <c r="S166" s="71">
        <v>1.3577527711999999</v>
      </c>
      <c r="T166" s="72"/>
      <c r="U166" s="71">
        <v>131279</v>
      </c>
      <c r="V166" s="71">
        <v>446</v>
      </c>
      <c r="W166" s="71">
        <v>449</v>
      </c>
      <c r="X166" s="71">
        <v>3222</v>
      </c>
      <c r="Y166" s="71">
        <v>6258</v>
      </c>
      <c r="Z166" s="71">
        <v>8035</v>
      </c>
      <c r="AA166" s="71">
        <v>3382</v>
      </c>
      <c r="AB166" s="71">
        <v>14296</v>
      </c>
      <c r="AC166" s="71">
        <v>947023</v>
      </c>
      <c r="AD166" s="71">
        <v>1.3577527711999999</v>
      </c>
      <c r="AE166" s="72"/>
      <c r="AF166" s="71"/>
      <c r="AG166" s="71"/>
      <c r="AH166" s="71"/>
      <c r="AI166" s="71"/>
      <c r="AJ166" s="71"/>
      <c r="AK166" s="71"/>
      <c r="AL166" s="71"/>
      <c r="AM166" s="71"/>
      <c r="AN166" s="71"/>
      <c r="AO166" s="71"/>
      <c r="AP166" s="71"/>
      <c r="AQ166" s="72"/>
      <c r="AR166" s="71">
        <v>140</v>
      </c>
      <c r="AS166" s="71">
        <v>46</v>
      </c>
      <c r="AT166" s="71">
        <v>0</v>
      </c>
      <c r="AU166" s="71">
        <v>0</v>
      </c>
      <c r="AV166" s="71">
        <v>0</v>
      </c>
      <c r="AW166" s="71">
        <v>0</v>
      </c>
      <c r="AX166" s="71"/>
      <c r="AY166" s="72"/>
      <c r="AZ166" s="71">
        <v>548.1</v>
      </c>
      <c r="BA166" s="71">
        <v>1979.4</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1889</v>
      </c>
      <c r="B167" s="70">
        <v>165</v>
      </c>
      <c r="C167" s="70">
        <v>12</v>
      </c>
      <c r="D167" s="70">
        <v>10</v>
      </c>
      <c r="E167" s="70">
        <v>2015</v>
      </c>
      <c r="F167" s="70" t="s">
        <v>182</v>
      </c>
      <c r="G167" s="70" t="s">
        <v>1877</v>
      </c>
      <c r="H167" s="70" t="s">
        <v>1878</v>
      </c>
      <c r="I167" s="148"/>
      <c r="J167" s="71">
        <v>2.8361758706119859</v>
      </c>
      <c r="K167" s="71">
        <v>1.226738666617714</v>
      </c>
      <c r="L167" s="71">
        <v>37.971790656580708</v>
      </c>
      <c r="M167" s="71">
        <v>14.83613295168402</v>
      </c>
      <c r="N167" s="71">
        <v>21.473103386032161</v>
      </c>
      <c r="O167" s="71">
        <v>13.717908015248911</v>
      </c>
      <c r="P167" s="71">
        <v>16.477946246322894</v>
      </c>
      <c r="Q167" s="71">
        <v>1.0109813031507699</v>
      </c>
      <c r="R167" s="71">
        <v>3.5101858741881529</v>
      </c>
      <c r="S167" s="71">
        <v>1.28551948</v>
      </c>
      <c r="T167" s="72"/>
      <c r="U167" s="71">
        <v>246791</v>
      </c>
      <c r="V167" s="71">
        <v>446</v>
      </c>
      <c r="W167" s="71">
        <v>449</v>
      </c>
      <c r="X167" s="71">
        <v>3222</v>
      </c>
      <c r="Y167" s="71">
        <v>6179</v>
      </c>
      <c r="Z167" s="71">
        <v>7970</v>
      </c>
      <c r="AA167" s="71">
        <v>3279</v>
      </c>
      <c r="AB167" s="71">
        <v>13915</v>
      </c>
      <c r="AC167" s="71">
        <v>600009</v>
      </c>
      <c r="AD167" s="71">
        <v>1.28551948</v>
      </c>
      <c r="AE167" s="72"/>
      <c r="AF167" s="71">
        <v>1932712.0475522811</v>
      </c>
      <c r="AG167" s="71">
        <v>914019.17886614159</v>
      </c>
      <c r="AH167" s="71">
        <v>6116889.1143015474</v>
      </c>
      <c r="AI167" s="71">
        <v>21295148.161171179</v>
      </c>
      <c r="AJ167" s="71">
        <v>31722126.41392016</v>
      </c>
      <c r="AK167" s="71">
        <v>0</v>
      </c>
      <c r="AL167" s="71">
        <v>0</v>
      </c>
      <c r="AM167" s="71">
        <v>1906992.3787703831</v>
      </c>
      <c r="AN167" s="71">
        <v>0</v>
      </c>
      <c r="AO167" s="71">
        <v>0</v>
      </c>
      <c r="AP167" s="71">
        <v>63887887.294581696</v>
      </c>
      <c r="AQ167" s="72"/>
      <c r="AR167" s="71">
        <v>152</v>
      </c>
      <c r="AS167" s="71">
        <v>65</v>
      </c>
      <c r="AT167" s="71">
        <v>0</v>
      </c>
      <c r="AU167" s="71">
        <v>0</v>
      </c>
      <c r="AV167" s="71">
        <v>0</v>
      </c>
      <c r="AW167" s="71">
        <v>0</v>
      </c>
      <c r="AX167" s="71"/>
      <c r="AY167" s="72"/>
      <c r="AZ167" s="71">
        <v>602.5</v>
      </c>
      <c r="BA167" s="71">
        <v>5616.3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1890</v>
      </c>
      <c r="B168" s="70">
        <v>166</v>
      </c>
      <c r="C168" s="70">
        <v>13</v>
      </c>
      <c r="D168" s="70">
        <v>10</v>
      </c>
      <c r="E168" s="70">
        <v>2016</v>
      </c>
      <c r="F168" s="70" t="s">
        <v>155</v>
      </c>
      <c r="G168" s="70" t="s">
        <v>1877</v>
      </c>
      <c r="H168" s="70" t="s">
        <v>1878</v>
      </c>
      <c r="I168" s="148"/>
      <c r="J168" s="71">
        <v>1.7289613153024197</v>
      </c>
      <c r="K168" s="71">
        <v>1.1482429828690963</v>
      </c>
      <c r="L168" s="71">
        <v>22.283827843391013</v>
      </c>
      <c r="M168" s="71">
        <v>14.374480957647005</v>
      </c>
      <c r="N168" s="71">
        <v>21.678172616724094</v>
      </c>
      <c r="O168" s="71">
        <v>13.396598313109408</v>
      </c>
      <c r="P168" s="71">
        <v>15.761693954092971</v>
      </c>
      <c r="Q168" s="71">
        <v>0.95501564857750953</v>
      </c>
      <c r="R168" s="71">
        <v>3.3633604888392217</v>
      </c>
      <c r="S168" s="71">
        <v>1.1287450202000002</v>
      </c>
      <c r="T168" s="72"/>
      <c r="U168" s="71">
        <v>137946</v>
      </c>
      <c r="V168" s="71">
        <v>446</v>
      </c>
      <c r="W168" s="71">
        <v>449</v>
      </c>
      <c r="X168" s="71">
        <v>3222</v>
      </c>
      <c r="Y168" s="71">
        <v>6142</v>
      </c>
      <c r="Z168" s="71">
        <v>7879</v>
      </c>
      <c r="AA168" s="71">
        <v>3244</v>
      </c>
      <c r="AB168" s="71">
        <v>13521</v>
      </c>
      <c r="AC168" s="71">
        <v>574428.86432187492</v>
      </c>
      <c r="AD168" s="71">
        <v>1.1287450202</v>
      </c>
      <c r="AE168" s="72"/>
      <c r="AF168" s="71">
        <v>1203128.734448561</v>
      </c>
      <c r="AG168" s="71">
        <v>841233.74723439023</v>
      </c>
      <c r="AH168" s="71">
        <v>2891919.3631731942</v>
      </c>
      <c r="AI168" s="71">
        <v>21901568.541687358</v>
      </c>
      <c r="AJ168" s="71">
        <v>32011613.51569492</v>
      </c>
      <c r="AK168" s="71">
        <v>0</v>
      </c>
      <c r="AL168" s="71">
        <v>0</v>
      </c>
      <c r="AM168" s="71">
        <v>1854435.9278734571</v>
      </c>
      <c r="AN168" s="71">
        <v>0</v>
      </c>
      <c r="AO168" s="71">
        <v>0</v>
      </c>
      <c r="AP168" s="71">
        <v>60703899.830111884</v>
      </c>
      <c r="AQ168" s="72"/>
      <c r="AR168" s="71">
        <v>158</v>
      </c>
      <c r="AS168" s="71">
        <v>107</v>
      </c>
      <c r="AT168" s="71">
        <v>0</v>
      </c>
      <c r="AU168" s="71">
        <v>0</v>
      </c>
      <c r="AV168" s="71">
        <v>0</v>
      </c>
      <c r="AW168" s="71">
        <v>0</v>
      </c>
      <c r="AX168" s="71"/>
      <c r="AY168" s="72"/>
      <c r="AZ168" s="71">
        <v>635.79999999999995</v>
      </c>
      <c r="BA168" s="71">
        <v>9006.4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1891</v>
      </c>
      <c r="B169" s="70">
        <v>167</v>
      </c>
      <c r="C169" s="70">
        <v>14</v>
      </c>
      <c r="D169" s="70">
        <v>10</v>
      </c>
      <c r="E169" s="70">
        <v>2017</v>
      </c>
      <c r="F169" s="70" t="s">
        <v>156</v>
      </c>
      <c r="G169" s="70" t="s">
        <v>1877</v>
      </c>
      <c r="H169" s="70" t="s">
        <v>1878</v>
      </c>
      <c r="I169" s="148"/>
      <c r="J169" s="71">
        <v>1.980691485984545</v>
      </c>
      <c r="K169" s="71">
        <v>1.159240261228073</v>
      </c>
      <c r="L169" s="71">
        <v>21.775537977104957</v>
      </c>
      <c r="M169" s="71">
        <v>13.580673606352377</v>
      </c>
      <c r="N169" s="71">
        <v>20.767648352290724</v>
      </c>
      <c r="O169" s="71">
        <v>12.992345033198729</v>
      </c>
      <c r="P169" s="71">
        <v>15.367344687589988</v>
      </c>
      <c r="Q169" s="71">
        <v>0.89947882428191805</v>
      </c>
      <c r="R169" s="71">
        <v>3.5315683258111941</v>
      </c>
      <c r="S169" s="71">
        <v>1.4746148323199999</v>
      </c>
      <c r="T169" s="72"/>
      <c r="U169" s="71">
        <v>168876</v>
      </c>
      <c r="V169" s="71">
        <v>446</v>
      </c>
      <c r="W169" s="71">
        <v>449</v>
      </c>
      <c r="X169" s="71">
        <v>3222</v>
      </c>
      <c r="Y169" s="71">
        <v>6070</v>
      </c>
      <c r="Z169" s="71">
        <v>7768</v>
      </c>
      <c r="AA169" s="71">
        <v>3183</v>
      </c>
      <c r="AB169" s="71">
        <v>13169</v>
      </c>
      <c r="AC169" s="71">
        <v>615124.99999999988</v>
      </c>
      <c r="AD169" s="71">
        <v>1.4746148323199999</v>
      </c>
      <c r="AE169" s="72"/>
      <c r="AF169" s="71">
        <v>1503506.840513282</v>
      </c>
      <c r="AG169" s="71">
        <v>886126.16047573939</v>
      </c>
      <c r="AH169" s="71">
        <v>3540153.536736933</v>
      </c>
      <c r="AI169" s="71">
        <v>21532603.75322064</v>
      </c>
      <c r="AJ169" s="71">
        <v>29808085.835774351</v>
      </c>
      <c r="AK169" s="71">
        <v>0</v>
      </c>
      <c r="AL169" s="71">
        <v>0</v>
      </c>
      <c r="AM169" s="71">
        <v>1808984.471368226</v>
      </c>
      <c r="AN169" s="71">
        <v>0</v>
      </c>
      <c r="AO169" s="71">
        <v>0</v>
      </c>
      <c r="AP169" s="71">
        <v>59079460.598089173</v>
      </c>
      <c r="AQ169" s="72"/>
      <c r="AR169" s="71">
        <v>163</v>
      </c>
      <c r="AS169" s="71">
        <v>143</v>
      </c>
      <c r="AT169" s="71">
        <v>0</v>
      </c>
      <c r="AU169" s="71">
        <v>0</v>
      </c>
      <c r="AV169" s="71">
        <v>0</v>
      </c>
      <c r="AW169" s="71">
        <v>0</v>
      </c>
      <c r="AX169" s="71"/>
      <c r="AY169" s="72"/>
      <c r="AZ169" s="71">
        <v>666.2</v>
      </c>
      <c r="BA169" s="71">
        <v>17145</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1892</v>
      </c>
      <c r="B170" s="70">
        <v>168</v>
      </c>
      <c r="C170" s="70">
        <v>15</v>
      </c>
      <c r="D170" s="70">
        <v>10</v>
      </c>
      <c r="E170" s="70">
        <v>2018</v>
      </c>
      <c r="F170" s="70" t="s">
        <v>183</v>
      </c>
      <c r="G170" s="70" t="s">
        <v>1877</v>
      </c>
      <c r="H170" s="70" t="s">
        <v>1878</v>
      </c>
      <c r="I170" s="148"/>
      <c r="J170" s="71">
        <v>1.7554346661660079</v>
      </c>
      <c r="K170" s="71">
        <v>1.0737373926424882</v>
      </c>
      <c r="L170" s="71">
        <v>20.023935346962315</v>
      </c>
      <c r="M170" s="71">
        <v>14.055102161041859</v>
      </c>
      <c r="N170" s="71">
        <v>18.55113920122362</v>
      </c>
      <c r="O170" s="71">
        <v>12.511925443362019</v>
      </c>
      <c r="P170" s="71">
        <v>14.913241725415119</v>
      </c>
      <c r="Q170" s="71">
        <v>0.81197185643373204</v>
      </c>
      <c r="R170" s="71">
        <v>3.1150452301856273</v>
      </c>
      <c r="S170" s="71">
        <v>1.2810380003200001</v>
      </c>
      <c r="T170" s="72"/>
      <c r="U170" s="71">
        <v>156013</v>
      </c>
      <c r="V170" s="71">
        <v>446</v>
      </c>
      <c r="W170" s="71">
        <v>449</v>
      </c>
      <c r="X170" s="71">
        <v>3222</v>
      </c>
      <c r="Y170" s="71">
        <v>6012</v>
      </c>
      <c r="Z170" s="71">
        <v>7624</v>
      </c>
      <c r="AA170" s="71">
        <v>3120</v>
      </c>
      <c r="AB170" s="71">
        <v>12811</v>
      </c>
      <c r="AC170" s="71">
        <v>540449</v>
      </c>
      <c r="AD170" s="71">
        <v>1.2810380003199999</v>
      </c>
      <c r="AE170" s="72"/>
      <c r="AF170" s="71">
        <v>1412380.1251449329</v>
      </c>
      <c r="AG170" s="71">
        <v>803208.60011217953</v>
      </c>
      <c r="AH170" s="71">
        <v>3276411.8174266778</v>
      </c>
      <c r="AI170" s="71">
        <v>21914490.187265519</v>
      </c>
      <c r="AJ170" s="71">
        <v>27491714.202868581</v>
      </c>
      <c r="AK170" s="71">
        <v>0</v>
      </c>
      <c r="AL170" s="71">
        <v>0</v>
      </c>
      <c r="AM170" s="71">
        <v>1763448.379326934</v>
      </c>
      <c r="AN170" s="71">
        <v>0</v>
      </c>
      <c r="AO170" s="71">
        <v>0</v>
      </c>
      <c r="AP170" s="71">
        <v>56661653.312144823</v>
      </c>
      <c r="AQ170" s="72"/>
      <c r="AR170" s="71">
        <v>172</v>
      </c>
      <c r="AS170" s="71">
        <v>162</v>
      </c>
      <c r="AT170" s="71">
        <v>0</v>
      </c>
      <c r="AU170" s="71">
        <v>0</v>
      </c>
      <c r="AV170" s="71">
        <v>0</v>
      </c>
      <c r="AW170" s="71">
        <v>0</v>
      </c>
      <c r="AX170" s="71"/>
      <c r="AY170" s="72"/>
      <c r="AZ170" s="71">
        <v>714.90000000000009</v>
      </c>
      <c r="BA170" s="71">
        <v>18709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1893</v>
      </c>
      <c r="B171" s="70">
        <v>169</v>
      </c>
      <c r="C171" s="70">
        <v>16</v>
      </c>
      <c r="D171" s="70">
        <v>10</v>
      </c>
      <c r="E171" s="70">
        <v>2019</v>
      </c>
      <c r="F171" s="70" t="s">
        <v>158</v>
      </c>
      <c r="G171" s="70" t="s">
        <v>1877</v>
      </c>
      <c r="H171" s="70" t="s">
        <v>1878</v>
      </c>
      <c r="I171" s="148"/>
      <c r="J171" s="71">
        <v>1.9420804615064033</v>
      </c>
      <c r="K171" s="71">
        <v>1.001091127337925</v>
      </c>
      <c r="L171" s="71">
        <v>20.166271170474126</v>
      </c>
      <c r="M171" s="71">
        <v>12.53176106308648</v>
      </c>
      <c r="N171" s="71">
        <v>16.909262173217432</v>
      </c>
      <c r="O171" s="71">
        <v>11.979548238799158</v>
      </c>
      <c r="P171" s="71">
        <v>14.341847767165229</v>
      </c>
      <c r="Q171" s="71">
        <v>0.76181266027036398</v>
      </c>
      <c r="R171" s="71">
        <v>3.6444437683928235</v>
      </c>
      <c r="S171" s="71">
        <v>1.4473711223200003</v>
      </c>
      <c r="T171" s="72"/>
      <c r="U171" s="71">
        <v>169854</v>
      </c>
      <c r="V171" s="71">
        <v>446</v>
      </c>
      <c r="W171" s="71">
        <v>449</v>
      </c>
      <c r="X171" s="71">
        <v>3222</v>
      </c>
      <c r="Y171" s="71">
        <v>5903</v>
      </c>
      <c r="Z171" s="71">
        <v>7500</v>
      </c>
      <c r="AA171" s="71">
        <v>2978</v>
      </c>
      <c r="AB171" s="71">
        <v>12345</v>
      </c>
      <c r="AC171" s="71">
        <v>642654</v>
      </c>
      <c r="AD171" s="71">
        <v>1.4473711223200001</v>
      </c>
      <c r="AE171" s="72"/>
      <c r="AF171" s="71">
        <v>1630690.7621876281</v>
      </c>
      <c r="AG171" s="71">
        <v>788976.83403571264</v>
      </c>
      <c r="AH171" s="71">
        <v>3603588.2069459232</v>
      </c>
      <c r="AI171" s="71">
        <v>21026919.99508613</v>
      </c>
      <c r="AJ171" s="71">
        <v>26339410.796309151</v>
      </c>
      <c r="AK171" s="71">
        <v>0</v>
      </c>
      <c r="AL171" s="71">
        <v>0</v>
      </c>
      <c r="AM171" s="71">
        <v>1681296.0668897561</v>
      </c>
      <c r="AN171" s="71">
        <v>0</v>
      </c>
      <c r="AO171" s="71">
        <v>0</v>
      </c>
      <c r="AP171" s="71">
        <v>55070882.661454298</v>
      </c>
      <c r="AQ171" s="72"/>
      <c r="AR171" s="71">
        <v>181</v>
      </c>
      <c r="AS171" s="71">
        <v>181</v>
      </c>
      <c r="AT171" s="71">
        <v>0</v>
      </c>
      <c r="AU171" s="71">
        <v>0</v>
      </c>
      <c r="AV171" s="71">
        <v>0</v>
      </c>
      <c r="AW171" s="71">
        <v>0</v>
      </c>
      <c r="AX171" s="71"/>
      <c r="AY171" s="72"/>
      <c r="AZ171" s="71">
        <v>762.39999999999986</v>
      </c>
      <c r="BA171" s="71">
        <v>19636.2</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1894</v>
      </c>
      <c r="B172" s="70">
        <v>170</v>
      </c>
      <c r="C172" s="70">
        <v>17</v>
      </c>
      <c r="D172" s="70">
        <v>10</v>
      </c>
      <c r="E172" s="70">
        <v>2020</v>
      </c>
      <c r="F172" s="70" t="s">
        <v>159</v>
      </c>
      <c r="G172" s="70" t="s">
        <v>1877</v>
      </c>
      <c r="H172" s="70" t="s">
        <v>1878</v>
      </c>
      <c r="I172" s="148"/>
      <c r="J172" s="71">
        <v>3.2621640122959761</v>
      </c>
      <c r="K172" s="71">
        <v>0.97176769531558471</v>
      </c>
      <c r="L172" s="71">
        <v>19.018127793963334</v>
      </c>
      <c r="M172" s="71">
        <v>9.8237645949397212</v>
      </c>
      <c r="N172" s="71">
        <v>16.574296192283807</v>
      </c>
      <c r="O172" s="71">
        <v>10.266270283400694</v>
      </c>
      <c r="P172" s="71">
        <v>13.497728530529999</v>
      </c>
      <c r="Q172" s="71">
        <v>0.706644269936055</v>
      </c>
      <c r="R172" s="71">
        <v>3.4026558027494422</v>
      </c>
      <c r="S172" s="71">
        <v>1.39465688642</v>
      </c>
      <c r="T172" s="72"/>
      <c r="U172" s="71">
        <v>290726</v>
      </c>
      <c r="V172" s="71">
        <v>412</v>
      </c>
      <c r="W172" s="71">
        <v>451</v>
      </c>
      <c r="X172" s="71">
        <v>2802</v>
      </c>
      <c r="Y172" s="71">
        <v>5824</v>
      </c>
      <c r="Z172" s="71">
        <v>7336</v>
      </c>
      <c r="AA172" s="71">
        <v>2979</v>
      </c>
      <c r="AB172" s="71">
        <v>11985</v>
      </c>
      <c r="AC172" s="71">
        <v>603188</v>
      </c>
      <c r="AD172" s="71">
        <v>1.39465688642</v>
      </c>
      <c r="AE172" s="72"/>
      <c r="AF172" s="71">
        <v>2839993.256316476</v>
      </c>
      <c r="AG172" s="71">
        <v>746557.0914810953</v>
      </c>
      <c r="AH172" s="71">
        <v>3544379.7118250555</v>
      </c>
      <c r="AI172" s="71">
        <v>17664178.258305155</v>
      </c>
      <c r="AJ172" s="71">
        <v>29662587.885353751</v>
      </c>
      <c r="AK172" s="71"/>
      <c r="AL172" s="71"/>
      <c r="AM172" s="71">
        <v>1564175.6561272435</v>
      </c>
      <c r="AN172" s="71"/>
      <c r="AO172" s="71"/>
      <c r="AP172" s="71">
        <v>56021871.859408781</v>
      </c>
      <c r="AQ172" s="72"/>
      <c r="AR172" s="71">
        <v>185</v>
      </c>
      <c r="AS172" s="71">
        <v>213</v>
      </c>
      <c r="AT172" s="71">
        <v>0</v>
      </c>
      <c r="AU172" s="71">
        <v>0</v>
      </c>
      <c r="AV172" s="71">
        <v>0</v>
      </c>
      <c r="AW172" s="71">
        <v>0</v>
      </c>
      <c r="AX172" s="71"/>
      <c r="AY172" s="72"/>
      <c r="AZ172" s="71">
        <v>785.49999999999977</v>
      </c>
      <c r="BA172" s="71">
        <v>32323.60000000002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1895</v>
      </c>
      <c r="B173" s="70">
        <v>170</v>
      </c>
      <c r="C173" s="70">
        <v>18</v>
      </c>
      <c r="D173" s="70">
        <v>10</v>
      </c>
      <c r="E173" s="70">
        <v>2021</v>
      </c>
      <c r="F173" s="70" t="s">
        <v>160</v>
      </c>
      <c r="G173" s="70" t="s">
        <v>1877</v>
      </c>
      <c r="H173" s="70" t="s">
        <v>1878</v>
      </c>
      <c r="I173" s="148"/>
      <c r="J173" s="71">
        <v>3.8311123028391569</v>
      </c>
      <c r="K173" s="71">
        <v>1.0650852298157616</v>
      </c>
      <c r="L173" s="71">
        <v>18.192060181734924</v>
      </c>
      <c r="M173" s="71">
        <v>11.273243018521587</v>
      </c>
      <c r="N173" s="71">
        <v>16.910033062434135</v>
      </c>
      <c r="O173" s="71">
        <v>9.8279100098677414</v>
      </c>
      <c r="P173" s="71">
        <v>13.740025479113836</v>
      </c>
      <c r="Q173" s="71">
        <v>0.67945076878396304</v>
      </c>
      <c r="R173" s="71">
        <v>4.47323936762192</v>
      </c>
      <c r="S173" s="71">
        <v>0.94786091171999998</v>
      </c>
      <c r="T173" s="72"/>
      <c r="U173" s="71">
        <v>336869</v>
      </c>
      <c r="V173" s="71">
        <v>412</v>
      </c>
      <c r="W173" s="71">
        <v>451</v>
      </c>
      <c r="X173" s="71">
        <v>2802</v>
      </c>
      <c r="Y173" s="71">
        <v>5727</v>
      </c>
      <c r="Z173" s="71">
        <v>7231</v>
      </c>
      <c r="AA173" s="71">
        <v>2957</v>
      </c>
      <c r="AB173" s="71">
        <v>11637</v>
      </c>
      <c r="AC173" s="71">
        <v>769273.99999999988</v>
      </c>
      <c r="AD173" s="71">
        <v>0.94786091171999998</v>
      </c>
      <c r="AE173" s="72"/>
      <c r="AF173" s="71">
        <v>3344369.1333771609</v>
      </c>
      <c r="AG173" s="71">
        <v>791174.03150342836</v>
      </c>
      <c r="AH173" s="71">
        <v>3238175.3295350252</v>
      </c>
      <c r="AI173" s="71">
        <v>18904654.172644719</v>
      </c>
      <c r="AJ173" s="71">
        <v>28132213.285804171</v>
      </c>
      <c r="AK173" s="71">
        <v>0</v>
      </c>
      <c r="AL173" s="71">
        <v>0</v>
      </c>
      <c r="AM173" s="71">
        <v>1527517.8624194025</v>
      </c>
      <c r="AN173" s="71">
        <v>0</v>
      </c>
      <c r="AO173" s="71">
        <v>0</v>
      </c>
      <c r="AP173" s="71">
        <v>55938103.815283909</v>
      </c>
      <c r="AQ173" s="72"/>
      <c r="AR173" s="71">
        <v>193</v>
      </c>
      <c r="AS173" s="71">
        <v>229</v>
      </c>
      <c r="AT173" s="71">
        <v>0</v>
      </c>
      <c r="AU173" s="71">
        <v>0</v>
      </c>
      <c r="AV173" s="71">
        <v>0</v>
      </c>
      <c r="AW173" s="71">
        <v>0</v>
      </c>
      <c r="AX173" s="71"/>
      <c r="AY173" s="72"/>
      <c r="AZ173" s="71">
        <v>831.59999999999968</v>
      </c>
      <c r="BA173" s="71">
        <v>33025.200000000019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1896</v>
      </c>
      <c r="B174" s="70">
        <v>170</v>
      </c>
      <c r="C174" s="70">
        <v>19</v>
      </c>
      <c r="D174" s="70">
        <v>10</v>
      </c>
      <c r="E174" s="70">
        <v>2022</v>
      </c>
      <c r="F174" s="70" t="s">
        <v>161</v>
      </c>
      <c r="G174" s="70" t="s">
        <v>1877</v>
      </c>
      <c r="H174" s="70" t="s">
        <v>1878</v>
      </c>
      <c r="I174" s="148"/>
      <c r="J174" s="71">
        <v>3.1210843120880862</v>
      </c>
      <c r="K174" s="71">
        <v>0.9981096868220406</v>
      </c>
      <c r="L174" s="71">
        <v>16.485806699186071</v>
      </c>
      <c r="M174" s="71">
        <v>10.394846952717103</v>
      </c>
      <c r="N174" s="71">
        <v>15.438414176553254</v>
      </c>
      <c r="O174" s="71">
        <v>10.106529876010077</v>
      </c>
      <c r="P174" s="71">
        <v>13.43759826285612</v>
      </c>
      <c r="Q174" s="71">
        <v>0.66057850277199248</v>
      </c>
      <c r="R174" s="71">
        <v>3.1808392900562854</v>
      </c>
      <c r="S174" s="71">
        <v>1.0459639184</v>
      </c>
      <c r="T174" s="72"/>
      <c r="U174" s="71">
        <v>310339</v>
      </c>
      <c r="V174" s="71">
        <v>412</v>
      </c>
      <c r="W174" s="71">
        <v>451</v>
      </c>
      <c r="X174" s="71">
        <v>2802</v>
      </c>
      <c r="Y174" s="71">
        <v>5641</v>
      </c>
      <c r="Z174" s="71">
        <v>7065</v>
      </c>
      <c r="AA174" s="71">
        <v>2936</v>
      </c>
      <c r="AB174" s="71">
        <v>11221</v>
      </c>
      <c r="AC174" s="71">
        <v>553887</v>
      </c>
      <c r="AD174" s="71">
        <v>1.0459639184</v>
      </c>
      <c r="AE174" s="72"/>
      <c r="AF174" s="71">
        <v>2776947.9431329542</v>
      </c>
      <c r="AG174" s="71">
        <v>797645.87324564927</v>
      </c>
      <c r="AH174" s="71">
        <v>3594625.7694355445</v>
      </c>
      <c r="AI174" s="71">
        <v>17253035.177250545</v>
      </c>
      <c r="AJ174" s="71">
        <v>25330274.969567597</v>
      </c>
      <c r="AK174" s="71">
        <v>0</v>
      </c>
      <c r="AL174" s="71">
        <v>0</v>
      </c>
      <c r="AM174" s="71">
        <v>1448937.3705422436</v>
      </c>
      <c r="AN174" s="71">
        <v>0</v>
      </c>
      <c r="AO174" s="71">
        <v>0</v>
      </c>
      <c r="AP174" s="71">
        <v>51201467.103174537</v>
      </c>
      <c r="AQ174" s="72"/>
      <c r="AR174" s="71">
        <v>199</v>
      </c>
      <c r="AS174" s="71">
        <v>248</v>
      </c>
      <c r="AT174" s="71">
        <v>0</v>
      </c>
      <c r="AU174" s="71">
        <v>0</v>
      </c>
      <c r="AV174" s="71">
        <v>0</v>
      </c>
      <c r="AW174" s="71">
        <v>0</v>
      </c>
      <c r="AX174" s="71"/>
      <c r="AY174" s="72"/>
      <c r="AZ174" s="71">
        <v>881.89999999999964</v>
      </c>
      <c r="BA174" s="71">
        <v>34575.700000000019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1897</v>
      </c>
      <c r="B175" s="70">
        <v>170</v>
      </c>
      <c r="C175" s="70">
        <v>20</v>
      </c>
      <c r="D175" s="70">
        <v>10</v>
      </c>
      <c r="E175" s="70">
        <v>2023</v>
      </c>
      <c r="F175" s="70" t="s">
        <v>1539</v>
      </c>
      <c r="G175" s="70" t="s">
        <v>1877</v>
      </c>
      <c r="H175" s="70" t="s">
        <v>1878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202</v>
      </c>
      <c r="AS175" s="71">
        <v>249</v>
      </c>
      <c r="AT175" s="71">
        <v>0</v>
      </c>
      <c r="AU175" s="71">
        <v>0</v>
      </c>
      <c r="AV175" s="71">
        <v>0</v>
      </c>
      <c r="AW175" s="71">
        <v>0</v>
      </c>
      <c r="AX175" s="71"/>
      <c r="AY175" s="72"/>
      <c r="AZ175" s="71">
        <v>910.09999999999968</v>
      </c>
      <c r="BA175" s="71">
        <v>34603.000000000015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1898</v>
      </c>
      <c r="B176" s="70">
        <v>170</v>
      </c>
      <c r="C176" s="70">
        <v>21</v>
      </c>
      <c r="D176" s="70">
        <v>10</v>
      </c>
      <c r="E176" s="70">
        <v>2024</v>
      </c>
      <c r="F176" s="70" t="s">
        <v>1558</v>
      </c>
      <c r="G176" s="70" t="s">
        <v>1877</v>
      </c>
      <c r="H176" s="70" t="s">
        <v>1878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1899</v>
      </c>
      <c r="B177" s="70">
        <v>171</v>
      </c>
      <c r="C177" s="70">
        <v>1</v>
      </c>
      <c r="D177" s="70">
        <v>11</v>
      </c>
      <c r="E177" s="70">
        <v>1990</v>
      </c>
      <c r="F177" s="70" t="s">
        <v>787</v>
      </c>
      <c r="G177" s="70" t="s">
        <v>1900</v>
      </c>
      <c r="H177" s="70" t="s">
        <v>1901</v>
      </c>
      <c r="I177" s="148"/>
      <c r="J177" s="71">
        <v>3.754460401036456</v>
      </c>
      <c r="K177" s="71">
        <v>2.8615195759414438</v>
      </c>
      <c r="L177" s="71">
        <v>4.828127476936058</v>
      </c>
      <c r="M177" s="71">
        <v>49.253562353175532</v>
      </c>
      <c r="N177" s="71">
        <v>21.474623416783711</v>
      </c>
      <c r="O177" s="71">
        <v>15.516213365925649</v>
      </c>
      <c r="P177" s="71">
        <v>11.83636200293258</v>
      </c>
      <c r="Q177" s="71">
        <v>1.19267521744136</v>
      </c>
      <c r="R177" s="71">
        <v>0</v>
      </c>
      <c r="S177" s="71">
        <v>1.760880018529168</v>
      </c>
      <c r="T177" s="72"/>
      <c r="U177" s="71">
        <v>307764</v>
      </c>
      <c r="V177" s="71">
        <v>1198</v>
      </c>
      <c r="W177" s="71">
        <v>44</v>
      </c>
      <c r="X177" s="71">
        <v>16801</v>
      </c>
      <c r="Y177" s="71">
        <v>8531</v>
      </c>
      <c r="Z177" s="71">
        <v>6382</v>
      </c>
      <c r="AA177" s="71">
        <v>2874</v>
      </c>
      <c r="AB177" s="71">
        <v>19365</v>
      </c>
      <c r="AC177" s="71">
        <v>0</v>
      </c>
      <c r="AD177" s="71">
        <v>1.760880018529168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1902</v>
      </c>
      <c r="B178" s="70">
        <v>172</v>
      </c>
      <c r="C178" s="70">
        <v>2</v>
      </c>
      <c r="D178" s="70">
        <v>11</v>
      </c>
      <c r="E178" s="70">
        <v>2005</v>
      </c>
      <c r="F178" s="70" t="s">
        <v>789</v>
      </c>
      <c r="G178" s="1064" t="s">
        <v>1900</v>
      </c>
      <c r="H178" s="70" t="s">
        <v>1901</v>
      </c>
      <c r="I178" s="148"/>
      <c r="J178" s="71">
        <v>2.4082201199285338</v>
      </c>
      <c r="K178" s="71">
        <v>1.6674558564267901</v>
      </c>
      <c r="L178" s="71">
        <v>2.1678031040480898</v>
      </c>
      <c r="M178" s="71">
        <v>67.730839744855942</v>
      </c>
      <c r="N178" s="71">
        <v>19.42316843730681</v>
      </c>
      <c r="O178" s="71">
        <v>16.475964882673459</v>
      </c>
      <c r="P178" s="71">
        <v>11.47038146182606</v>
      </c>
      <c r="Q178" s="71">
        <v>0.81195711607365195</v>
      </c>
      <c r="R178" s="71">
        <v>0</v>
      </c>
      <c r="S178" s="71">
        <v>5.6985719658000002</v>
      </c>
      <c r="T178" s="72"/>
      <c r="U178" s="71">
        <v>161730</v>
      </c>
      <c r="V178" s="71">
        <v>844</v>
      </c>
      <c r="W178" s="71">
        <v>24</v>
      </c>
      <c r="X178" s="71">
        <v>12904</v>
      </c>
      <c r="Y178" s="71">
        <v>6837</v>
      </c>
      <c r="Z178" s="71">
        <v>7842</v>
      </c>
      <c r="AA178" s="71">
        <v>2281</v>
      </c>
      <c r="AB178" s="71">
        <v>13782</v>
      </c>
      <c r="AC178" s="71">
        <v>0</v>
      </c>
      <c r="AD178" s="71">
        <v>5.6985719658000002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1903</v>
      </c>
      <c r="B179" s="70">
        <v>173</v>
      </c>
      <c r="C179" s="70">
        <v>3</v>
      </c>
      <c r="D179" s="70">
        <v>11</v>
      </c>
      <c r="E179" s="70">
        <v>2006</v>
      </c>
      <c r="F179" s="70" t="s">
        <v>790</v>
      </c>
      <c r="G179" s="1064" t="s">
        <v>1900</v>
      </c>
      <c r="H179" s="70" t="s">
        <v>1901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1904</v>
      </c>
      <c r="B180" s="70">
        <v>174</v>
      </c>
      <c r="C180" s="70">
        <v>4</v>
      </c>
      <c r="D180" s="70">
        <v>11</v>
      </c>
      <c r="E180" s="70">
        <v>2007</v>
      </c>
      <c r="F180" s="70" t="s">
        <v>791</v>
      </c>
      <c r="G180" s="70" t="s">
        <v>1900</v>
      </c>
      <c r="H180" s="70" t="s">
        <v>1901</v>
      </c>
      <c r="I180" s="148"/>
      <c r="J180" s="71">
        <v>2.747698309307868</v>
      </c>
      <c r="K180" s="71">
        <v>1.576220363597054</v>
      </c>
      <c r="L180" s="71">
        <v>1.9645605575182721</v>
      </c>
      <c r="M180" s="71">
        <v>60.839922777137758</v>
      </c>
      <c r="N180" s="71">
        <v>20.836639591614659</v>
      </c>
      <c r="O180" s="71">
        <v>15.70157016750573</v>
      </c>
      <c r="P180" s="71">
        <v>11.331326629650491</v>
      </c>
      <c r="Q180" s="71">
        <v>0.83097823487891098</v>
      </c>
      <c r="R180" s="71">
        <v>0</v>
      </c>
      <c r="S180" s="71">
        <v>5.3649735756799979</v>
      </c>
      <c r="T180" s="72"/>
      <c r="U180" s="71">
        <v>185399</v>
      </c>
      <c r="V180" s="71">
        <v>749</v>
      </c>
      <c r="W180" s="71">
        <v>20</v>
      </c>
      <c r="X180" s="71">
        <v>13431</v>
      </c>
      <c r="Y180" s="71">
        <v>6853</v>
      </c>
      <c r="Z180" s="71">
        <v>7769</v>
      </c>
      <c r="AA180" s="71">
        <v>2219</v>
      </c>
      <c r="AB180" s="71">
        <v>13359</v>
      </c>
      <c r="AC180" s="71">
        <v>0</v>
      </c>
      <c r="AD180" s="71">
        <v>5.3649735756799979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1905</v>
      </c>
      <c r="B181" s="70">
        <v>175</v>
      </c>
      <c r="C181" s="70">
        <v>5</v>
      </c>
      <c r="D181" s="70">
        <v>11</v>
      </c>
      <c r="E181" s="70">
        <v>2008</v>
      </c>
      <c r="F181" s="70" t="s">
        <v>792</v>
      </c>
      <c r="G181" s="70" t="s">
        <v>1900</v>
      </c>
      <c r="H181" s="70" t="s">
        <v>1901</v>
      </c>
      <c r="I181" s="148"/>
      <c r="J181" s="71">
        <v>2.750385665937102</v>
      </c>
      <c r="K181" s="71">
        <v>1.1944076574587379</v>
      </c>
      <c r="L181" s="71">
        <v>1.561928746690501</v>
      </c>
      <c r="M181" s="71">
        <v>63.636390720290493</v>
      </c>
      <c r="N181" s="71">
        <v>19.734732161180929</v>
      </c>
      <c r="O181" s="71">
        <v>15.114488588026729</v>
      </c>
      <c r="P181" s="71">
        <v>11.05317745228218</v>
      </c>
      <c r="Q181" s="71">
        <v>0.80841322115171099</v>
      </c>
      <c r="R181" s="71">
        <v>0</v>
      </c>
      <c r="S181" s="71">
        <v>5.0050526412999998</v>
      </c>
      <c r="T181" s="72"/>
      <c r="U181" s="71">
        <v>194718</v>
      </c>
      <c r="V181" s="71">
        <v>749</v>
      </c>
      <c r="W181" s="71">
        <v>20</v>
      </c>
      <c r="X181" s="71">
        <v>13431</v>
      </c>
      <c r="Y181" s="71">
        <v>6774</v>
      </c>
      <c r="Z181" s="71">
        <v>7741</v>
      </c>
      <c r="AA181" s="71">
        <v>2167</v>
      </c>
      <c r="AB181" s="71">
        <v>13210</v>
      </c>
      <c r="AC181" s="71">
        <v>0</v>
      </c>
      <c r="AD181" s="71">
        <v>5.0050526412999998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1906</v>
      </c>
      <c r="B182" s="70">
        <v>176</v>
      </c>
      <c r="C182" s="70">
        <v>6</v>
      </c>
      <c r="D182" s="70">
        <v>11</v>
      </c>
      <c r="E182" s="70">
        <v>2009</v>
      </c>
      <c r="F182" s="70" t="s">
        <v>176</v>
      </c>
      <c r="G182" s="70" t="s">
        <v>1900</v>
      </c>
      <c r="H182" s="70" t="s">
        <v>1901</v>
      </c>
      <c r="I182" s="148"/>
      <c r="J182" s="71">
        <v>2.2405604249321929</v>
      </c>
      <c r="K182" s="71">
        <v>1.067794157355533</v>
      </c>
      <c r="L182" s="71">
        <v>2.326662653105092</v>
      </c>
      <c r="M182" s="71">
        <v>59.962682505323201</v>
      </c>
      <c r="N182" s="71">
        <v>16.847453559929718</v>
      </c>
      <c r="O182" s="71">
        <v>15.16642843485362</v>
      </c>
      <c r="P182" s="71">
        <v>10.627529262852621</v>
      </c>
      <c r="Q182" s="71">
        <v>0.758273740144224</v>
      </c>
      <c r="R182" s="71">
        <v>0</v>
      </c>
      <c r="S182" s="71">
        <v>6.45739652448</v>
      </c>
      <c r="T182" s="72"/>
      <c r="U182" s="71">
        <v>125349</v>
      </c>
      <c r="V182" s="71">
        <v>817</v>
      </c>
      <c r="W182" s="71">
        <v>44</v>
      </c>
      <c r="X182" s="71">
        <v>14775</v>
      </c>
      <c r="Y182" s="71">
        <v>6771</v>
      </c>
      <c r="Z182" s="71">
        <v>7667</v>
      </c>
      <c r="AA182" s="71">
        <v>2139</v>
      </c>
      <c r="AB182" s="71">
        <v>13007</v>
      </c>
      <c r="AC182" s="71">
        <v>0</v>
      </c>
      <c r="AD182" s="71">
        <v>6.45739652448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10.59</v>
      </c>
      <c r="BM182" s="71">
        <v>0</v>
      </c>
      <c r="BN182" s="72"/>
      <c r="BO182" s="71">
        <v>0</v>
      </c>
      <c r="BP182" s="71">
        <v>0</v>
      </c>
      <c r="BQ182" s="71">
        <v>0</v>
      </c>
      <c r="BR182" s="71">
        <v>0</v>
      </c>
      <c r="BS182" s="71">
        <v>2</v>
      </c>
      <c r="BT182" s="71">
        <v>0</v>
      </c>
      <c r="BU182"/>
      <c r="BV182" s="70">
        <v>10.59</v>
      </c>
      <c r="BW182" s="70">
        <v>0</v>
      </c>
      <c r="BX182" s="70">
        <v>0</v>
      </c>
      <c r="BY182" s="70">
        <v>0</v>
      </c>
      <c r="BZ182" s="70">
        <v>0</v>
      </c>
      <c r="CA182" s="70">
        <v>0</v>
      </c>
      <c r="CB182" s="70">
        <v>0</v>
      </c>
      <c r="CC182" s="70">
        <v>0</v>
      </c>
      <c r="CD182" s="70">
        <v>0</v>
      </c>
    </row>
    <row r="183" spans="1:82">
      <c r="A183" s="70" t="s">
        <v>1907</v>
      </c>
      <c r="B183" s="70">
        <v>177</v>
      </c>
      <c r="C183" s="70">
        <v>7</v>
      </c>
      <c r="D183" s="70">
        <v>11</v>
      </c>
      <c r="E183" s="70">
        <v>2010</v>
      </c>
      <c r="F183" s="70" t="s">
        <v>177</v>
      </c>
      <c r="G183" s="70" t="s">
        <v>1900</v>
      </c>
      <c r="H183" s="70" t="s">
        <v>1901</v>
      </c>
      <c r="I183" s="148"/>
      <c r="J183" s="71">
        <v>1.6330393118981139</v>
      </c>
      <c r="K183" s="71">
        <v>1.1416180235709379</v>
      </c>
      <c r="L183" s="71">
        <v>2.1557622072820952</v>
      </c>
      <c r="M183" s="71">
        <v>60.718312985379256</v>
      </c>
      <c r="N183" s="71">
        <v>18.0414720343936</v>
      </c>
      <c r="O183" s="71">
        <v>15.049023189972671</v>
      </c>
      <c r="P183" s="71">
        <v>10.79272585277508</v>
      </c>
      <c r="Q183" s="71">
        <v>0.78731706160764303</v>
      </c>
      <c r="R183" s="71">
        <v>0</v>
      </c>
      <c r="S183" s="71">
        <v>6.0991726236800003</v>
      </c>
      <c r="T183" s="72"/>
      <c r="U183" s="71">
        <v>107274</v>
      </c>
      <c r="V183" s="71">
        <v>817</v>
      </c>
      <c r="W183" s="71">
        <v>44</v>
      </c>
      <c r="X183" s="71">
        <v>14775</v>
      </c>
      <c r="Y183" s="71">
        <v>6850</v>
      </c>
      <c r="Z183" s="71">
        <v>7643</v>
      </c>
      <c r="AA183" s="71">
        <v>2118</v>
      </c>
      <c r="AB183" s="71">
        <v>12941</v>
      </c>
      <c r="AC183" s="71">
        <v>0</v>
      </c>
      <c r="AD183" s="71">
        <v>6.0991726236800003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25.259</v>
      </c>
      <c r="BM183" s="71">
        <v>0</v>
      </c>
      <c r="BN183" s="72"/>
      <c r="BO183" s="71">
        <v>0</v>
      </c>
      <c r="BP183" s="71">
        <v>0</v>
      </c>
      <c r="BQ183" s="71">
        <v>0</v>
      </c>
      <c r="BR183" s="71">
        <v>0</v>
      </c>
      <c r="BS183" s="71">
        <v>3</v>
      </c>
      <c r="BT183" s="71">
        <v>0</v>
      </c>
      <c r="BU183"/>
      <c r="BV183" s="70">
        <v>25.259</v>
      </c>
      <c r="BW183" s="70">
        <v>0</v>
      </c>
      <c r="BX183" s="70">
        <v>0</v>
      </c>
      <c r="BY183" s="70">
        <v>0</v>
      </c>
      <c r="BZ183" s="70">
        <v>0</v>
      </c>
      <c r="CA183" s="70">
        <v>0</v>
      </c>
      <c r="CB183" s="70">
        <v>0</v>
      </c>
      <c r="CC183" s="70">
        <v>0</v>
      </c>
      <c r="CD183" s="70">
        <v>0</v>
      </c>
    </row>
    <row r="184" spans="1:82">
      <c r="A184" s="70" t="s">
        <v>1908</v>
      </c>
      <c r="B184" s="70">
        <v>178</v>
      </c>
      <c r="C184" s="70">
        <v>8</v>
      </c>
      <c r="D184" s="70">
        <v>11</v>
      </c>
      <c r="E184" s="70">
        <v>2011</v>
      </c>
      <c r="F184" s="70" t="s">
        <v>178</v>
      </c>
      <c r="G184" s="70" t="s">
        <v>1900</v>
      </c>
      <c r="H184" s="70" t="s">
        <v>1901</v>
      </c>
      <c r="I184" s="148"/>
      <c r="J184" s="71">
        <v>1.7171616013330611</v>
      </c>
      <c r="K184" s="71">
        <v>1.7863296988838031</v>
      </c>
      <c r="L184" s="71">
        <v>1.9758388409293459</v>
      </c>
      <c r="M184" s="71">
        <v>76.716157648268776</v>
      </c>
      <c r="N184" s="71">
        <v>18.671387702662219</v>
      </c>
      <c r="O184" s="71">
        <v>14.696273762519951</v>
      </c>
      <c r="P184" s="71">
        <v>10.307637468656411</v>
      </c>
      <c r="Q184" s="71">
        <v>0.88766940177430897</v>
      </c>
      <c r="R184" s="71">
        <v>0</v>
      </c>
      <c r="S184" s="71">
        <v>5.5980767623360004</v>
      </c>
      <c r="T184" s="72"/>
      <c r="U184" s="71">
        <v>113458</v>
      </c>
      <c r="V184" s="71">
        <v>817</v>
      </c>
      <c r="W184" s="71">
        <v>44</v>
      </c>
      <c r="X184" s="71">
        <v>14775</v>
      </c>
      <c r="Y184" s="71">
        <v>6746</v>
      </c>
      <c r="Z184" s="71">
        <v>7626</v>
      </c>
      <c r="AA184" s="71">
        <v>2083</v>
      </c>
      <c r="AB184" s="71">
        <v>12649</v>
      </c>
      <c r="AC184" s="71">
        <v>0</v>
      </c>
      <c r="AD184" s="71">
        <v>5.5980767623360004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17.335000000000001</v>
      </c>
      <c r="BM184" s="71">
        <v>0</v>
      </c>
      <c r="BN184" s="72"/>
      <c r="BO184" s="71">
        <v>0</v>
      </c>
      <c r="BP184" s="71">
        <v>0</v>
      </c>
      <c r="BQ184" s="71">
        <v>0</v>
      </c>
      <c r="BR184" s="71">
        <v>0</v>
      </c>
      <c r="BS184" s="71">
        <v>3</v>
      </c>
      <c r="BT184" s="71">
        <v>0</v>
      </c>
      <c r="BU184"/>
      <c r="BV184" s="70">
        <v>17.335000000000001</v>
      </c>
      <c r="BW184" s="70">
        <v>0</v>
      </c>
      <c r="BX184" s="70">
        <v>0</v>
      </c>
      <c r="BY184" s="70">
        <v>0</v>
      </c>
      <c r="BZ184" s="70">
        <v>0</v>
      </c>
      <c r="CA184" s="70">
        <v>0</v>
      </c>
      <c r="CB184" s="70">
        <v>0</v>
      </c>
      <c r="CC184" s="70">
        <v>0</v>
      </c>
      <c r="CD184" s="70">
        <v>0</v>
      </c>
    </row>
    <row r="185" spans="1:82">
      <c r="A185" s="70" t="s">
        <v>1909</v>
      </c>
      <c r="B185" s="70">
        <v>179</v>
      </c>
      <c r="C185" s="70">
        <v>9</v>
      </c>
      <c r="D185" s="70">
        <v>11</v>
      </c>
      <c r="E185" s="70">
        <v>2012</v>
      </c>
      <c r="F185" s="70" t="s">
        <v>179</v>
      </c>
      <c r="G185" s="70" t="s">
        <v>1900</v>
      </c>
      <c r="H185" s="70" t="s">
        <v>1901</v>
      </c>
      <c r="I185" s="148"/>
      <c r="J185" s="71">
        <v>1.6304417091669521</v>
      </c>
      <c r="K185" s="71">
        <v>1.6936515183273571</v>
      </c>
      <c r="L185" s="71">
        <v>1.948366227673439</v>
      </c>
      <c r="M185" s="71">
        <v>78.909292122052875</v>
      </c>
      <c r="N185" s="71">
        <v>19.93825806030998</v>
      </c>
      <c r="O185" s="71">
        <v>14.649457185303493</v>
      </c>
      <c r="P185" s="71">
        <v>10.142335275858832</v>
      </c>
      <c r="Q185" s="71">
        <v>0.96641731298689504</v>
      </c>
      <c r="R185" s="71">
        <v>0</v>
      </c>
      <c r="S185" s="71">
        <v>5.9823654105600008</v>
      </c>
      <c r="T185" s="72"/>
      <c r="U185" s="71">
        <v>105474</v>
      </c>
      <c r="V185" s="71">
        <v>817</v>
      </c>
      <c r="W185" s="71">
        <v>44</v>
      </c>
      <c r="X185" s="71">
        <v>14775</v>
      </c>
      <c r="Y185" s="71">
        <v>6896</v>
      </c>
      <c r="Z185" s="71">
        <v>7662</v>
      </c>
      <c r="AA185" s="71">
        <v>2038</v>
      </c>
      <c r="AB185" s="71">
        <v>12675</v>
      </c>
      <c r="AC185" s="71">
        <v>0</v>
      </c>
      <c r="AD185" s="71">
        <v>5.9823654105600008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28.422999999999998</v>
      </c>
      <c r="BM185" s="71">
        <v>0</v>
      </c>
      <c r="BN185" s="72"/>
      <c r="BO185" s="71">
        <v>0</v>
      </c>
      <c r="BP185" s="71">
        <v>0</v>
      </c>
      <c r="BQ185" s="71">
        <v>0</v>
      </c>
      <c r="BR185" s="71">
        <v>0</v>
      </c>
      <c r="BS185" s="71">
        <v>4</v>
      </c>
      <c r="BT185" s="71">
        <v>0</v>
      </c>
      <c r="BU185"/>
      <c r="BV185" s="70">
        <v>28.422999999999998</v>
      </c>
      <c r="BW185" s="70">
        <v>0</v>
      </c>
      <c r="BX185" s="70">
        <v>0</v>
      </c>
      <c r="BY185" s="70">
        <v>0</v>
      </c>
      <c r="BZ185" s="70">
        <v>0</v>
      </c>
      <c r="CA185" s="70">
        <v>0</v>
      </c>
      <c r="CB185" s="70">
        <v>0</v>
      </c>
      <c r="CC185" s="70">
        <v>0</v>
      </c>
      <c r="CD185" s="70">
        <v>0</v>
      </c>
    </row>
    <row r="186" spans="1:82">
      <c r="A186" s="70" t="s">
        <v>1910</v>
      </c>
      <c r="B186" s="70">
        <v>180</v>
      </c>
      <c r="C186" s="70">
        <v>10</v>
      </c>
      <c r="D186" s="70">
        <v>11</v>
      </c>
      <c r="E186" s="70">
        <v>2013</v>
      </c>
      <c r="F186" s="70" t="s">
        <v>180</v>
      </c>
      <c r="G186" s="70" t="s">
        <v>1900</v>
      </c>
      <c r="H186" s="70" t="s">
        <v>1901</v>
      </c>
      <c r="I186" s="148"/>
      <c r="J186" s="71">
        <v>1.866570629675435</v>
      </c>
      <c r="K186" s="71">
        <v>1.5194967342062839</v>
      </c>
      <c r="L186" s="71">
        <v>1.7823896713794991</v>
      </c>
      <c r="M186" s="71">
        <v>83.364201954067099</v>
      </c>
      <c r="N186" s="71">
        <v>21.036510756556929</v>
      </c>
      <c r="O186" s="71">
        <v>14.023340861245666</v>
      </c>
      <c r="P186" s="71">
        <v>10.060662934653083</v>
      </c>
      <c r="Q186" s="71">
        <v>0.97652817930597002</v>
      </c>
      <c r="R186" s="71">
        <v>0</v>
      </c>
      <c r="S186" s="71">
        <v>6.9227776397499996</v>
      </c>
      <c r="T186" s="72"/>
      <c r="U186" s="71">
        <v>112455</v>
      </c>
      <c r="V186" s="71">
        <v>817</v>
      </c>
      <c r="W186" s="71">
        <v>44</v>
      </c>
      <c r="X186" s="71">
        <v>14775</v>
      </c>
      <c r="Y186" s="71">
        <v>6900</v>
      </c>
      <c r="Z186" s="71">
        <v>7662</v>
      </c>
      <c r="AA186" s="71">
        <v>2014</v>
      </c>
      <c r="AB186" s="71">
        <v>12624</v>
      </c>
      <c r="AC186" s="71">
        <v>0</v>
      </c>
      <c r="AD186" s="71">
        <v>6.9227776397499996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30.699000000000002</v>
      </c>
      <c r="BM186" s="71">
        <v>0</v>
      </c>
      <c r="BN186" s="72"/>
      <c r="BO186" s="71">
        <v>0</v>
      </c>
      <c r="BP186" s="71">
        <v>0</v>
      </c>
      <c r="BQ186" s="71">
        <v>0</v>
      </c>
      <c r="BR186" s="71">
        <v>0</v>
      </c>
      <c r="BS186" s="71">
        <v>4</v>
      </c>
      <c r="BT186" s="71">
        <v>0</v>
      </c>
      <c r="BU186"/>
      <c r="BV186" s="70">
        <v>30.699000000000002</v>
      </c>
      <c r="BW186" s="70">
        <v>0</v>
      </c>
      <c r="BX186" s="70">
        <v>0</v>
      </c>
      <c r="BY186" s="70">
        <v>0</v>
      </c>
      <c r="BZ186" s="70">
        <v>0</v>
      </c>
      <c r="CA186" s="70">
        <v>0</v>
      </c>
      <c r="CB186" s="70">
        <v>0</v>
      </c>
      <c r="CC186" s="70">
        <v>0</v>
      </c>
      <c r="CD186" s="70">
        <v>0</v>
      </c>
    </row>
    <row r="187" spans="1:82">
      <c r="A187" s="70" t="s">
        <v>1911</v>
      </c>
      <c r="B187" s="70">
        <v>181</v>
      </c>
      <c r="C187" s="70">
        <v>11</v>
      </c>
      <c r="D187" s="70">
        <v>11</v>
      </c>
      <c r="E187" s="70">
        <v>2014</v>
      </c>
      <c r="F187" s="70" t="s">
        <v>181</v>
      </c>
      <c r="G187" s="70" t="s">
        <v>1900</v>
      </c>
      <c r="H187" s="70" t="s">
        <v>1901</v>
      </c>
      <c r="I187" s="148"/>
      <c r="J187" s="71">
        <v>1.4213238297628139</v>
      </c>
      <c r="K187" s="71">
        <v>1.265637152316841</v>
      </c>
      <c r="L187" s="71">
        <v>4.7412179065756463</v>
      </c>
      <c r="M187" s="71">
        <v>67.744739361747094</v>
      </c>
      <c r="N187" s="71">
        <v>20.941820709114999</v>
      </c>
      <c r="O187" s="71">
        <v>13.217384252033176</v>
      </c>
      <c r="P187" s="71">
        <v>9.9623168522737302</v>
      </c>
      <c r="Q187" s="71">
        <v>0.92623331531438402</v>
      </c>
      <c r="R187" s="71">
        <v>0</v>
      </c>
      <c r="S187" s="71">
        <v>4.2559334975500009</v>
      </c>
      <c r="T187" s="72"/>
      <c r="U187" s="71">
        <v>93046</v>
      </c>
      <c r="V187" s="71">
        <v>611</v>
      </c>
      <c r="W187" s="71">
        <v>74</v>
      </c>
      <c r="X187" s="71">
        <v>13911</v>
      </c>
      <c r="Y187" s="71">
        <v>6918</v>
      </c>
      <c r="Z187" s="71">
        <v>7606</v>
      </c>
      <c r="AA187" s="71">
        <v>1984</v>
      </c>
      <c r="AB187" s="71">
        <v>12480</v>
      </c>
      <c r="AC187" s="71">
        <v>0</v>
      </c>
      <c r="AD187" s="71">
        <v>4.2559334975500009</v>
      </c>
      <c r="AE187" s="72"/>
      <c r="AF187" s="71"/>
      <c r="AG187" s="71"/>
      <c r="AH187" s="71"/>
      <c r="AI187" s="71"/>
      <c r="AJ187" s="71"/>
      <c r="AK187" s="71"/>
      <c r="AL187" s="71"/>
      <c r="AM187" s="71"/>
      <c r="AN187" s="71"/>
      <c r="AO187" s="71"/>
      <c r="AP187" s="71"/>
      <c r="AQ187" s="72"/>
      <c r="AR187" s="71">
        <v>38</v>
      </c>
      <c r="AS187" s="71">
        <v>6</v>
      </c>
      <c r="AT187" s="71">
        <v>0</v>
      </c>
      <c r="AU187" s="71">
        <v>1</v>
      </c>
      <c r="AV187" s="71">
        <v>0</v>
      </c>
      <c r="AW187" s="71">
        <v>0</v>
      </c>
      <c r="AX187" s="71"/>
      <c r="AY187" s="72"/>
      <c r="AZ187" s="71">
        <v>160.5</v>
      </c>
      <c r="BA187" s="71">
        <v>307.7</v>
      </c>
      <c r="BB187" s="71">
        <v>0</v>
      </c>
      <c r="BC187" s="71">
        <v>190</v>
      </c>
      <c r="BD187" s="71">
        <v>0</v>
      </c>
      <c r="BE187" s="71">
        <v>0</v>
      </c>
      <c r="BF187" s="71"/>
      <c r="BG187" s="72"/>
      <c r="BH187" s="71">
        <v>0</v>
      </c>
      <c r="BI187" s="71">
        <v>0</v>
      </c>
      <c r="BJ187" s="71">
        <v>0</v>
      </c>
      <c r="BK187" s="71">
        <v>0</v>
      </c>
      <c r="BL187" s="71">
        <v>28.852</v>
      </c>
      <c r="BM187" s="71">
        <v>0</v>
      </c>
      <c r="BN187" s="72"/>
      <c r="BO187" s="71">
        <v>0</v>
      </c>
      <c r="BP187" s="71">
        <v>0</v>
      </c>
      <c r="BQ187" s="71">
        <v>0</v>
      </c>
      <c r="BR187" s="71">
        <v>0</v>
      </c>
      <c r="BS187" s="71">
        <v>4</v>
      </c>
      <c r="BT187" s="71">
        <v>0</v>
      </c>
      <c r="BU187"/>
      <c r="BV187" s="70">
        <v>28.852</v>
      </c>
      <c r="BW187" s="70">
        <v>0</v>
      </c>
      <c r="BX187" s="70">
        <v>0</v>
      </c>
      <c r="BY187" s="70">
        <v>0</v>
      </c>
      <c r="BZ187" s="70">
        <v>0</v>
      </c>
      <c r="CA187" s="70">
        <v>0</v>
      </c>
      <c r="CB187" s="70">
        <v>0</v>
      </c>
      <c r="CC187" s="70">
        <v>0</v>
      </c>
      <c r="CD187" s="70">
        <v>0</v>
      </c>
    </row>
    <row r="188" spans="1:82">
      <c r="A188" s="70" t="s">
        <v>1912</v>
      </c>
      <c r="B188" s="70">
        <v>182</v>
      </c>
      <c r="C188" s="70">
        <v>12</v>
      </c>
      <c r="D188" s="70">
        <v>11</v>
      </c>
      <c r="E188" s="70">
        <v>2015</v>
      </c>
      <c r="F188" s="70" t="s">
        <v>182</v>
      </c>
      <c r="G188" s="70" t="s">
        <v>1900</v>
      </c>
      <c r="H188" s="70" t="s">
        <v>1901</v>
      </c>
      <c r="I188" s="148"/>
      <c r="J188" s="71">
        <v>1.2686918523154871</v>
      </c>
      <c r="K188" s="71">
        <v>1.2084944833748561</v>
      </c>
      <c r="L188" s="71">
        <v>5.2375112598607361</v>
      </c>
      <c r="M188" s="71">
        <v>68.103165804274823</v>
      </c>
      <c r="N188" s="71">
        <v>18.050494987421249</v>
      </c>
      <c r="O188" s="71">
        <v>12.953698334098283</v>
      </c>
      <c r="P188" s="71">
        <v>9.9701876647467564</v>
      </c>
      <c r="Q188" s="71">
        <v>0.87918683071703596</v>
      </c>
      <c r="R188" s="71">
        <v>0</v>
      </c>
      <c r="S188" s="71">
        <v>6.9298833204930004</v>
      </c>
      <c r="T188" s="72"/>
      <c r="U188" s="71">
        <v>84183</v>
      </c>
      <c r="V188" s="71">
        <v>611</v>
      </c>
      <c r="W188" s="71">
        <v>74</v>
      </c>
      <c r="X188" s="71">
        <v>13911</v>
      </c>
      <c r="Y188" s="71">
        <v>6752</v>
      </c>
      <c r="Z188" s="71">
        <v>7526</v>
      </c>
      <c r="AA188" s="71">
        <v>1984</v>
      </c>
      <c r="AB188" s="71">
        <v>12101</v>
      </c>
      <c r="AC188" s="71">
        <v>0</v>
      </c>
      <c r="AD188" s="71">
        <v>6.9298833204930004</v>
      </c>
      <c r="AE188" s="72"/>
      <c r="AF188" s="71">
        <v>600639.43505940586</v>
      </c>
      <c r="AG188" s="71">
        <v>1025331.24731358</v>
      </c>
      <c r="AH188" s="71">
        <v>1000754.626944473</v>
      </c>
      <c r="AI188" s="71">
        <v>98054935.299171686</v>
      </c>
      <c r="AJ188" s="71">
        <v>26540823.810826939</v>
      </c>
      <c r="AK188" s="71">
        <v>0</v>
      </c>
      <c r="AL188" s="71">
        <v>0</v>
      </c>
      <c r="AM188" s="71">
        <v>1658391.2882141869</v>
      </c>
      <c r="AN188" s="71">
        <v>0</v>
      </c>
      <c r="AO188" s="71">
        <v>0</v>
      </c>
      <c r="AP188" s="71">
        <v>128880875.70753027</v>
      </c>
      <c r="AQ188" s="72"/>
      <c r="AR188" s="71">
        <v>42</v>
      </c>
      <c r="AS188" s="71">
        <v>8</v>
      </c>
      <c r="AT188" s="71">
        <v>0</v>
      </c>
      <c r="AU188" s="71">
        <v>1</v>
      </c>
      <c r="AV188" s="71">
        <v>0</v>
      </c>
      <c r="AW188" s="71">
        <v>0</v>
      </c>
      <c r="AX188" s="71"/>
      <c r="AY188" s="72"/>
      <c r="AZ188" s="71">
        <v>174.9</v>
      </c>
      <c r="BA188" s="71">
        <v>335.2</v>
      </c>
      <c r="BB188" s="71">
        <v>0</v>
      </c>
      <c r="BC188" s="71">
        <v>190</v>
      </c>
      <c r="BD188" s="71">
        <v>0</v>
      </c>
      <c r="BE188" s="71">
        <v>0</v>
      </c>
      <c r="BF188" s="71"/>
      <c r="BG188" s="72"/>
      <c r="BH188" s="71">
        <v>0</v>
      </c>
      <c r="BI188" s="71">
        <v>0</v>
      </c>
      <c r="BJ188" s="71">
        <v>0</v>
      </c>
      <c r="BK188" s="71">
        <v>0</v>
      </c>
      <c r="BL188" s="71">
        <v>26.792000000000002</v>
      </c>
      <c r="BM188" s="71">
        <v>0</v>
      </c>
      <c r="BN188" s="72"/>
      <c r="BO188" s="71">
        <v>0</v>
      </c>
      <c r="BP188" s="71">
        <v>0</v>
      </c>
      <c r="BQ188" s="71">
        <v>0</v>
      </c>
      <c r="BR188" s="71">
        <v>0</v>
      </c>
      <c r="BS188" s="71">
        <v>4</v>
      </c>
      <c r="BT188" s="71">
        <v>0</v>
      </c>
      <c r="BU188"/>
      <c r="BV188" s="70">
        <v>26.792000000000002</v>
      </c>
      <c r="BW188" s="70">
        <v>0</v>
      </c>
      <c r="BX188" s="70">
        <v>0</v>
      </c>
      <c r="BY188" s="70">
        <v>0</v>
      </c>
      <c r="BZ188" s="70">
        <v>0</v>
      </c>
      <c r="CA188" s="70">
        <v>0</v>
      </c>
      <c r="CB188" s="70">
        <v>0</v>
      </c>
      <c r="CC188" s="70">
        <v>0</v>
      </c>
      <c r="CD188" s="70">
        <v>0</v>
      </c>
    </row>
    <row r="189" spans="1:82">
      <c r="A189" s="70" t="s">
        <v>1913</v>
      </c>
      <c r="B189" s="70">
        <v>183</v>
      </c>
      <c r="C189" s="70">
        <v>13</v>
      </c>
      <c r="D189" s="70">
        <v>11</v>
      </c>
      <c r="E189" s="70">
        <v>2016</v>
      </c>
      <c r="F189" s="70" t="s">
        <v>155</v>
      </c>
      <c r="G189" s="70" t="s">
        <v>1900</v>
      </c>
      <c r="H189" s="70" t="s">
        <v>1901</v>
      </c>
      <c r="I189" s="148"/>
      <c r="J189" s="71">
        <v>1.9876990997935742</v>
      </c>
      <c r="K189" s="71">
        <v>1.1902012576940297</v>
      </c>
      <c r="L189" s="71">
        <v>5.7464358396582824</v>
      </c>
      <c r="M189" s="71">
        <v>57.72813865172165</v>
      </c>
      <c r="N189" s="71">
        <v>17.54889287171088</v>
      </c>
      <c r="O189" s="71">
        <v>12.866107302360565</v>
      </c>
      <c r="P189" s="71">
        <v>9.7806072532642254</v>
      </c>
      <c r="Q189" s="71">
        <v>0.8487850786891451</v>
      </c>
      <c r="R189" s="71">
        <v>0</v>
      </c>
      <c r="S189" s="71">
        <v>7.2995942475</v>
      </c>
      <c r="T189" s="72"/>
      <c r="U189" s="71">
        <v>125736</v>
      </c>
      <c r="V189" s="71">
        <v>611</v>
      </c>
      <c r="W189" s="71">
        <v>74</v>
      </c>
      <c r="X189" s="71">
        <v>13911</v>
      </c>
      <c r="Y189" s="71">
        <v>6850</v>
      </c>
      <c r="Z189" s="71">
        <v>7567</v>
      </c>
      <c r="AA189" s="71">
        <v>2013</v>
      </c>
      <c r="AB189" s="71">
        <v>12017</v>
      </c>
      <c r="AC189" s="71">
        <v>0</v>
      </c>
      <c r="AD189" s="71">
        <v>7.2995942475</v>
      </c>
      <c r="AE189" s="72"/>
      <c r="AF189" s="71">
        <v>963249.87708668364</v>
      </c>
      <c r="AG189" s="71">
        <v>952606.49517125578</v>
      </c>
      <c r="AH189" s="71">
        <v>1051760.915973539</v>
      </c>
      <c r="AI189" s="71">
        <v>91262579.741010219</v>
      </c>
      <c r="AJ189" s="71">
        <v>25481126.90963221</v>
      </c>
      <c r="AK189" s="71">
        <v>0</v>
      </c>
      <c r="AL189" s="71">
        <v>0</v>
      </c>
      <c r="AM189" s="71">
        <v>1648158.904315904</v>
      </c>
      <c r="AN189" s="71">
        <v>0</v>
      </c>
      <c r="AO189" s="71">
        <v>0</v>
      </c>
      <c r="AP189" s="71">
        <v>121359482.84318981</v>
      </c>
      <c r="AQ189" s="72"/>
      <c r="AR189" s="71">
        <v>51</v>
      </c>
      <c r="AS189" s="71">
        <v>13</v>
      </c>
      <c r="AT189" s="71">
        <v>0</v>
      </c>
      <c r="AU189" s="71">
        <v>1</v>
      </c>
      <c r="AV189" s="71">
        <v>0</v>
      </c>
      <c r="AW189" s="71">
        <v>0</v>
      </c>
      <c r="AX189" s="71"/>
      <c r="AY189" s="72"/>
      <c r="AZ189" s="71">
        <v>216.7</v>
      </c>
      <c r="BA189" s="71">
        <v>393.9</v>
      </c>
      <c r="BB189" s="71">
        <v>0</v>
      </c>
      <c r="BC189" s="71">
        <v>190</v>
      </c>
      <c r="BD189" s="71">
        <v>0</v>
      </c>
      <c r="BE189" s="71">
        <v>0</v>
      </c>
      <c r="BF189" s="71"/>
      <c r="BG189" s="72"/>
      <c r="BH189" s="71">
        <v>0</v>
      </c>
      <c r="BI189" s="71">
        <v>0</v>
      </c>
      <c r="BJ189" s="71">
        <v>0</v>
      </c>
      <c r="BK189" s="71">
        <v>0</v>
      </c>
      <c r="BL189" s="71">
        <v>27.829000000000001</v>
      </c>
      <c r="BM189" s="71">
        <v>0</v>
      </c>
      <c r="BN189" s="72"/>
      <c r="BO189" s="71">
        <v>0</v>
      </c>
      <c r="BP189" s="71">
        <v>0</v>
      </c>
      <c r="BQ189" s="71">
        <v>0</v>
      </c>
      <c r="BR189" s="71">
        <v>0</v>
      </c>
      <c r="BS189" s="71">
        <v>4</v>
      </c>
      <c r="BT189" s="71">
        <v>0</v>
      </c>
      <c r="BU189"/>
      <c r="BV189" s="70">
        <v>27.829000000000001</v>
      </c>
      <c r="BW189" s="70">
        <v>0</v>
      </c>
      <c r="BX189" s="70">
        <v>0</v>
      </c>
      <c r="BY189" s="70">
        <v>0</v>
      </c>
      <c r="BZ189" s="70">
        <v>0</v>
      </c>
      <c r="CA189" s="70">
        <v>0</v>
      </c>
      <c r="CB189" s="70">
        <v>0</v>
      </c>
      <c r="CC189" s="70">
        <v>0</v>
      </c>
      <c r="CD189" s="70">
        <v>0</v>
      </c>
    </row>
    <row r="190" spans="1:82">
      <c r="A190" s="70" t="s">
        <v>1914</v>
      </c>
      <c r="B190" s="70">
        <v>184</v>
      </c>
      <c r="C190" s="70">
        <v>14</v>
      </c>
      <c r="D190" s="70">
        <v>11</v>
      </c>
      <c r="E190" s="70">
        <v>2017</v>
      </c>
      <c r="F190" s="70" t="s">
        <v>156</v>
      </c>
      <c r="G190" s="70" t="s">
        <v>1900</v>
      </c>
      <c r="H190" s="70" t="s">
        <v>1901</v>
      </c>
      <c r="I190" s="148"/>
      <c r="J190" s="71">
        <v>1.1883665174459341</v>
      </c>
      <c r="K190" s="71">
        <v>1.2283847072022755</v>
      </c>
      <c r="L190" s="71">
        <v>6.7961091255269963</v>
      </c>
      <c r="M190" s="71">
        <v>57.587448134009456</v>
      </c>
      <c r="N190" s="71">
        <v>18.063024897099453</v>
      </c>
      <c r="O190" s="71">
        <v>12.714702232540777</v>
      </c>
      <c r="P190" s="71">
        <v>9.8248653594865285</v>
      </c>
      <c r="Q190" s="71">
        <v>0.81744722978251905</v>
      </c>
      <c r="R190" s="71">
        <v>0</v>
      </c>
      <c r="S190" s="71">
        <v>8.1351437832000002</v>
      </c>
      <c r="T190" s="72"/>
      <c r="U190" s="71">
        <v>82199</v>
      </c>
      <c r="V190" s="71">
        <v>611</v>
      </c>
      <c r="W190" s="71">
        <v>74</v>
      </c>
      <c r="X190" s="71">
        <v>13911</v>
      </c>
      <c r="Y190" s="71">
        <v>6935</v>
      </c>
      <c r="Z190" s="71">
        <v>7602</v>
      </c>
      <c r="AA190" s="71">
        <v>2035</v>
      </c>
      <c r="AB190" s="71">
        <v>11968</v>
      </c>
      <c r="AC190" s="71">
        <v>0</v>
      </c>
      <c r="AD190" s="71">
        <v>8.1351437832000002</v>
      </c>
      <c r="AE190" s="72"/>
      <c r="AF190" s="71">
        <v>591437.23713297129</v>
      </c>
      <c r="AG190" s="71">
        <v>990583.55334999366</v>
      </c>
      <c r="AH190" s="71">
        <v>1497182.3369153531</v>
      </c>
      <c r="AI190" s="71">
        <v>94519829.780140981</v>
      </c>
      <c r="AJ190" s="71">
        <v>27394578.116062742</v>
      </c>
      <c r="AK190" s="71">
        <v>0</v>
      </c>
      <c r="AL190" s="71">
        <v>0</v>
      </c>
      <c r="AM190" s="71">
        <v>1644006.8458755349</v>
      </c>
      <c r="AN190" s="71">
        <v>0</v>
      </c>
      <c r="AO190" s="71">
        <v>0</v>
      </c>
      <c r="AP190" s="71">
        <v>126637617.86947757</v>
      </c>
      <c r="AQ190" s="72"/>
      <c r="AR190" s="71">
        <v>53</v>
      </c>
      <c r="AS190" s="71">
        <v>14</v>
      </c>
      <c r="AT190" s="71">
        <v>0</v>
      </c>
      <c r="AU190" s="71">
        <v>1</v>
      </c>
      <c r="AV190" s="71">
        <v>0</v>
      </c>
      <c r="AW190" s="71">
        <v>0</v>
      </c>
      <c r="AX190" s="71"/>
      <c r="AY190" s="72"/>
      <c r="AZ190" s="71">
        <v>226.3</v>
      </c>
      <c r="BA190" s="71">
        <v>410.3</v>
      </c>
      <c r="BB190" s="71">
        <v>0</v>
      </c>
      <c r="BC190" s="71">
        <v>190</v>
      </c>
      <c r="BD190" s="71">
        <v>0</v>
      </c>
      <c r="BE190" s="71">
        <v>0</v>
      </c>
      <c r="BF190" s="71"/>
      <c r="BG190" s="72"/>
      <c r="BH190" s="71">
        <v>0</v>
      </c>
      <c r="BI190" s="71">
        <v>0</v>
      </c>
      <c r="BJ190" s="71">
        <v>0</v>
      </c>
      <c r="BK190" s="71">
        <v>0</v>
      </c>
      <c r="BL190" s="71">
        <v>29.895</v>
      </c>
      <c r="BM190" s="71">
        <v>0</v>
      </c>
      <c r="BN190" s="72"/>
      <c r="BO190" s="71">
        <v>0</v>
      </c>
      <c r="BP190" s="71">
        <v>0</v>
      </c>
      <c r="BQ190" s="71">
        <v>0</v>
      </c>
      <c r="BR190" s="71">
        <v>0</v>
      </c>
      <c r="BS190" s="71">
        <v>4</v>
      </c>
      <c r="BT190" s="71">
        <v>0</v>
      </c>
      <c r="BU190"/>
      <c r="BV190" s="70">
        <v>29.895</v>
      </c>
      <c r="BW190" s="70">
        <v>0</v>
      </c>
      <c r="BX190" s="70">
        <v>0</v>
      </c>
      <c r="BY190" s="70">
        <v>0</v>
      </c>
      <c r="BZ190" s="70">
        <v>0</v>
      </c>
      <c r="CA190" s="70">
        <v>0</v>
      </c>
      <c r="CB190" s="70">
        <v>0</v>
      </c>
      <c r="CC190" s="70">
        <v>0</v>
      </c>
      <c r="CD190" s="70">
        <v>0</v>
      </c>
    </row>
    <row r="191" spans="1:82">
      <c r="A191" s="70" t="s">
        <v>1915</v>
      </c>
      <c r="B191" s="70">
        <v>185</v>
      </c>
      <c r="C191" s="70">
        <v>15</v>
      </c>
      <c r="D191" s="70">
        <v>11</v>
      </c>
      <c r="E191" s="70">
        <v>2018</v>
      </c>
      <c r="F191" s="70" t="s">
        <v>183</v>
      </c>
      <c r="G191" s="70" t="s">
        <v>1900</v>
      </c>
      <c r="H191" s="70" t="s">
        <v>1901</v>
      </c>
      <c r="I191" s="148"/>
      <c r="J191" s="71">
        <v>1.0167559116159899</v>
      </c>
      <c r="K191" s="71">
        <v>1.1473463980083847</v>
      </c>
      <c r="L191" s="71">
        <v>4.4618158100407097</v>
      </c>
      <c r="M191" s="71">
        <v>56.752929093662331</v>
      </c>
      <c r="N191" s="71">
        <v>17.035526825606375</v>
      </c>
      <c r="O191" s="71">
        <v>12.388841182048777</v>
      </c>
      <c r="P191" s="71">
        <v>9.8370036765718947</v>
      </c>
      <c r="Q191" s="71">
        <v>0.73870361304622201</v>
      </c>
      <c r="R191" s="71">
        <v>0</v>
      </c>
      <c r="S191" s="71">
        <v>5.6204059240000008</v>
      </c>
      <c r="T191" s="72"/>
      <c r="U191" s="71">
        <v>73887</v>
      </c>
      <c r="V191" s="71">
        <v>611</v>
      </c>
      <c r="W191" s="71">
        <v>74</v>
      </c>
      <c r="X191" s="71">
        <v>13911</v>
      </c>
      <c r="Y191" s="71">
        <v>6810</v>
      </c>
      <c r="Z191" s="71">
        <v>7549</v>
      </c>
      <c r="AA191" s="71">
        <v>2058</v>
      </c>
      <c r="AB191" s="71">
        <v>11655</v>
      </c>
      <c r="AC191" s="71">
        <v>0</v>
      </c>
      <c r="AD191" s="71">
        <v>5.6204059240000008</v>
      </c>
      <c r="AE191" s="72"/>
      <c r="AF191" s="71">
        <v>490639.9497189449</v>
      </c>
      <c r="AG191" s="71">
        <v>879564.55113323522</v>
      </c>
      <c r="AH191" s="71">
        <v>891967.96628500242</v>
      </c>
      <c r="AI191" s="71">
        <v>91642024.632260501</v>
      </c>
      <c r="AJ191" s="71">
        <v>24979386.468198881</v>
      </c>
      <c r="AK191" s="71">
        <v>0</v>
      </c>
      <c r="AL191" s="71">
        <v>0</v>
      </c>
      <c r="AM191" s="71">
        <v>1604323.6953442681</v>
      </c>
      <c r="AN191" s="71">
        <v>0</v>
      </c>
      <c r="AO191" s="71">
        <v>0</v>
      </c>
      <c r="AP191" s="71">
        <v>120487907.26294084</v>
      </c>
      <c r="AQ191" s="72"/>
      <c r="AR191" s="71">
        <v>59</v>
      </c>
      <c r="AS191" s="71">
        <v>14</v>
      </c>
      <c r="AT191" s="71">
        <v>0</v>
      </c>
      <c r="AU191" s="71">
        <v>1</v>
      </c>
      <c r="AV191" s="71">
        <v>0</v>
      </c>
      <c r="AW191" s="71">
        <v>0</v>
      </c>
      <c r="AX191" s="71"/>
      <c r="AY191" s="72"/>
      <c r="AZ191" s="71">
        <v>250.7</v>
      </c>
      <c r="BA191" s="71">
        <v>410</v>
      </c>
      <c r="BB191" s="71">
        <v>0</v>
      </c>
      <c r="BC191" s="71">
        <v>190</v>
      </c>
      <c r="BD191" s="71">
        <v>0</v>
      </c>
      <c r="BE191" s="71">
        <v>0</v>
      </c>
      <c r="BF191" s="71"/>
      <c r="BG191" s="72"/>
      <c r="BH191" s="71">
        <v>0</v>
      </c>
      <c r="BI191" s="71">
        <v>0</v>
      </c>
      <c r="BJ191" s="71">
        <v>0</v>
      </c>
      <c r="BK191" s="71">
        <v>0</v>
      </c>
      <c r="BL191" s="71">
        <v>26.021999999999998</v>
      </c>
      <c r="BM191" s="71">
        <v>0</v>
      </c>
      <c r="BN191" s="72"/>
      <c r="BO191" s="71">
        <v>0</v>
      </c>
      <c r="BP191" s="71">
        <v>0</v>
      </c>
      <c r="BQ191" s="71">
        <v>0</v>
      </c>
      <c r="BR191" s="71">
        <v>0</v>
      </c>
      <c r="BS191" s="71">
        <v>4</v>
      </c>
      <c r="BT191" s="71">
        <v>0</v>
      </c>
      <c r="BU191"/>
      <c r="BV191" s="70">
        <v>26.021999999999998</v>
      </c>
      <c r="BW191" s="70">
        <v>0</v>
      </c>
      <c r="BX191" s="70">
        <v>0</v>
      </c>
      <c r="BY191" s="70">
        <v>0</v>
      </c>
      <c r="BZ191" s="70">
        <v>0</v>
      </c>
      <c r="CA191" s="70">
        <v>0</v>
      </c>
      <c r="CB191" s="70">
        <v>0</v>
      </c>
      <c r="CC191" s="70">
        <v>0</v>
      </c>
      <c r="CD191" s="70">
        <v>0</v>
      </c>
    </row>
    <row r="192" spans="1:82">
      <c r="A192" s="70" t="s">
        <v>1916</v>
      </c>
      <c r="B192" s="70">
        <v>186</v>
      </c>
      <c r="C192" s="70">
        <v>16</v>
      </c>
      <c r="D192" s="70">
        <v>11</v>
      </c>
      <c r="E192" s="70">
        <v>2019</v>
      </c>
      <c r="F192" s="70" t="s">
        <v>158</v>
      </c>
      <c r="G192" s="70" t="s">
        <v>1900</v>
      </c>
      <c r="H192" s="70" t="s">
        <v>1901</v>
      </c>
      <c r="I192" s="148"/>
      <c r="J192" s="71">
        <v>1.6492235416361265</v>
      </c>
      <c r="K192" s="71">
        <v>1.043538128852568</v>
      </c>
      <c r="L192" s="71">
        <v>4.499812605545868</v>
      </c>
      <c r="M192" s="71">
        <v>56.734451622757824</v>
      </c>
      <c r="N192" s="71">
        <v>17.486678025066382</v>
      </c>
      <c r="O192" s="71">
        <v>11.930032772745456</v>
      </c>
      <c r="P192" s="71">
        <v>9.4873875424162186</v>
      </c>
      <c r="Q192" s="71">
        <v>0.70769279773029803</v>
      </c>
      <c r="R192" s="71">
        <v>0</v>
      </c>
      <c r="S192" s="71">
        <v>4.8056780290399992</v>
      </c>
      <c r="T192" s="72"/>
      <c r="U192" s="71">
        <v>120753</v>
      </c>
      <c r="V192" s="71">
        <v>611</v>
      </c>
      <c r="W192" s="71">
        <v>74</v>
      </c>
      <c r="X192" s="71">
        <v>13911</v>
      </c>
      <c r="Y192" s="71">
        <v>6866</v>
      </c>
      <c r="Z192" s="71">
        <v>7469</v>
      </c>
      <c r="AA192" s="71">
        <v>1970</v>
      </c>
      <c r="AB192" s="71">
        <v>11468</v>
      </c>
      <c r="AC192" s="71">
        <v>0</v>
      </c>
      <c r="AD192" s="71">
        <v>4.8056780290399992</v>
      </c>
      <c r="AE192" s="72"/>
      <c r="AF192" s="71">
        <v>823092.40202418854</v>
      </c>
      <c r="AG192" s="71">
        <v>846280.18925275491</v>
      </c>
      <c r="AH192" s="71">
        <v>941430.77035444009</v>
      </c>
      <c r="AI192" s="71">
        <v>95164609.662345991</v>
      </c>
      <c r="AJ192" s="71">
        <v>25624849.768876731</v>
      </c>
      <c r="AK192" s="71">
        <v>0</v>
      </c>
      <c r="AL192" s="71">
        <v>0</v>
      </c>
      <c r="AM192" s="71">
        <v>1561855.2689422213</v>
      </c>
      <c r="AN192" s="71">
        <v>0</v>
      </c>
      <c r="AO192" s="71">
        <v>0</v>
      </c>
      <c r="AP192" s="71">
        <v>124962118.06179632</v>
      </c>
      <c r="AQ192" s="72"/>
      <c r="AR192" s="71">
        <v>61</v>
      </c>
      <c r="AS192" s="71">
        <v>16</v>
      </c>
      <c r="AT192" s="71">
        <v>0</v>
      </c>
      <c r="AU192" s="71">
        <v>1</v>
      </c>
      <c r="AV192" s="71">
        <v>0</v>
      </c>
      <c r="AW192" s="71">
        <v>0</v>
      </c>
      <c r="AX192" s="71"/>
      <c r="AY192" s="72"/>
      <c r="AZ192" s="71">
        <v>262.10000000000002</v>
      </c>
      <c r="BA192" s="71">
        <v>459.8</v>
      </c>
      <c r="BB192" s="71">
        <v>0</v>
      </c>
      <c r="BC192" s="71">
        <v>190</v>
      </c>
      <c r="BD192" s="71">
        <v>0</v>
      </c>
      <c r="BE192" s="71">
        <v>0</v>
      </c>
      <c r="BF192" s="71"/>
      <c r="BG192" s="72"/>
      <c r="BH192" s="71">
        <v>0</v>
      </c>
      <c r="BI192" s="71">
        <v>0</v>
      </c>
      <c r="BJ192" s="71">
        <v>0</v>
      </c>
      <c r="BK192" s="71">
        <v>0</v>
      </c>
      <c r="BL192" s="71">
        <v>23.849</v>
      </c>
      <c r="BM192" s="71">
        <v>0</v>
      </c>
      <c r="BN192" s="72"/>
      <c r="BO192" s="71">
        <v>0</v>
      </c>
      <c r="BP192" s="71">
        <v>0</v>
      </c>
      <c r="BQ192" s="71">
        <v>0</v>
      </c>
      <c r="BR192" s="71">
        <v>0</v>
      </c>
      <c r="BS192" s="71">
        <v>4</v>
      </c>
      <c r="BT192" s="71">
        <v>0</v>
      </c>
      <c r="BU192"/>
      <c r="BV192" s="70">
        <v>23.849</v>
      </c>
      <c r="BW192" s="70">
        <v>0</v>
      </c>
      <c r="BX192" s="70">
        <v>0</v>
      </c>
      <c r="BY192" s="70">
        <v>0</v>
      </c>
      <c r="BZ192" s="70">
        <v>0</v>
      </c>
      <c r="CA192" s="70">
        <v>0</v>
      </c>
      <c r="CB192" s="70">
        <v>0</v>
      </c>
      <c r="CC192" s="70">
        <v>0</v>
      </c>
      <c r="CD192" s="70">
        <v>0</v>
      </c>
    </row>
    <row r="193" spans="1:82">
      <c r="A193" s="70" t="s">
        <v>1917</v>
      </c>
      <c r="B193" s="70">
        <v>187</v>
      </c>
      <c r="C193" s="70">
        <v>17</v>
      </c>
      <c r="D193" s="70">
        <v>11</v>
      </c>
      <c r="E193" s="70">
        <v>2020</v>
      </c>
      <c r="F193" s="70" t="s">
        <v>159</v>
      </c>
      <c r="G193" s="70" t="s">
        <v>1900</v>
      </c>
      <c r="H193" s="70" t="s">
        <v>1901</v>
      </c>
      <c r="I193" s="148"/>
      <c r="J193" s="71">
        <v>0.99781948370807327</v>
      </c>
      <c r="K193" s="71">
        <v>1.0024801443142271</v>
      </c>
      <c r="L193" s="71">
        <v>4.4739166332484253</v>
      </c>
      <c r="M193" s="71">
        <v>45.038277086780369</v>
      </c>
      <c r="N193" s="71">
        <v>17.482770932873578</v>
      </c>
      <c r="O193" s="71">
        <v>10.141720384924323</v>
      </c>
      <c r="P193" s="71">
        <v>8.9214593744926365</v>
      </c>
      <c r="Q193" s="71">
        <v>0.660065298450908</v>
      </c>
      <c r="R193" s="71">
        <v>0</v>
      </c>
      <c r="S193" s="71">
        <v>3.6041156605919</v>
      </c>
      <c r="T193" s="72"/>
      <c r="U193" s="71">
        <v>71740</v>
      </c>
      <c r="V193" s="71">
        <v>551</v>
      </c>
      <c r="W193" s="71">
        <v>76</v>
      </c>
      <c r="X193" s="71">
        <v>12530</v>
      </c>
      <c r="Y193" s="71">
        <v>6759</v>
      </c>
      <c r="Z193" s="71">
        <v>7247</v>
      </c>
      <c r="AA193" s="71">
        <v>1969</v>
      </c>
      <c r="AB193" s="71">
        <v>11195</v>
      </c>
      <c r="AC193" s="71">
        <v>0</v>
      </c>
      <c r="AD193" s="71">
        <v>3.6041156605919</v>
      </c>
      <c r="AE193" s="72"/>
      <c r="AF193" s="71">
        <v>499757.90716376383</v>
      </c>
      <c r="AG193" s="71">
        <v>766080.09338254796</v>
      </c>
      <c r="AH193" s="71">
        <v>926778.4931806844</v>
      </c>
      <c r="AI193" s="71">
        <v>76078577.805217594</v>
      </c>
      <c r="AJ193" s="71">
        <v>28237117.727146231</v>
      </c>
      <c r="AK193" s="71"/>
      <c r="AL193" s="71"/>
      <c r="AM193" s="71">
        <v>1461071.8790441796</v>
      </c>
      <c r="AN193" s="71"/>
      <c r="AO193" s="71"/>
      <c r="AP193" s="71">
        <v>107969383.90513501</v>
      </c>
      <c r="AQ193" s="72"/>
      <c r="AR193" s="71">
        <v>67</v>
      </c>
      <c r="AS193" s="71">
        <v>16</v>
      </c>
      <c r="AT193" s="71">
        <v>0</v>
      </c>
      <c r="AU193" s="71">
        <v>1</v>
      </c>
      <c r="AV193" s="71">
        <v>0</v>
      </c>
      <c r="AW193" s="71">
        <v>0</v>
      </c>
      <c r="AX193" s="71"/>
      <c r="AY193" s="72"/>
      <c r="AZ193" s="71">
        <v>319.3</v>
      </c>
      <c r="BA193" s="71">
        <v>459.8</v>
      </c>
      <c r="BB193" s="71">
        <v>0</v>
      </c>
      <c r="BC193" s="71">
        <v>190</v>
      </c>
      <c r="BD193" s="71">
        <v>0</v>
      </c>
      <c r="BE193" s="71">
        <v>0</v>
      </c>
      <c r="BF193" s="71"/>
      <c r="BG193" s="72"/>
      <c r="BH193" s="71">
        <v>0</v>
      </c>
      <c r="BI193" s="71">
        <v>0</v>
      </c>
      <c r="BJ193" s="71">
        <v>0</v>
      </c>
      <c r="BK193" s="71">
        <v>0</v>
      </c>
      <c r="BL193" s="71">
        <v>19.507000000000001</v>
      </c>
      <c r="BM193" s="71">
        <v>0</v>
      </c>
      <c r="BN193" s="72"/>
      <c r="BO193" s="71">
        <v>0</v>
      </c>
      <c r="BP193" s="71">
        <v>0</v>
      </c>
      <c r="BQ193" s="71">
        <v>0</v>
      </c>
      <c r="BR193" s="71">
        <v>0</v>
      </c>
      <c r="BS193" s="71">
        <v>4</v>
      </c>
      <c r="BT193" s="71">
        <v>0</v>
      </c>
      <c r="BU193"/>
      <c r="BV193" s="70">
        <v>19.507000000000001</v>
      </c>
      <c r="BW193" s="70">
        <v>0</v>
      </c>
      <c r="BX193" s="70">
        <v>0</v>
      </c>
      <c r="BY193" s="70">
        <v>0</v>
      </c>
      <c r="BZ193" s="70">
        <v>0</v>
      </c>
      <c r="CA193" s="70">
        <v>0</v>
      </c>
      <c r="CB193" s="70">
        <v>0</v>
      </c>
      <c r="CC193" s="70">
        <v>0</v>
      </c>
      <c r="CD193" s="70">
        <v>0</v>
      </c>
    </row>
    <row r="194" spans="1:82">
      <c r="A194" s="70" t="s">
        <v>1918</v>
      </c>
      <c r="B194" s="70">
        <v>187</v>
      </c>
      <c r="C194" s="70">
        <v>18</v>
      </c>
      <c r="D194" s="70">
        <v>11</v>
      </c>
      <c r="E194" s="70">
        <v>2021</v>
      </c>
      <c r="F194" s="70" t="s">
        <v>160</v>
      </c>
      <c r="G194" s="70" t="s">
        <v>1900</v>
      </c>
      <c r="H194" s="70" t="s">
        <v>1901</v>
      </c>
      <c r="I194" s="148"/>
      <c r="J194" s="71">
        <v>0.85009582568352449</v>
      </c>
      <c r="K194" s="71">
        <v>1.2589861649573533</v>
      </c>
      <c r="L194" s="71">
        <v>4.3608118158232623</v>
      </c>
      <c r="M194" s="71">
        <v>48.525792235505264</v>
      </c>
      <c r="N194" s="71">
        <v>16.521160565706037</v>
      </c>
      <c r="O194" s="71">
        <v>9.6620954584635292</v>
      </c>
      <c r="P194" s="71">
        <v>9.1027087972891465</v>
      </c>
      <c r="Q194" s="71">
        <v>0.64412656880851404</v>
      </c>
      <c r="R194" s="71">
        <v>0</v>
      </c>
      <c r="S194" s="71">
        <v>3.1643527925599999</v>
      </c>
      <c r="T194" s="72"/>
      <c r="U194" s="71">
        <v>63911</v>
      </c>
      <c r="V194" s="71">
        <v>551</v>
      </c>
      <c r="W194" s="71">
        <v>76</v>
      </c>
      <c r="X194" s="71">
        <v>12530</v>
      </c>
      <c r="Y194" s="71">
        <v>6725</v>
      </c>
      <c r="Z194" s="71">
        <v>7109</v>
      </c>
      <c r="AA194" s="71">
        <v>1959</v>
      </c>
      <c r="AB194" s="71">
        <v>11032</v>
      </c>
      <c r="AC194" s="71">
        <v>0</v>
      </c>
      <c r="AD194" s="71">
        <v>3.1643527925599999</v>
      </c>
      <c r="AE194" s="72"/>
      <c r="AF194" s="71">
        <v>393456.5771661342</v>
      </c>
      <c r="AG194" s="71">
        <v>949473.48318126542</v>
      </c>
      <c r="AH194" s="71">
        <v>877265.58989660407</v>
      </c>
      <c r="AI194" s="71">
        <v>80982782.331876501</v>
      </c>
      <c r="AJ194" s="71">
        <v>24605706.36368078</v>
      </c>
      <c r="AK194" s="71">
        <v>0</v>
      </c>
      <c r="AL194" s="71">
        <v>0</v>
      </c>
      <c r="AM194" s="71">
        <v>1448103.2102956818</v>
      </c>
      <c r="AN194" s="71">
        <v>0</v>
      </c>
      <c r="AO194" s="71">
        <v>0</v>
      </c>
      <c r="AP194" s="71">
        <v>109256787.55609696</v>
      </c>
      <c r="AQ194" s="72"/>
      <c r="AR194" s="71">
        <v>72</v>
      </c>
      <c r="AS194" s="71">
        <v>16</v>
      </c>
      <c r="AT194" s="71">
        <v>0</v>
      </c>
      <c r="AU194" s="71">
        <v>1</v>
      </c>
      <c r="AV194" s="71">
        <v>0</v>
      </c>
      <c r="AW194" s="71">
        <v>0</v>
      </c>
      <c r="AX194" s="71"/>
      <c r="AY194" s="72"/>
      <c r="AZ194" s="71">
        <v>347.8</v>
      </c>
      <c r="BA194" s="71">
        <v>459.8</v>
      </c>
      <c r="BB194" s="71">
        <v>0</v>
      </c>
      <c r="BC194" s="71">
        <v>190</v>
      </c>
      <c r="BD194" s="71">
        <v>0</v>
      </c>
      <c r="BE194" s="71">
        <v>0</v>
      </c>
      <c r="BF194" s="71"/>
      <c r="BG194" s="72"/>
      <c r="BH194" s="71">
        <v>0</v>
      </c>
      <c r="BI194" s="71">
        <v>0</v>
      </c>
      <c r="BJ194" s="71">
        <v>0</v>
      </c>
      <c r="BK194" s="71">
        <v>0</v>
      </c>
      <c r="BL194" s="71">
        <v>22.422999999999998</v>
      </c>
      <c r="BM194" s="71">
        <v>0</v>
      </c>
      <c r="BN194" s="72"/>
      <c r="BO194" s="71">
        <v>0</v>
      </c>
      <c r="BP194" s="71">
        <v>0</v>
      </c>
      <c r="BQ194" s="71">
        <v>0</v>
      </c>
      <c r="BR194" s="71">
        <v>0</v>
      </c>
      <c r="BS194" s="71">
        <v>4</v>
      </c>
      <c r="BT194" s="71">
        <v>0</v>
      </c>
      <c r="BU194"/>
      <c r="BV194" s="70">
        <v>22.422999999999998</v>
      </c>
      <c r="BW194" s="70">
        <v>0</v>
      </c>
      <c r="BX194" s="70">
        <v>0</v>
      </c>
      <c r="BY194" s="70">
        <v>0</v>
      </c>
      <c r="BZ194" s="70">
        <v>0</v>
      </c>
      <c r="CA194" s="70">
        <v>0</v>
      </c>
      <c r="CB194" s="70">
        <v>0</v>
      </c>
      <c r="CC194" s="70">
        <v>0</v>
      </c>
      <c r="CD194" s="70">
        <v>0</v>
      </c>
    </row>
    <row r="195" spans="1:82">
      <c r="A195" s="70" t="s">
        <v>1919</v>
      </c>
      <c r="B195" s="70">
        <v>187</v>
      </c>
      <c r="C195" s="70">
        <v>19</v>
      </c>
      <c r="D195" s="70">
        <v>11</v>
      </c>
      <c r="E195" s="70">
        <v>2022</v>
      </c>
      <c r="F195" s="70" t="s">
        <v>161</v>
      </c>
      <c r="G195" s="70" t="s">
        <v>1900</v>
      </c>
      <c r="H195" s="70" t="s">
        <v>1901</v>
      </c>
      <c r="I195" s="148"/>
      <c r="J195" s="71">
        <v>0.90573014103052196</v>
      </c>
      <c r="K195" s="71">
        <v>1.1088645708545102</v>
      </c>
      <c r="L195" s="71">
        <v>3.0978328661785643</v>
      </c>
      <c r="M195" s="71">
        <v>48.070961423257557</v>
      </c>
      <c r="N195" s="71">
        <v>16.84482210892298</v>
      </c>
      <c r="O195" s="71">
        <v>10.132278996713287</v>
      </c>
      <c r="P195" s="71">
        <v>8.9614500676676716</v>
      </c>
      <c r="Q195" s="71">
        <v>0.6384434419893289</v>
      </c>
      <c r="R195" s="71">
        <v>0</v>
      </c>
      <c r="S195" s="71">
        <v>4.3497229655400007</v>
      </c>
      <c r="T195" s="72"/>
      <c r="U195" s="71">
        <v>74207</v>
      </c>
      <c r="V195" s="71">
        <v>551</v>
      </c>
      <c r="W195" s="71">
        <v>76</v>
      </c>
      <c r="X195" s="71">
        <v>12530</v>
      </c>
      <c r="Y195" s="71">
        <v>6718</v>
      </c>
      <c r="Z195" s="71">
        <v>7083</v>
      </c>
      <c r="AA195" s="71">
        <v>1958</v>
      </c>
      <c r="AB195" s="71">
        <v>10845</v>
      </c>
      <c r="AC195" s="71">
        <v>0</v>
      </c>
      <c r="AD195" s="71">
        <v>4.3497229655400007</v>
      </c>
      <c r="AE195" s="72"/>
      <c r="AF195" s="71">
        <v>434515.17872123007</v>
      </c>
      <c r="AG195" s="71">
        <v>908216.72810697742</v>
      </c>
      <c r="AH195" s="71">
        <v>711692.03160167544</v>
      </c>
      <c r="AI195" s="71">
        <v>79041999.396216899</v>
      </c>
      <c r="AJ195" s="71">
        <v>25823647.521180257</v>
      </c>
      <c r="AK195" s="71">
        <v>0</v>
      </c>
      <c r="AL195" s="71">
        <v>0</v>
      </c>
      <c r="AM195" s="71">
        <v>1400385.5078451685</v>
      </c>
      <c r="AN195" s="71">
        <v>0</v>
      </c>
      <c r="AO195" s="71">
        <v>0</v>
      </c>
      <c r="AP195" s="71">
        <v>108320456.3636722</v>
      </c>
      <c r="AQ195" s="72"/>
      <c r="AR195" s="71">
        <v>81</v>
      </c>
      <c r="AS195" s="71">
        <v>16</v>
      </c>
      <c r="AT195" s="71">
        <v>0</v>
      </c>
      <c r="AU195" s="71">
        <v>1</v>
      </c>
      <c r="AV195" s="71">
        <v>0</v>
      </c>
      <c r="AW195" s="71">
        <v>0</v>
      </c>
      <c r="AX195" s="71"/>
      <c r="AY195" s="72"/>
      <c r="AZ195" s="71">
        <v>393.09999999999985</v>
      </c>
      <c r="BA195" s="71">
        <v>459.79999999999995</v>
      </c>
      <c r="BB195" s="71">
        <v>0</v>
      </c>
      <c r="BC195" s="71">
        <v>190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1920</v>
      </c>
      <c r="B196" s="70">
        <v>187</v>
      </c>
      <c r="C196" s="70">
        <v>20</v>
      </c>
      <c r="D196" s="70">
        <v>11</v>
      </c>
      <c r="E196" s="70">
        <v>2023</v>
      </c>
      <c r="F196" s="70" t="s">
        <v>1539</v>
      </c>
      <c r="G196" s="70" t="s">
        <v>1900</v>
      </c>
      <c r="H196" s="70" t="s">
        <v>1901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89</v>
      </c>
      <c r="AS196" s="71">
        <v>16</v>
      </c>
      <c r="AT196" s="71">
        <v>0</v>
      </c>
      <c r="AU196" s="71">
        <v>2</v>
      </c>
      <c r="AV196" s="71">
        <v>0</v>
      </c>
      <c r="AW196" s="71">
        <v>0</v>
      </c>
      <c r="AX196" s="71"/>
      <c r="AY196" s="72"/>
      <c r="AZ196" s="71">
        <v>452.5999999999998</v>
      </c>
      <c r="BA196" s="71">
        <v>459.79999999999995</v>
      </c>
      <c r="BB196" s="71">
        <v>0</v>
      </c>
      <c r="BC196" s="71">
        <v>1180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1921</v>
      </c>
      <c r="B197" s="70">
        <v>187</v>
      </c>
      <c r="C197" s="70">
        <v>21</v>
      </c>
      <c r="D197" s="70">
        <v>11</v>
      </c>
      <c r="E197" s="70">
        <v>2024</v>
      </c>
      <c r="F197" s="70" t="s">
        <v>1558</v>
      </c>
      <c r="G197" s="1064" t="s">
        <v>1900</v>
      </c>
      <c r="H197" s="70" t="s">
        <v>1901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1922</v>
      </c>
      <c r="B198" s="70">
        <v>103</v>
      </c>
      <c r="C198" s="70">
        <v>1</v>
      </c>
      <c r="D198" s="70">
        <v>7</v>
      </c>
      <c r="E198" s="70">
        <v>1990</v>
      </c>
      <c r="F198" s="70" t="s">
        <v>787</v>
      </c>
      <c r="G198" s="1064" t="s">
        <v>1582</v>
      </c>
      <c r="H198" s="70" t="s">
        <v>1583</v>
      </c>
      <c r="I198" s="148"/>
      <c r="J198" s="71">
        <v>101.9477825494678</v>
      </c>
      <c r="K198" s="71">
        <v>4.6073101498646274</v>
      </c>
      <c r="L198" s="71">
        <v>17.954063343178291</v>
      </c>
      <c r="M198" s="71">
        <v>13.18717582318185</v>
      </c>
      <c r="N198" s="71">
        <v>25.125481851376708</v>
      </c>
      <c r="O198" s="71">
        <v>13.029048484486919</v>
      </c>
      <c r="P198" s="71">
        <v>17.268568503234619</v>
      </c>
      <c r="Q198" s="71">
        <v>0.99164800805697995</v>
      </c>
      <c r="R198" s="71">
        <v>0</v>
      </c>
      <c r="S198" s="71">
        <v>0.80751131902473694</v>
      </c>
      <c r="T198" s="72"/>
      <c r="U198" s="71">
        <v>2862332</v>
      </c>
      <c r="V198" s="71">
        <v>843</v>
      </c>
      <c r="W198" s="71">
        <v>210</v>
      </c>
      <c r="X198" s="71">
        <v>4422</v>
      </c>
      <c r="Y198" s="71">
        <v>5375</v>
      </c>
      <c r="Z198" s="71">
        <v>5359</v>
      </c>
      <c r="AA198" s="71">
        <v>4193</v>
      </c>
      <c r="AB198" s="71">
        <v>16101</v>
      </c>
      <c r="AC198" s="71">
        <v>0</v>
      </c>
      <c r="AD198" s="71">
        <v>0.80751131902473694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1923</v>
      </c>
      <c r="B199" s="70">
        <v>104</v>
      </c>
      <c r="C199" s="70">
        <v>2</v>
      </c>
      <c r="D199" s="70">
        <v>7</v>
      </c>
      <c r="E199" s="70">
        <v>2005</v>
      </c>
      <c r="F199" s="70" t="s">
        <v>789</v>
      </c>
      <c r="G199" s="70" t="s">
        <v>1582</v>
      </c>
      <c r="H199" s="70" t="s">
        <v>1583</v>
      </c>
      <c r="I199" s="148"/>
      <c r="J199" s="71">
        <v>71.335055078495856</v>
      </c>
      <c r="K199" s="71">
        <v>2.6259124221408312</v>
      </c>
      <c r="L199" s="71">
        <v>32.545464623825247</v>
      </c>
      <c r="M199" s="71">
        <v>23.83663004262597</v>
      </c>
      <c r="N199" s="71">
        <v>30.165045251641232</v>
      </c>
      <c r="O199" s="71">
        <v>15.86667773450012</v>
      </c>
      <c r="P199" s="71">
        <v>14.683697443459931</v>
      </c>
      <c r="Q199" s="71">
        <v>0.84836616394286701</v>
      </c>
      <c r="R199" s="71">
        <v>0</v>
      </c>
      <c r="S199" s="71">
        <v>0</v>
      </c>
      <c r="T199" s="72"/>
      <c r="U199" s="71">
        <v>2203210</v>
      </c>
      <c r="V199" s="71">
        <v>801</v>
      </c>
      <c r="W199" s="71">
        <v>289</v>
      </c>
      <c r="X199" s="71">
        <v>3871</v>
      </c>
      <c r="Y199" s="71">
        <v>6150</v>
      </c>
      <c r="Z199" s="71">
        <v>7552</v>
      </c>
      <c r="AA199" s="71">
        <v>2920</v>
      </c>
      <c r="AB199" s="71">
        <v>14400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1924</v>
      </c>
      <c r="B200" s="70">
        <v>105</v>
      </c>
      <c r="C200" s="70">
        <v>3</v>
      </c>
      <c r="D200" s="70">
        <v>7</v>
      </c>
      <c r="E200" s="70">
        <v>2006</v>
      </c>
      <c r="F200" s="70" t="s">
        <v>790</v>
      </c>
      <c r="G200" s="70" t="s">
        <v>1582</v>
      </c>
      <c r="H200" s="70" t="s">
        <v>1583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1925</v>
      </c>
      <c r="B201" s="70">
        <v>106</v>
      </c>
      <c r="C201" s="70">
        <v>4</v>
      </c>
      <c r="D201" s="70">
        <v>7</v>
      </c>
      <c r="E201" s="70">
        <v>2007</v>
      </c>
      <c r="F201" s="70" t="s">
        <v>791</v>
      </c>
      <c r="G201" s="70" t="s">
        <v>1582</v>
      </c>
      <c r="H201" s="70" t="s">
        <v>1583</v>
      </c>
      <c r="I201" s="148"/>
      <c r="J201" s="71">
        <v>69.088586812526856</v>
      </c>
      <c r="K201" s="71">
        <v>2.1008913375128961</v>
      </c>
      <c r="L201" s="71">
        <v>24.538576155949489</v>
      </c>
      <c r="M201" s="71">
        <v>22.466878724025051</v>
      </c>
      <c r="N201" s="71">
        <v>29.87062486963751</v>
      </c>
      <c r="O201" s="71">
        <v>15.038664386202869</v>
      </c>
      <c r="P201" s="71">
        <v>14.68629805627527</v>
      </c>
      <c r="Q201" s="71">
        <v>0.87116177704013498</v>
      </c>
      <c r="R201" s="71">
        <v>0</v>
      </c>
      <c r="S201" s="71">
        <v>0</v>
      </c>
      <c r="T201" s="72"/>
      <c r="U201" s="71">
        <v>2268884</v>
      </c>
      <c r="V201" s="71">
        <v>699</v>
      </c>
      <c r="W201" s="71">
        <v>299</v>
      </c>
      <c r="X201" s="71">
        <v>4570</v>
      </c>
      <c r="Y201" s="71">
        <v>6106</v>
      </c>
      <c r="Z201" s="71">
        <v>7441</v>
      </c>
      <c r="AA201" s="71">
        <v>2876</v>
      </c>
      <c r="AB201" s="71">
        <v>14005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1926</v>
      </c>
      <c r="B202" s="70">
        <v>107</v>
      </c>
      <c r="C202" s="70">
        <v>5</v>
      </c>
      <c r="D202" s="70">
        <v>7</v>
      </c>
      <c r="E202" s="70">
        <v>2008</v>
      </c>
      <c r="F202" s="70" t="s">
        <v>792</v>
      </c>
      <c r="G202" s="70" t="s">
        <v>1582</v>
      </c>
      <c r="H202" s="70" t="s">
        <v>1583</v>
      </c>
      <c r="I202" s="148"/>
      <c r="J202" s="71">
        <v>99.836323368169843</v>
      </c>
      <c r="K202" s="71">
        <v>1.8438629853330339</v>
      </c>
      <c r="L202" s="71">
        <v>21.188134377449561</v>
      </c>
      <c r="M202" s="71">
        <v>26.288423697986129</v>
      </c>
      <c r="N202" s="71">
        <v>30.014873450384162</v>
      </c>
      <c r="O202" s="71">
        <v>14.32176382808114</v>
      </c>
      <c r="P202" s="71">
        <v>14.144190620756101</v>
      </c>
      <c r="Q202" s="71">
        <v>0.84078646823643899</v>
      </c>
      <c r="R202" s="71">
        <v>0</v>
      </c>
      <c r="S202" s="71">
        <v>0</v>
      </c>
      <c r="T202" s="72"/>
      <c r="U202" s="71">
        <v>3444840</v>
      </c>
      <c r="V202" s="71">
        <v>699</v>
      </c>
      <c r="W202" s="71">
        <v>299</v>
      </c>
      <c r="X202" s="71">
        <v>4570</v>
      </c>
      <c r="Y202" s="71">
        <v>6054</v>
      </c>
      <c r="Z202" s="71">
        <v>7335</v>
      </c>
      <c r="AA202" s="71">
        <v>2773</v>
      </c>
      <c r="AB202" s="71">
        <v>13739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1927</v>
      </c>
      <c r="B203" s="70">
        <v>108</v>
      </c>
      <c r="C203" s="70">
        <v>6</v>
      </c>
      <c r="D203" s="70">
        <v>7</v>
      </c>
      <c r="E203" s="70">
        <v>2009</v>
      </c>
      <c r="F203" s="70" t="s">
        <v>176</v>
      </c>
      <c r="G203" s="70" t="s">
        <v>1582</v>
      </c>
      <c r="H203" s="70" t="s">
        <v>1583</v>
      </c>
      <c r="I203" s="148"/>
      <c r="J203" s="71">
        <v>84.22993455272514</v>
      </c>
      <c r="K203" s="71">
        <v>1.0338111156342851</v>
      </c>
      <c r="L203" s="71">
        <v>24.67395888836251</v>
      </c>
      <c r="M203" s="71">
        <v>19.45391462047067</v>
      </c>
      <c r="N203" s="71">
        <v>25.84878693674472</v>
      </c>
      <c r="O203" s="71">
        <v>14.444405951650079</v>
      </c>
      <c r="P203" s="71">
        <v>13.62847721739352</v>
      </c>
      <c r="Q203" s="71">
        <v>0.79167812648255298</v>
      </c>
      <c r="R203" s="71">
        <v>0</v>
      </c>
      <c r="S203" s="71">
        <v>0</v>
      </c>
      <c r="T203" s="72"/>
      <c r="U203" s="71">
        <v>2934999</v>
      </c>
      <c r="V203" s="71">
        <v>480</v>
      </c>
      <c r="W203" s="71">
        <v>399</v>
      </c>
      <c r="X203" s="71">
        <v>4271</v>
      </c>
      <c r="Y203" s="71">
        <v>6070</v>
      </c>
      <c r="Z203" s="71">
        <v>7302</v>
      </c>
      <c r="AA203" s="71">
        <v>2743</v>
      </c>
      <c r="AB203" s="71">
        <v>13580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1928</v>
      </c>
      <c r="B204" s="70">
        <v>109</v>
      </c>
      <c r="C204" s="70">
        <v>7</v>
      </c>
      <c r="D204" s="70">
        <v>7</v>
      </c>
      <c r="E204" s="70">
        <v>2010</v>
      </c>
      <c r="F204" s="70" t="s">
        <v>177</v>
      </c>
      <c r="G204" s="70" t="s">
        <v>1582</v>
      </c>
      <c r="H204" s="70" t="s">
        <v>1583</v>
      </c>
      <c r="I204" s="148"/>
      <c r="J204" s="71">
        <v>41.598186002715252</v>
      </c>
      <c r="K204" s="71">
        <v>1.0781680475704309</v>
      </c>
      <c r="L204" s="71">
        <v>22.463227765210899</v>
      </c>
      <c r="M204" s="71">
        <v>17.413966780800649</v>
      </c>
      <c r="N204" s="71">
        <v>25.34891725064853</v>
      </c>
      <c r="O204" s="71">
        <v>14.41500703569147</v>
      </c>
      <c r="P204" s="71">
        <v>13.82467669432426</v>
      </c>
      <c r="Q204" s="71">
        <v>0.81481627433051296</v>
      </c>
      <c r="R204" s="71">
        <v>0</v>
      </c>
      <c r="S204" s="71">
        <v>0</v>
      </c>
      <c r="T204" s="72"/>
      <c r="U204" s="71">
        <v>1622586</v>
      </c>
      <c r="V204" s="71">
        <v>480</v>
      </c>
      <c r="W204" s="71">
        <v>399</v>
      </c>
      <c r="X204" s="71">
        <v>4271</v>
      </c>
      <c r="Y204" s="71">
        <v>6054</v>
      </c>
      <c r="Z204" s="71">
        <v>7321</v>
      </c>
      <c r="AA204" s="71">
        <v>2713</v>
      </c>
      <c r="AB204" s="71">
        <v>13393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1929</v>
      </c>
      <c r="B205" s="70">
        <v>110</v>
      </c>
      <c r="C205" s="70">
        <v>8</v>
      </c>
      <c r="D205" s="70">
        <v>7</v>
      </c>
      <c r="E205" s="70">
        <v>2011</v>
      </c>
      <c r="F205" s="70" t="s">
        <v>178</v>
      </c>
      <c r="G205" s="70" t="s">
        <v>1582</v>
      </c>
      <c r="H205" s="70" t="s">
        <v>1583</v>
      </c>
      <c r="I205" s="148"/>
      <c r="J205" s="71">
        <v>44.239676357964427</v>
      </c>
      <c r="K205" s="71">
        <v>1.5107139809886041</v>
      </c>
      <c r="L205" s="71">
        <v>20.959828284463661</v>
      </c>
      <c r="M205" s="71">
        <v>21.998735884522979</v>
      </c>
      <c r="N205" s="71">
        <v>30.335554779643189</v>
      </c>
      <c r="O205" s="71">
        <v>14.208710523349017</v>
      </c>
      <c r="P205" s="71">
        <v>13.326196688954258</v>
      </c>
      <c r="Q205" s="71">
        <v>0.92514394209745598</v>
      </c>
      <c r="R205" s="71">
        <v>0</v>
      </c>
      <c r="S205" s="71">
        <v>0</v>
      </c>
      <c r="T205" s="72"/>
      <c r="U205" s="71">
        <v>1625183</v>
      </c>
      <c r="V205" s="71">
        <v>480</v>
      </c>
      <c r="W205" s="71">
        <v>399</v>
      </c>
      <c r="X205" s="71">
        <v>4271</v>
      </c>
      <c r="Y205" s="71">
        <v>6019</v>
      </c>
      <c r="Z205" s="71">
        <v>7373</v>
      </c>
      <c r="AA205" s="71">
        <v>2693</v>
      </c>
      <c r="AB205" s="71">
        <v>13183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1930</v>
      </c>
      <c r="B206" s="70">
        <v>111</v>
      </c>
      <c r="C206" s="70">
        <v>9</v>
      </c>
      <c r="D206" s="70">
        <v>7</v>
      </c>
      <c r="E206" s="70">
        <v>2012</v>
      </c>
      <c r="F206" s="70" t="s">
        <v>179</v>
      </c>
      <c r="G206" s="70" t="s">
        <v>1582</v>
      </c>
      <c r="H206" s="70" t="s">
        <v>1583</v>
      </c>
      <c r="I206" s="148"/>
      <c r="J206" s="71">
        <v>43.729157567053207</v>
      </c>
      <c r="K206" s="71">
        <v>1.701877727995462</v>
      </c>
      <c r="L206" s="71">
        <v>21.147843481891002</v>
      </c>
      <c r="M206" s="71">
        <v>27.32236007118167</v>
      </c>
      <c r="N206" s="71">
        <v>33.600724761703049</v>
      </c>
      <c r="O206" s="71">
        <v>14.049100939390508</v>
      </c>
      <c r="P206" s="71">
        <v>13.242764557929517</v>
      </c>
      <c r="Q206" s="71">
        <v>0.99653446001883395</v>
      </c>
      <c r="R206" s="71">
        <v>0</v>
      </c>
      <c r="S206" s="71">
        <v>0</v>
      </c>
      <c r="T206" s="72"/>
      <c r="U206" s="71">
        <v>1539178</v>
      </c>
      <c r="V206" s="71">
        <v>480</v>
      </c>
      <c r="W206" s="71">
        <v>399</v>
      </c>
      <c r="X206" s="71">
        <v>4271</v>
      </c>
      <c r="Y206" s="71">
        <v>6069</v>
      </c>
      <c r="Z206" s="71">
        <v>7348</v>
      </c>
      <c r="AA206" s="71">
        <v>2661</v>
      </c>
      <c r="AB206" s="71">
        <v>13070</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1931</v>
      </c>
      <c r="B207" s="70">
        <v>112</v>
      </c>
      <c r="C207" s="70">
        <v>10</v>
      </c>
      <c r="D207" s="70">
        <v>7</v>
      </c>
      <c r="E207" s="70">
        <v>2013</v>
      </c>
      <c r="F207" s="70" t="s">
        <v>180</v>
      </c>
      <c r="G207" s="70" t="s">
        <v>1582</v>
      </c>
      <c r="H207" s="70" t="s">
        <v>1583</v>
      </c>
      <c r="I207" s="148"/>
      <c r="J207" s="71">
        <v>45.320243799069523</v>
      </c>
      <c r="K207" s="71">
        <v>1.406607747236325</v>
      </c>
      <c r="L207" s="71">
        <v>18.675213336266111</v>
      </c>
      <c r="M207" s="71">
        <v>25.410448094679449</v>
      </c>
      <c r="N207" s="71">
        <v>32.397239219242678</v>
      </c>
      <c r="O207" s="71">
        <v>13.554798018583321</v>
      </c>
      <c r="P207" s="71">
        <v>13.412552124897484</v>
      </c>
      <c r="Q207" s="71">
        <v>1.0001987768081499</v>
      </c>
      <c r="R207" s="71">
        <v>0</v>
      </c>
      <c r="S207" s="71">
        <v>0</v>
      </c>
      <c r="T207" s="72"/>
      <c r="U207" s="71">
        <v>1624222</v>
      </c>
      <c r="V207" s="71">
        <v>480</v>
      </c>
      <c r="W207" s="71">
        <v>399</v>
      </c>
      <c r="X207" s="71">
        <v>4271</v>
      </c>
      <c r="Y207" s="71">
        <v>6038</v>
      </c>
      <c r="Z207" s="71">
        <v>7406</v>
      </c>
      <c r="AA207" s="71">
        <v>2685</v>
      </c>
      <c r="AB207" s="71">
        <v>12930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1932</v>
      </c>
      <c r="B208" s="70">
        <v>113</v>
      </c>
      <c r="C208" s="70">
        <v>11</v>
      </c>
      <c r="D208" s="70">
        <v>7</v>
      </c>
      <c r="E208" s="70">
        <v>2014</v>
      </c>
      <c r="F208" s="70" t="s">
        <v>181</v>
      </c>
      <c r="G208" s="70" t="s">
        <v>1582</v>
      </c>
      <c r="H208" s="70" t="s">
        <v>1583</v>
      </c>
      <c r="I208" s="148"/>
      <c r="J208" s="71">
        <v>43.583690414989249</v>
      </c>
      <c r="K208" s="71">
        <v>1.548056322625079</v>
      </c>
      <c r="L208" s="71">
        <v>22.468000346975689</v>
      </c>
      <c r="M208" s="71">
        <v>25.739337144068461</v>
      </c>
      <c r="N208" s="71">
        <v>34.065874108025177</v>
      </c>
      <c r="O208" s="71">
        <v>12.748189701934708</v>
      </c>
      <c r="P208" s="71">
        <v>13.532481812942391</v>
      </c>
      <c r="Q208" s="71">
        <v>0.94174475464937701</v>
      </c>
      <c r="R208" s="71">
        <v>0</v>
      </c>
      <c r="S208" s="71">
        <v>0</v>
      </c>
      <c r="T208" s="72"/>
      <c r="U208" s="71">
        <v>1734767</v>
      </c>
      <c r="V208" s="71">
        <v>459</v>
      </c>
      <c r="W208" s="71">
        <v>490</v>
      </c>
      <c r="X208" s="71">
        <v>4113</v>
      </c>
      <c r="Y208" s="71">
        <v>5996</v>
      </c>
      <c r="Z208" s="71">
        <v>7336</v>
      </c>
      <c r="AA208" s="71">
        <v>2695</v>
      </c>
      <c r="AB208" s="71">
        <v>12689</v>
      </c>
      <c r="AC208" s="71">
        <v>0</v>
      </c>
      <c r="AD208" s="71">
        <v>0</v>
      </c>
      <c r="AE208" s="72"/>
      <c r="AF208" s="71"/>
      <c r="AG208" s="71"/>
      <c r="AH208" s="71"/>
      <c r="AI208" s="71"/>
      <c r="AJ208" s="71"/>
      <c r="AK208" s="71"/>
      <c r="AL208" s="71"/>
      <c r="AM208" s="71"/>
      <c r="AN208" s="71"/>
      <c r="AO208" s="71"/>
      <c r="AP208" s="71"/>
      <c r="AQ208" s="72"/>
      <c r="AR208" s="71">
        <v>109</v>
      </c>
      <c r="AS208" s="71">
        <v>20</v>
      </c>
      <c r="AT208" s="71">
        <v>0</v>
      </c>
      <c r="AU208" s="71">
        <v>0</v>
      </c>
      <c r="AV208" s="71">
        <v>0</v>
      </c>
      <c r="AW208" s="71">
        <v>0</v>
      </c>
      <c r="AX208" s="71"/>
      <c r="AY208" s="72"/>
      <c r="AZ208" s="71">
        <v>562.88499999999999</v>
      </c>
      <c r="BA208" s="71">
        <v>2358.4</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1933</v>
      </c>
      <c r="B209" s="70">
        <v>114</v>
      </c>
      <c r="C209" s="70">
        <v>12</v>
      </c>
      <c r="D209" s="70">
        <v>7</v>
      </c>
      <c r="E209" s="70">
        <v>2015</v>
      </c>
      <c r="F209" s="70" t="s">
        <v>182</v>
      </c>
      <c r="G209" s="70" t="s">
        <v>1582</v>
      </c>
      <c r="H209" s="70" t="s">
        <v>1583</v>
      </c>
      <c r="I209" s="148"/>
      <c r="J209" s="71">
        <v>47.059801613532521</v>
      </c>
      <c r="K209" s="71">
        <v>1.4844250886267529</v>
      </c>
      <c r="L209" s="71">
        <v>23.649914310862911</v>
      </c>
      <c r="M209" s="71">
        <v>24.90468358111417</v>
      </c>
      <c r="N209" s="71">
        <v>31.233934322037651</v>
      </c>
      <c r="O209" s="71">
        <v>12.60773854600982</v>
      </c>
      <c r="P209" s="71">
        <v>13.578350337775069</v>
      </c>
      <c r="Q209" s="71">
        <v>0.90679537510778696</v>
      </c>
      <c r="R209" s="71">
        <v>0</v>
      </c>
      <c r="S209" s="71">
        <v>0</v>
      </c>
      <c r="T209" s="72"/>
      <c r="U209" s="71">
        <v>1878017</v>
      </c>
      <c r="V209" s="71">
        <v>459</v>
      </c>
      <c r="W209" s="71">
        <v>490</v>
      </c>
      <c r="X209" s="71">
        <v>4113</v>
      </c>
      <c r="Y209" s="71">
        <v>5973</v>
      </c>
      <c r="Z209" s="71">
        <v>7325</v>
      </c>
      <c r="AA209" s="71">
        <v>2702</v>
      </c>
      <c r="AB209" s="71">
        <v>12481</v>
      </c>
      <c r="AC209" s="71">
        <v>0</v>
      </c>
      <c r="AD209" s="71">
        <v>0</v>
      </c>
      <c r="AE209" s="72"/>
      <c r="AF209" s="71">
        <v>14493221.66118155</v>
      </c>
      <c r="AG209" s="71">
        <v>988953.48629605956</v>
      </c>
      <c r="AH209" s="71">
        <v>3057978.0129501801</v>
      </c>
      <c r="AI209" s="71">
        <v>26159013.828442581</v>
      </c>
      <c r="AJ209" s="71">
        <v>26454701.446809959</v>
      </c>
      <c r="AK209" s="71">
        <v>0</v>
      </c>
      <c r="AL209" s="71">
        <v>0</v>
      </c>
      <c r="AM209" s="71">
        <v>1710468.69417414</v>
      </c>
      <c r="AN209" s="71">
        <v>0</v>
      </c>
      <c r="AO209" s="71">
        <v>0</v>
      </c>
      <c r="AP209" s="71">
        <v>72864337.12985447</v>
      </c>
      <c r="AQ209" s="72"/>
      <c r="AR209" s="71">
        <v>130</v>
      </c>
      <c r="AS209" s="71">
        <v>23</v>
      </c>
      <c r="AT209" s="71">
        <v>0</v>
      </c>
      <c r="AU209" s="71">
        <v>0</v>
      </c>
      <c r="AV209" s="71">
        <v>0</v>
      </c>
      <c r="AW209" s="71">
        <v>0</v>
      </c>
      <c r="AX209" s="71"/>
      <c r="AY209" s="72"/>
      <c r="AZ209" s="71">
        <v>744.78500000000008</v>
      </c>
      <c r="BA209" s="71">
        <v>2407.1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1934</v>
      </c>
      <c r="B210" s="70">
        <v>115</v>
      </c>
      <c r="C210" s="70">
        <v>13</v>
      </c>
      <c r="D210" s="70">
        <v>7</v>
      </c>
      <c r="E210" s="70">
        <v>2016</v>
      </c>
      <c r="F210" s="70" t="s">
        <v>155</v>
      </c>
      <c r="G210" s="70" t="s">
        <v>1582</v>
      </c>
      <c r="H210" s="70" t="s">
        <v>1583</v>
      </c>
      <c r="I210" s="148"/>
      <c r="J210" s="71">
        <v>46.521327455469482</v>
      </c>
      <c r="K210" s="71">
        <v>1.4002256149691092</v>
      </c>
      <c r="L210" s="71">
        <v>25.431892167975757</v>
      </c>
      <c r="M210" s="71">
        <v>21.352877882372482</v>
      </c>
      <c r="N210" s="71">
        <v>31.677763831222698</v>
      </c>
      <c r="O210" s="71">
        <v>12.483541669608993</v>
      </c>
      <c r="P210" s="71">
        <v>14.129163384248569</v>
      </c>
      <c r="Q210" s="71">
        <v>0.87082227137875257</v>
      </c>
      <c r="R210" s="71">
        <v>0</v>
      </c>
      <c r="S210" s="71">
        <v>0</v>
      </c>
      <c r="T210" s="72"/>
      <c r="U210" s="71">
        <v>1767164</v>
      </c>
      <c r="V210" s="71">
        <v>459</v>
      </c>
      <c r="W210" s="71">
        <v>490</v>
      </c>
      <c r="X210" s="71">
        <v>4113</v>
      </c>
      <c r="Y210" s="71">
        <v>5957</v>
      </c>
      <c r="Z210" s="71">
        <v>7342</v>
      </c>
      <c r="AA210" s="71">
        <v>2908</v>
      </c>
      <c r="AB210" s="71">
        <v>12329</v>
      </c>
      <c r="AC210" s="71">
        <v>0</v>
      </c>
      <c r="AD210" s="71">
        <v>0</v>
      </c>
      <c r="AE210" s="72"/>
      <c r="AF210" s="71">
        <v>14578212.1634512</v>
      </c>
      <c r="AG210" s="71">
        <v>942674.92405382602</v>
      </c>
      <c r="AH210" s="71">
        <v>2591787.0496855802</v>
      </c>
      <c r="AI210" s="71">
        <v>26111911.320580341</v>
      </c>
      <c r="AJ210" s="71">
        <v>26206810.55938239</v>
      </c>
      <c r="AK210" s="71">
        <v>0</v>
      </c>
      <c r="AL210" s="71">
        <v>0</v>
      </c>
      <c r="AM210" s="71">
        <v>1690950.414521992</v>
      </c>
      <c r="AN210" s="71">
        <v>0</v>
      </c>
      <c r="AO210" s="71">
        <v>0</v>
      </c>
      <c r="AP210" s="71">
        <v>72122346.43167533</v>
      </c>
      <c r="AQ210" s="72"/>
      <c r="AR210" s="71">
        <v>145</v>
      </c>
      <c r="AS210" s="71">
        <v>29</v>
      </c>
      <c r="AT210" s="71">
        <v>0</v>
      </c>
      <c r="AU210" s="71">
        <v>0</v>
      </c>
      <c r="AV210" s="71">
        <v>0</v>
      </c>
      <c r="AW210" s="71">
        <v>0</v>
      </c>
      <c r="AX210" s="71"/>
      <c r="AY210" s="72"/>
      <c r="AZ210" s="71">
        <v>880.58500000000004</v>
      </c>
      <c r="BA210" s="71">
        <v>3143.7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1935</v>
      </c>
      <c r="B211" s="70">
        <v>116</v>
      </c>
      <c r="C211" s="70">
        <v>14</v>
      </c>
      <c r="D211" s="70">
        <v>7</v>
      </c>
      <c r="E211" s="70">
        <v>2017</v>
      </c>
      <c r="F211" s="70" t="s">
        <v>156</v>
      </c>
      <c r="G211" s="70" t="s">
        <v>1582</v>
      </c>
      <c r="H211" s="70" t="s">
        <v>1583</v>
      </c>
      <c r="I211" s="148"/>
      <c r="J211" s="71">
        <v>38.712393807039874</v>
      </c>
      <c r="K211" s="71">
        <v>1.4308209254951803</v>
      </c>
      <c r="L211" s="71">
        <v>22.957624779098694</v>
      </c>
      <c r="M211" s="71">
        <v>21.410316493670482</v>
      </c>
      <c r="N211" s="71">
        <v>30.779964617014087</v>
      </c>
      <c r="O211" s="71">
        <v>12.156071537241036</v>
      </c>
      <c r="P211" s="71">
        <v>14.001036630226503</v>
      </c>
      <c r="Q211" s="71">
        <v>0.823184660205458</v>
      </c>
      <c r="R211" s="71">
        <v>0</v>
      </c>
      <c r="S211" s="71">
        <v>0</v>
      </c>
      <c r="T211" s="72"/>
      <c r="U211" s="71">
        <v>1446977</v>
      </c>
      <c r="V211" s="71">
        <v>459</v>
      </c>
      <c r="W211" s="71">
        <v>490</v>
      </c>
      <c r="X211" s="71">
        <v>4113</v>
      </c>
      <c r="Y211" s="71">
        <v>5915</v>
      </c>
      <c r="Z211" s="71">
        <v>7268</v>
      </c>
      <c r="AA211" s="71">
        <v>2900</v>
      </c>
      <c r="AB211" s="71">
        <v>12052</v>
      </c>
      <c r="AC211" s="71">
        <v>0</v>
      </c>
      <c r="AD211" s="71">
        <v>0</v>
      </c>
      <c r="AE211" s="72"/>
      <c r="AF211" s="71">
        <v>11729591.14744376</v>
      </c>
      <c r="AG211" s="71">
        <v>945413.91145101492</v>
      </c>
      <c r="AH211" s="71">
        <v>3166142.1004875479</v>
      </c>
      <c r="AI211" s="71">
        <v>25465886.198006839</v>
      </c>
      <c r="AJ211" s="71">
        <v>23596789.708627518</v>
      </c>
      <c r="AK211" s="71">
        <v>0</v>
      </c>
      <c r="AL211" s="71">
        <v>0</v>
      </c>
      <c r="AM211" s="71">
        <v>1655545.663978271</v>
      </c>
      <c r="AN211" s="71">
        <v>0</v>
      </c>
      <c r="AO211" s="71">
        <v>0</v>
      </c>
      <c r="AP211" s="71">
        <v>66559368.729994945</v>
      </c>
      <c r="AQ211" s="72"/>
      <c r="AR211" s="71">
        <v>151</v>
      </c>
      <c r="AS211" s="71">
        <v>31</v>
      </c>
      <c r="AT211" s="71">
        <v>0</v>
      </c>
      <c r="AU211" s="71">
        <v>0</v>
      </c>
      <c r="AV211" s="71">
        <v>0</v>
      </c>
      <c r="AW211" s="71">
        <v>0</v>
      </c>
      <c r="AX211" s="71"/>
      <c r="AY211" s="72"/>
      <c r="AZ211" s="71">
        <v>931.78500000000008</v>
      </c>
      <c r="BA211" s="71">
        <v>3242.7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1936</v>
      </c>
      <c r="B212" s="70">
        <v>117</v>
      </c>
      <c r="C212" s="70">
        <v>15</v>
      </c>
      <c r="D212" s="70">
        <v>7</v>
      </c>
      <c r="E212" s="70">
        <v>2018</v>
      </c>
      <c r="F212" s="70" t="s">
        <v>183</v>
      </c>
      <c r="G212" s="70" t="s">
        <v>1582</v>
      </c>
      <c r="H212" s="70" t="s">
        <v>1583</v>
      </c>
      <c r="I212" s="148"/>
      <c r="J212" s="71">
        <v>34.447636960550575</v>
      </c>
      <c r="K212" s="71">
        <v>1.3317067379007808</v>
      </c>
      <c r="L212" s="71">
        <v>21.060663711862279</v>
      </c>
      <c r="M212" s="71">
        <v>21.515913809939441</v>
      </c>
      <c r="N212" s="71">
        <v>28.18528243038276</v>
      </c>
      <c r="O212" s="71">
        <v>11.876810654985693</v>
      </c>
      <c r="P212" s="71">
        <v>13.966824462071466</v>
      </c>
      <c r="Q212" s="71">
        <v>0.74935159305409504</v>
      </c>
      <c r="R212" s="71">
        <v>0</v>
      </c>
      <c r="S212" s="71">
        <v>0</v>
      </c>
      <c r="T212" s="72"/>
      <c r="U212" s="71">
        <v>1345359</v>
      </c>
      <c r="V212" s="71">
        <v>459</v>
      </c>
      <c r="W212" s="71">
        <v>490</v>
      </c>
      <c r="X212" s="71">
        <v>4113</v>
      </c>
      <c r="Y212" s="71">
        <v>5883</v>
      </c>
      <c r="Z212" s="71">
        <v>7237</v>
      </c>
      <c r="AA212" s="71">
        <v>2922</v>
      </c>
      <c r="AB212" s="71">
        <v>11823</v>
      </c>
      <c r="AC212" s="71">
        <v>0</v>
      </c>
      <c r="AD212" s="71">
        <v>0</v>
      </c>
      <c r="AE212" s="72"/>
      <c r="AF212" s="71">
        <v>10947554.35013582</v>
      </c>
      <c r="AG212" s="71">
        <v>855373.42618036701</v>
      </c>
      <c r="AH212" s="71">
        <v>2984089.3192859851</v>
      </c>
      <c r="AI212" s="71">
        <v>26031337.471404228</v>
      </c>
      <c r="AJ212" s="71">
        <v>21801374.553938739</v>
      </c>
      <c r="AK212" s="71">
        <v>0</v>
      </c>
      <c r="AL212" s="71">
        <v>0</v>
      </c>
      <c r="AM212" s="71">
        <v>1627449.081943824</v>
      </c>
      <c r="AN212" s="71">
        <v>0</v>
      </c>
      <c r="AO212" s="71">
        <v>0</v>
      </c>
      <c r="AP212" s="71">
        <v>64247178.202888966</v>
      </c>
      <c r="AQ212" s="72"/>
      <c r="AR212" s="71">
        <v>157</v>
      </c>
      <c r="AS212" s="71">
        <v>37</v>
      </c>
      <c r="AT212" s="71">
        <v>0</v>
      </c>
      <c r="AU212" s="71">
        <v>0</v>
      </c>
      <c r="AV212" s="71">
        <v>0</v>
      </c>
      <c r="AW212" s="71">
        <v>0</v>
      </c>
      <c r="AX212" s="71"/>
      <c r="AY212" s="72"/>
      <c r="AZ212" s="71">
        <v>977.18499999999995</v>
      </c>
      <c r="BA212" s="71">
        <v>3539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1937</v>
      </c>
      <c r="B213" s="70">
        <v>118</v>
      </c>
      <c r="C213" s="70">
        <v>16</v>
      </c>
      <c r="D213" s="70">
        <v>7</v>
      </c>
      <c r="E213" s="70">
        <v>2019</v>
      </c>
      <c r="F213" s="70" t="s">
        <v>158</v>
      </c>
      <c r="G213" s="70" t="s">
        <v>1582</v>
      </c>
      <c r="H213" s="70" t="s">
        <v>1583</v>
      </c>
      <c r="I213" s="148"/>
      <c r="J213" s="71">
        <v>32.140074919844231</v>
      </c>
      <c r="K213" s="71">
        <v>1.2357257922589162</v>
      </c>
      <c r="L213" s="71">
        <v>21.155022671422692</v>
      </c>
      <c r="M213" s="71">
        <v>19.301728395946473</v>
      </c>
      <c r="N213" s="71">
        <v>28.392719579530485</v>
      </c>
      <c r="O213" s="71">
        <v>11.471615393474075</v>
      </c>
      <c r="P213" s="71">
        <v>12.824828946931163</v>
      </c>
      <c r="Q213" s="71">
        <v>0.71812182483322995</v>
      </c>
      <c r="R213" s="71">
        <v>0</v>
      </c>
      <c r="S213" s="71">
        <v>0</v>
      </c>
      <c r="T213" s="72"/>
      <c r="U213" s="71">
        <v>1320446</v>
      </c>
      <c r="V213" s="71">
        <v>459</v>
      </c>
      <c r="W213" s="71">
        <v>490</v>
      </c>
      <c r="X213" s="71">
        <v>4113</v>
      </c>
      <c r="Y213" s="71">
        <v>5854</v>
      </c>
      <c r="Z213" s="71">
        <v>7182</v>
      </c>
      <c r="AA213" s="71">
        <v>2663</v>
      </c>
      <c r="AB213" s="71">
        <v>11637</v>
      </c>
      <c r="AC213" s="71">
        <v>0</v>
      </c>
      <c r="AD213" s="71">
        <v>0</v>
      </c>
      <c r="AE213" s="72"/>
      <c r="AF213" s="71">
        <v>10543536.97462488</v>
      </c>
      <c r="AG213" s="71">
        <v>855120.12610301271</v>
      </c>
      <c r="AH213" s="71">
        <v>3221925.1109301462</v>
      </c>
      <c r="AI213" s="71">
        <v>25508549.724497382</v>
      </c>
      <c r="AJ213" s="71">
        <v>22883710.950362749</v>
      </c>
      <c r="AK213" s="71">
        <v>0</v>
      </c>
      <c r="AL213" s="71">
        <v>0</v>
      </c>
      <c r="AM213" s="71">
        <v>1584871.7967109026</v>
      </c>
      <c r="AN213" s="71">
        <v>0</v>
      </c>
      <c r="AO213" s="71">
        <v>0</v>
      </c>
      <c r="AP213" s="71">
        <v>64597714.683229074</v>
      </c>
      <c r="AQ213" s="72"/>
      <c r="AR213" s="71">
        <v>160</v>
      </c>
      <c r="AS213" s="71">
        <v>43</v>
      </c>
      <c r="AT213" s="71">
        <v>0</v>
      </c>
      <c r="AU213" s="71">
        <v>0</v>
      </c>
      <c r="AV213" s="71">
        <v>0</v>
      </c>
      <c r="AW213" s="71">
        <v>0</v>
      </c>
      <c r="AX213" s="71"/>
      <c r="AY213" s="72"/>
      <c r="AZ213" s="71">
        <v>991.78500000000031</v>
      </c>
      <c r="BA213" s="71">
        <v>3835.9</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1938</v>
      </c>
      <c r="B214" s="70">
        <v>119</v>
      </c>
      <c r="C214" s="70">
        <v>17</v>
      </c>
      <c r="D214" s="70">
        <v>7</v>
      </c>
      <c r="E214" s="70">
        <v>2020</v>
      </c>
      <c r="F214" s="70" t="s">
        <v>159</v>
      </c>
      <c r="G214" s="70" t="s">
        <v>1582</v>
      </c>
      <c r="H214" s="70" t="s">
        <v>1583</v>
      </c>
      <c r="I214" s="148"/>
      <c r="J214" s="71">
        <v>22.90360683706918</v>
      </c>
      <c r="K214" s="71">
        <v>1.5509811496908148</v>
      </c>
      <c r="L214" s="71">
        <v>19.678063587520107</v>
      </c>
      <c r="M214" s="71">
        <v>14.89654051030487</v>
      </c>
      <c r="N214" s="71">
        <v>25.779031976186623</v>
      </c>
      <c r="O214" s="71">
        <v>9.990581182278838</v>
      </c>
      <c r="P214" s="71">
        <v>12.13844066240009</v>
      </c>
      <c r="Q214" s="71">
        <v>0.67651534027920701</v>
      </c>
      <c r="R214" s="71">
        <v>0</v>
      </c>
      <c r="S214" s="71">
        <v>0</v>
      </c>
      <c r="T214" s="72"/>
      <c r="U214" s="71">
        <v>1066677</v>
      </c>
      <c r="V214" s="71">
        <v>533</v>
      </c>
      <c r="W214" s="71">
        <v>405</v>
      </c>
      <c r="X214" s="71">
        <v>3338</v>
      </c>
      <c r="Y214" s="71">
        <v>5799</v>
      </c>
      <c r="Z214" s="71">
        <v>7139</v>
      </c>
      <c r="AA214" s="71">
        <v>2679</v>
      </c>
      <c r="AB214" s="71">
        <v>11474</v>
      </c>
      <c r="AC214" s="71">
        <v>0</v>
      </c>
      <c r="AD214" s="71">
        <v>0</v>
      </c>
      <c r="AE214" s="72"/>
      <c r="AF214" s="71">
        <v>8328515.278187464</v>
      </c>
      <c r="AG214" s="71">
        <v>993714.54689650633</v>
      </c>
      <c r="AH214" s="71">
        <v>2885754.3378444933</v>
      </c>
      <c r="AI214" s="71">
        <v>19165733.374618731</v>
      </c>
      <c r="AJ214" s="71">
        <v>23813522.871402148</v>
      </c>
      <c r="AK214" s="71"/>
      <c r="AL214" s="71"/>
      <c r="AM214" s="71">
        <v>1497484.4787988313</v>
      </c>
      <c r="AN214" s="71"/>
      <c r="AO214" s="71"/>
      <c r="AP214" s="71">
        <v>56684724.887748174</v>
      </c>
      <c r="AQ214" s="72"/>
      <c r="AR214" s="71">
        <v>163</v>
      </c>
      <c r="AS214" s="71">
        <v>45</v>
      </c>
      <c r="AT214" s="71">
        <v>0</v>
      </c>
      <c r="AU214" s="71">
        <v>0</v>
      </c>
      <c r="AV214" s="71">
        <v>0</v>
      </c>
      <c r="AW214" s="71">
        <v>0</v>
      </c>
      <c r="AX214" s="71"/>
      <c r="AY214" s="72"/>
      <c r="AZ214" s="71">
        <v>1013.123</v>
      </c>
      <c r="BA214" s="71">
        <v>3934.9</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1939</v>
      </c>
      <c r="B215" s="70">
        <v>119</v>
      </c>
      <c r="C215" s="70">
        <v>18</v>
      </c>
      <c r="D215" s="70">
        <v>7</v>
      </c>
      <c r="E215" s="70">
        <v>2021</v>
      </c>
      <c r="F215" s="70" t="s">
        <v>160</v>
      </c>
      <c r="G215" s="70" t="s">
        <v>1582</v>
      </c>
      <c r="H215" s="70" t="s">
        <v>1583</v>
      </c>
      <c r="I215" s="148"/>
      <c r="J215" s="71">
        <v>23.688542730845938</v>
      </c>
      <c r="K215" s="71">
        <v>1.4940253730494535</v>
      </c>
      <c r="L215" s="71">
        <v>17.957983264454441</v>
      </c>
      <c r="M215" s="71">
        <v>15.129172242563268</v>
      </c>
      <c r="N215" s="71">
        <v>25.385156219668907</v>
      </c>
      <c r="O215" s="71">
        <v>9.566955961756193</v>
      </c>
      <c r="P215" s="71">
        <v>12.457561146264524</v>
      </c>
      <c r="Q215" s="71">
        <v>0.66024141045020701</v>
      </c>
      <c r="R215" s="71">
        <v>0</v>
      </c>
      <c r="S215" s="71">
        <v>0</v>
      </c>
      <c r="T215" s="72"/>
      <c r="U215" s="71">
        <v>1132945</v>
      </c>
      <c r="V215" s="71">
        <v>533</v>
      </c>
      <c r="W215" s="71">
        <v>405</v>
      </c>
      <c r="X215" s="71">
        <v>3338</v>
      </c>
      <c r="Y215" s="71">
        <v>5780</v>
      </c>
      <c r="Z215" s="71">
        <v>7039</v>
      </c>
      <c r="AA215" s="71">
        <v>2681</v>
      </c>
      <c r="AB215" s="71">
        <v>11308</v>
      </c>
      <c r="AC215" s="71">
        <v>0</v>
      </c>
      <c r="AD215" s="71">
        <v>0</v>
      </c>
      <c r="AE215" s="72"/>
      <c r="AF215" s="71">
        <v>8677871.0401837938</v>
      </c>
      <c r="AG215" s="71">
        <v>1010874.4373230094</v>
      </c>
      <c r="AH215" s="71">
        <v>2587246.7043362274</v>
      </c>
      <c r="AI215" s="71">
        <v>21030490.82837956</v>
      </c>
      <c r="AJ215" s="71">
        <v>23121178.29879817</v>
      </c>
      <c r="AK215" s="71">
        <v>0</v>
      </c>
      <c r="AL215" s="71">
        <v>0</v>
      </c>
      <c r="AM215" s="71">
        <v>1484332.0433306354</v>
      </c>
      <c r="AN215" s="71">
        <v>0</v>
      </c>
      <c r="AO215" s="71">
        <v>0</v>
      </c>
      <c r="AP215" s="71">
        <v>57911993.35235139</v>
      </c>
      <c r="AQ215" s="72"/>
      <c r="AR215" s="71">
        <v>169</v>
      </c>
      <c r="AS215" s="71">
        <v>45</v>
      </c>
      <c r="AT215" s="71">
        <v>0</v>
      </c>
      <c r="AU215" s="71">
        <v>0</v>
      </c>
      <c r="AV215" s="71">
        <v>0</v>
      </c>
      <c r="AW215" s="71">
        <v>0</v>
      </c>
      <c r="AX215" s="71"/>
      <c r="AY215" s="72"/>
      <c r="AZ215" s="71">
        <v>1063.8800000000001</v>
      </c>
      <c r="BA215" s="71">
        <v>3934.9</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1586</v>
      </c>
      <c r="B216" s="70">
        <v>119</v>
      </c>
      <c r="C216" s="70">
        <v>19</v>
      </c>
      <c r="D216" s="70">
        <v>7</v>
      </c>
      <c r="E216" s="70">
        <v>2022</v>
      </c>
      <c r="F216" s="70" t="s">
        <v>161</v>
      </c>
      <c r="G216" s="1064" t="s">
        <v>1582</v>
      </c>
      <c r="H216" s="70" t="s">
        <v>1583</v>
      </c>
      <c r="I216" s="148"/>
      <c r="J216" s="71">
        <v>18.21061338172056</v>
      </c>
      <c r="K216" s="71">
        <v>1.4291160619619108</v>
      </c>
      <c r="L216" s="71">
        <v>16.101703018468118</v>
      </c>
      <c r="M216" s="71">
        <v>15.424984349120539</v>
      </c>
      <c r="N216" s="71">
        <v>25.013214382486304</v>
      </c>
      <c r="O216" s="71">
        <v>9.9634792054366859</v>
      </c>
      <c r="P216" s="71">
        <v>12.325426472027088</v>
      </c>
      <c r="Q216" s="71">
        <v>0.65386734072618491</v>
      </c>
      <c r="R216" s="71">
        <v>0</v>
      </c>
      <c r="S216" s="71">
        <v>0</v>
      </c>
      <c r="T216" s="72"/>
      <c r="U216" s="71">
        <v>1071199</v>
      </c>
      <c r="V216" s="71">
        <v>533</v>
      </c>
      <c r="W216" s="71">
        <v>405</v>
      </c>
      <c r="X216" s="71">
        <v>3338</v>
      </c>
      <c r="Y216" s="71">
        <v>5783</v>
      </c>
      <c r="Z216" s="71">
        <v>6965</v>
      </c>
      <c r="AA216" s="71">
        <v>2693</v>
      </c>
      <c r="AB216" s="71">
        <v>11107</v>
      </c>
      <c r="AC216" s="71">
        <v>0</v>
      </c>
      <c r="AD216" s="71">
        <v>0</v>
      </c>
      <c r="AE216" s="72"/>
      <c r="AF216" s="71">
        <v>7314709.9995883377</v>
      </c>
      <c r="AG216" s="71">
        <v>1019754.5363400521</v>
      </c>
      <c r="AH216" s="71">
        <v>2871867.6268385793</v>
      </c>
      <c r="AI216" s="71">
        <v>20885893.069135781</v>
      </c>
      <c r="AJ216" s="71">
        <v>23547593.466438212</v>
      </c>
      <c r="AK216" s="71">
        <v>0</v>
      </c>
      <c r="AL216" s="71">
        <v>0</v>
      </c>
      <c r="AM216" s="71">
        <v>1434216.8589798326</v>
      </c>
      <c r="AN216" s="71">
        <v>0</v>
      </c>
      <c r="AO216" s="71">
        <v>0</v>
      </c>
      <c r="AP216" s="71">
        <v>57074035.557320796</v>
      </c>
      <c r="AQ216" s="72"/>
      <c r="AR216" s="71">
        <v>176</v>
      </c>
      <c r="AS216" s="71">
        <v>45</v>
      </c>
      <c r="AT216" s="71">
        <v>0</v>
      </c>
      <c r="AU216" s="71">
        <v>0</v>
      </c>
      <c r="AV216" s="71">
        <v>0</v>
      </c>
      <c r="AW216" s="71">
        <v>0</v>
      </c>
      <c r="AX216" s="71"/>
      <c r="AY216" s="72"/>
      <c r="AZ216" s="71">
        <v>1115.78</v>
      </c>
      <c r="BA216" s="71">
        <v>3903.1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1940</v>
      </c>
      <c r="B217" s="70">
        <v>119</v>
      </c>
      <c r="C217" s="70">
        <v>20</v>
      </c>
      <c r="D217" s="70">
        <v>7</v>
      </c>
      <c r="E217" s="70">
        <v>2023</v>
      </c>
      <c r="F217" s="70" t="s">
        <v>1539</v>
      </c>
      <c r="G217" s="1064" t="s">
        <v>1582</v>
      </c>
      <c r="H217" s="70" t="s">
        <v>1583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183</v>
      </c>
      <c r="AS217" s="71">
        <v>45</v>
      </c>
      <c r="AT217" s="71">
        <v>0</v>
      </c>
      <c r="AU217" s="71">
        <v>0</v>
      </c>
      <c r="AV217" s="71">
        <v>0</v>
      </c>
      <c r="AW217" s="71">
        <v>0</v>
      </c>
      <c r="AX217" s="71"/>
      <c r="AY217" s="72"/>
      <c r="AZ217" s="71">
        <v>1167.1799999999998</v>
      </c>
      <c r="BA217" s="71">
        <v>3903.1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1581</v>
      </c>
      <c r="B218" s="70">
        <v>119</v>
      </c>
      <c r="C218" s="70">
        <v>21</v>
      </c>
      <c r="D218" s="70">
        <v>7</v>
      </c>
      <c r="E218" s="70">
        <v>2024</v>
      </c>
      <c r="F218" s="70" t="s">
        <v>1558</v>
      </c>
      <c r="G218" s="70" t="s">
        <v>1582</v>
      </c>
      <c r="H218" s="70" t="s">
        <v>1583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1941</v>
      </c>
      <c r="B219" s="70">
        <v>205</v>
      </c>
      <c r="C219" s="70">
        <v>1</v>
      </c>
      <c r="D219" s="70">
        <v>13</v>
      </c>
      <c r="E219" s="70">
        <v>1990</v>
      </c>
      <c r="F219" s="70" t="s">
        <v>787</v>
      </c>
      <c r="G219" s="70" t="s">
        <v>1942</v>
      </c>
      <c r="H219" s="70" t="s">
        <v>1943</v>
      </c>
      <c r="I219" s="148"/>
      <c r="J219" s="71">
        <v>13.779081323382661</v>
      </c>
      <c r="K219" s="71">
        <v>2.288282669283753</v>
      </c>
      <c r="L219" s="71">
        <v>20.852056031476049</v>
      </c>
      <c r="M219" s="71">
        <v>7.4828326587050089</v>
      </c>
      <c r="N219" s="71">
        <v>15.811804086977411</v>
      </c>
      <c r="O219" s="71">
        <v>9.4064916190483121</v>
      </c>
      <c r="P219" s="71">
        <v>13.360180354040811</v>
      </c>
      <c r="Q219" s="71">
        <v>0.94490179116888395</v>
      </c>
      <c r="R219" s="71">
        <v>0.80733572100947215</v>
      </c>
      <c r="S219" s="71">
        <v>1.1864167373587431</v>
      </c>
      <c r="T219" s="72"/>
      <c r="U219" s="71">
        <v>1284361</v>
      </c>
      <c r="V219" s="71">
        <v>615</v>
      </c>
      <c r="W219" s="71">
        <v>198</v>
      </c>
      <c r="X219" s="71">
        <v>2399</v>
      </c>
      <c r="Y219" s="71">
        <v>3935</v>
      </c>
      <c r="Z219" s="71">
        <v>3869</v>
      </c>
      <c r="AA219" s="71">
        <v>3244</v>
      </c>
      <c r="AB219" s="71">
        <v>15342</v>
      </c>
      <c r="AC219" s="71">
        <v>139832</v>
      </c>
      <c r="AD219" s="71">
        <v>1.1864167373587431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1944</v>
      </c>
      <c r="B220" s="70">
        <v>206</v>
      </c>
      <c r="C220" s="70">
        <v>2</v>
      </c>
      <c r="D220" s="70">
        <v>13</v>
      </c>
      <c r="E220" s="70">
        <v>2005</v>
      </c>
      <c r="F220" s="70" t="s">
        <v>789</v>
      </c>
      <c r="G220" s="70" t="s">
        <v>1942</v>
      </c>
      <c r="H220" s="70" t="s">
        <v>1943</v>
      </c>
      <c r="I220" s="148"/>
      <c r="J220" s="71">
        <v>23.836485999278</v>
      </c>
      <c r="K220" s="71">
        <v>1.0051554242092411</v>
      </c>
      <c r="L220" s="71">
        <v>29.802391789382568</v>
      </c>
      <c r="M220" s="71">
        <v>10.47300388756155</v>
      </c>
      <c r="N220" s="71">
        <v>25.00817553095883</v>
      </c>
      <c r="O220" s="71">
        <v>14.58927571350223</v>
      </c>
      <c r="P220" s="71">
        <v>13.05441046685684</v>
      </c>
      <c r="Q220" s="71">
        <v>0.80771528525393799</v>
      </c>
      <c r="R220" s="71">
        <v>0.392695115069772</v>
      </c>
      <c r="S220" s="71">
        <v>0</v>
      </c>
      <c r="T220" s="72"/>
      <c r="U220" s="71">
        <v>2305463</v>
      </c>
      <c r="V220" s="71">
        <v>355</v>
      </c>
      <c r="W220" s="71">
        <v>263</v>
      </c>
      <c r="X220" s="71">
        <v>1449</v>
      </c>
      <c r="Y220" s="71">
        <v>4256</v>
      </c>
      <c r="Z220" s="71">
        <v>6944</v>
      </c>
      <c r="AA220" s="71">
        <v>2596</v>
      </c>
      <c r="AB220" s="71">
        <v>13710</v>
      </c>
      <c r="AC220" s="71">
        <v>69440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1945</v>
      </c>
      <c r="B221" s="70">
        <v>207</v>
      </c>
      <c r="C221" s="70">
        <v>3</v>
      </c>
      <c r="D221" s="70">
        <v>13</v>
      </c>
      <c r="E221" s="70">
        <v>2006</v>
      </c>
      <c r="F221" s="70" t="s">
        <v>790</v>
      </c>
      <c r="G221" s="70" t="s">
        <v>1942</v>
      </c>
      <c r="H221" s="70" t="s">
        <v>1943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1946</v>
      </c>
      <c r="B222" s="70">
        <v>208</v>
      </c>
      <c r="C222" s="70">
        <v>4</v>
      </c>
      <c r="D222" s="70">
        <v>13</v>
      </c>
      <c r="E222" s="70">
        <v>2007</v>
      </c>
      <c r="F222" s="70" t="s">
        <v>791</v>
      </c>
      <c r="G222" s="70" t="s">
        <v>1942</v>
      </c>
      <c r="H222" s="70" t="s">
        <v>1943</v>
      </c>
      <c r="I222" s="148"/>
      <c r="J222" s="71">
        <v>18.464177005839961</v>
      </c>
      <c r="K222" s="71">
        <v>0.74051098056774367</v>
      </c>
      <c r="L222" s="71">
        <v>26.53116288715346</v>
      </c>
      <c r="M222" s="71">
        <v>13.27889141042454</v>
      </c>
      <c r="N222" s="71">
        <v>22.690123786605682</v>
      </c>
      <c r="O222" s="71">
        <v>14.16354791271465</v>
      </c>
      <c r="P222" s="71">
        <v>12.638590990709771</v>
      </c>
      <c r="Q222" s="71">
        <v>0.82805466447399301</v>
      </c>
      <c r="R222" s="71">
        <v>0.37174212024335118</v>
      </c>
      <c r="S222" s="71">
        <v>0</v>
      </c>
      <c r="T222" s="72"/>
      <c r="U222" s="71">
        <v>1945115</v>
      </c>
      <c r="V222" s="71">
        <v>247</v>
      </c>
      <c r="W222" s="71">
        <v>227</v>
      </c>
      <c r="X222" s="71">
        <v>2030</v>
      </c>
      <c r="Y222" s="71">
        <v>4276</v>
      </c>
      <c r="Z222" s="71">
        <v>7008</v>
      </c>
      <c r="AA222" s="71">
        <v>2475</v>
      </c>
      <c r="AB222" s="71">
        <v>13312</v>
      </c>
      <c r="AC222" s="71">
        <v>67621</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1947</v>
      </c>
      <c r="B223" s="70">
        <v>209</v>
      </c>
      <c r="C223" s="70">
        <v>5</v>
      </c>
      <c r="D223" s="70">
        <v>13</v>
      </c>
      <c r="E223" s="70">
        <v>2008</v>
      </c>
      <c r="F223" s="70" t="s">
        <v>792</v>
      </c>
      <c r="G223" s="70" t="s">
        <v>1942</v>
      </c>
      <c r="H223" s="70" t="s">
        <v>1943</v>
      </c>
      <c r="I223" s="148"/>
      <c r="J223" s="71">
        <v>19.982571376343849</v>
      </c>
      <c r="K223" s="71">
        <v>0.55158591599096285</v>
      </c>
      <c r="L223" s="71">
        <v>22.9418088019771</v>
      </c>
      <c r="M223" s="71">
        <v>13.279292871925961</v>
      </c>
      <c r="N223" s="71">
        <v>21.94725741505389</v>
      </c>
      <c r="O223" s="71">
        <v>13.736006616298679</v>
      </c>
      <c r="P223" s="71">
        <v>12.297743810545599</v>
      </c>
      <c r="Q223" s="71">
        <v>0.80468020022133602</v>
      </c>
      <c r="R223" s="71">
        <v>0.31954683251846172</v>
      </c>
      <c r="S223" s="71">
        <v>0</v>
      </c>
      <c r="T223" s="72"/>
      <c r="U223" s="71">
        <v>2312281</v>
      </c>
      <c r="V223" s="71">
        <v>247</v>
      </c>
      <c r="W223" s="71">
        <v>227</v>
      </c>
      <c r="X223" s="71">
        <v>2030</v>
      </c>
      <c r="Y223" s="71">
        <v>4282</v>
      </c>
      <c r="Z223" s="71">
        <v>7035</v>
      </c>
      <c r="AA223" s="71">
        <v>2411</v>
      </c>
      <c r="AB223" s="71">
        <v>13149</v>
      </c>
      <c r="AC223" s="71">
        <v>60358</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1948</v>
      </c>
      <c r="B224" s="70">
        <v>210</v>
      </c>
      <c r="C224" s="70">
        <v>6</v>
      </c>
      <c r="D224" s="70">
        <v>13</v>
      </c>
      <c r="E224" s="70">
        <v>2009</v>
      </c>
      <c r="F224" s="70" t="s">
        <v>176</v>
      </c>
      <c r="G224" s="70" t="s">
        <v>1942</v>
      </c>
      <c r="H224" s="70" t="s">
        <v>1943</v>
      </c>
      <c r="I224" s="148"/>
      <c r="J224" s="71">
        <v>19.617177435392399</v>
      </c>
      <c r="K224" s="71">
        <v>0.69554650724627964</v>
      </c>
      <c r="L224" s="71">
        <v>16.8355932078865</v>
      </c>
      <c r="M224" s="71">
        <v>12.64504675032193</v>
      </c>
      <c r="N224" s="71">
        <v>19.302251850532279</v>
      </c>
      <c r="O224" s="71">
        <v>13.926132278775199</v>
      </c>
      <c r="P224" s="71">
        <v>11.770274344879789</v>
      </c>
      <c r="Q224" s="71">
        <v>0.75331846468391295</v>
      </c>
      <c r="R224" s="71">
        <v>0.29267882126185779</v>
      </c>
      <c r="S224" s="71">
        <v>0</v>
      </c>
      <c r="T224" s="72"/>
      <c r="U224" s="71">
        <v>1871631</v>
      </c>
      <c r="V224" s="71">
        <v>295</v>
      </c>
      <c r="W224" s="71">
        <v>247</v>
      </c>
      <c r="X224" s="71">
        <v>2120</v>
      </c>
      <c r="Y224" s="71">
        <v>4264</v>
      </c>
      <c r="Z224" s="71">
        <v>7040</v>
      </c>
      <c r="AA224" s="71">
        <v>2369</v>
      </c>
      <c r="AB224" s="71">
        <v>12922</v>
      </c>
      <c r="AC224" s="71">
        <v>53933</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31.241</v>
      </c>
      <c r="BK224" s="71">
        <v>0</v>
      </c>
      <c r="BL224" s="71">
        <v>0</v>
      </c>
      <c r="BM224" s="71">
        <v>0</v>
      </c>
      <c r="BN224" s="72"/>
      <c r="BO224" s="71">
        <v>0</v>
      </c>
      <c r="BP224" s="71">
        <v>0</v>
      </c>
      <c r="BQ224" s="71">
        <v>1</v>
      </c>
      <c r="BR224" s="71">
        <v>0</v>
      </c>
      <c r="BS224" s="71">
        <v>0</v>
      </c>
      <c r="BT224" s="71">
        <v>0</v>
      </c>
      <c r="BU224"/>
      <c r="BV224" s="70">
        <v>31.241</v>
      </c>
      <c r="BW224" s="70">
        <v>0</v>
      </c>
      <c r="BX224" s="70">
        <v>0</v>
      </c>
      <c r="BY224" s="70">
        <v>0</v>
      </c>
      <c r="BZ224" s="70">
        <v>0</v>
      </c>
      <c r="CA224" s="70">
        <v>0</v>
      </c>
      <c r="CB224" s="70">
        <v>0</v>
      </c>
      <c r="CC224" s="70">
        <v>0</v>
      </c>
      <c r="CD224" s="70">
        <v>0</v>
      </c>
    </row>
    <row r="225" spans="1:82">
      <c r="A225" s="70" t="s">
        <v>1949</v>
      </c>
      <c r="B225" s="70">
        <v>211</v>
      </c>
      <c r="C225" s="70">
        <v>7</v>
      </c>
      <c r="D225" s="70">
        <v>13</v>
      </c>
      <c r="E225" s="70">
        <v>2010</v>
      </c>
      <c r="F225" s="70" t="s">
        <v>177</v>
      </c>
      <c r="G225" s="70" t="s">
        <v>1942</v>
      </c>
      <c r="H225" s="70" t="s">
        <v>1943</v>
      </c>
      <c r="I225" s="148"/>
      <c r="J225" s="71">
        <v>20.35292025818832</v>
      </c>
      <c r="K225" s="71">
        <v>0.79782189415989402</v>
      </c>
      <c r="L225" s="71">
        <v>15.39742000600199</v>
      </c>
      <c r="M225" s="71">
        <v>14.046015163208651</v>
      </c>
      <c r="N225" s="71">
        <v>21.232275954523839</v>
      </c>
      <c r="O225" s="71">
        <v>13.87156461773616</v>
      </c>
      <c r="P225" s="71">
        <v>11.918879022493339</v>
      </c>
      <c r="Q225" s="71">
        <v>0.77819121667748703</v>
      </c>
      <c r="R225" s="71">
        <v>0.27572808465765059</v>
      </c>
      <c r="S225" s="71">
        <v>0</v>
      </c>
      <c r="T225" s="72"/>
      <c r="U225" s="71">
        <v>1910565</v>
      </c>
      <c r="V225" s="71">
        <v>295</v>
      </c>
      <c r="W225" s="71">
        <v>247</v>
      </c>
      <c r="X225" s="71">
        <v>2120</v>
      </c>
      <c r="Y225" s="71">
        <v>4280</v>
      </c>
      <c r="Z225" s="71">
        <v>7045</v>
      </c>
      <c r="AA225" s="71">
        <v>2339</v>
      </c>
      <c r="AB225" s="71">
        <v>12791</v>
      </c>
      <c r="AC225" s="71">
        <v>48150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30.167000000000002</v>
      </c>
      <c r="BK225" s="71">
        <v>0</v>
      </c>
      <c r="BL225" s="71">
        <v>0</v>
      </c>
      <c r="BM225" s="71">
        <v>0</v>
      </c>
      <c r="BN225" s="72"/>
      <c r="BO225" s="71">
        <v>0</v>
      </c>
      <c r="BP225" s="71">
        <v>0</v>
      </c>
      <c r="BQ225" s="71">
        <v>1</v>
      </c>
      <c r="BR225" s="71">
        <v>0</v>
      </c>
      <c r="BS225" s="71">
        <v>0</v>
      </c>
      <c r="BT225" s="71">
        <v>0</v>
      </c>
      <c r="BU225"/>
      <c r="BV225" s="70">
        <v>30.167000000000002</v>
      </c>
      <c r="BW225" s="70">
        <v>0</v>
      </c>
      <c r="BX225" s="70">
        <v>0</v>
      </c>
      <c r="BY225" s="70">
        <v>0</v>
      </c>
      <c r="BZ225" s="70">
        <v>0</v>
      </c>
      <c r="CA225" s="70">
        <v>0</v>
      </c>
      <c r="CB225" s="70">
        <v>0</v>
      </c>
      <c r="CC225" s="70">
        <v>0</v>
      </c>
      <c r="CD225" s="70">
        <v>0</v>
      </c>
    </row>
    <row r="226" spans="1:82">
      <c r="A226" s="70" t="s">
        <v>1950</v>
      </c>
      <c r="B226" s="70">
        <v>212</v>
      </c>
      <c r="C226" s="70">
        <v>8</v>
      </c>
      <c r="D226" s="70">
        <v>13</v>
      </c>
      <c r="E226" s="70">
        <v>2011</v>
      </c>
      <c r="F226" s="70" t="s">
        <v>178</v>
      </c>
      <c r="G226" s="70" t="s">
        <v>1942</v>
      </c>
      <c r="H226" s="70" t="s">
        <v>1943</v>
      </c>
      <c r="I226" s="148"/>
      <c r="J226" s="71">
        <v>17.528486540523762</v>
      </c>
      <c r="K226" s="71">
        <v>0.84129242810344673</v>
      </c>
      <c r="L226" s="71">
        <v>15.37668118145514</v>
      </c>
      <c r="M226" s="71">
        <v>12.603299993761039</v>
      </c>
      <c r="N226" s="71">
        <v>22.127294517168519</v>
      </c>
      <c r="O226" s="71">
        <v>13.68260473562702</v>
      </c>
      <c r="P226" s="71">
        <v>11.465576579393618</v>
      </c>
      <c r="Q226" s="71">
        <v>0.88977471302841904</v>
      </c>
      <c r="R226" s="71">
        <v>0.22285221568290239</v>
      </c>
      <c r="S226" s="71">
        <v>0</v>
      </c>
      <c r="T226" s="72"/>
      <c r="U226" s="71">
        <v>1640130</v>
      </c>
      <c r="V226" s="71">
        <v>295</v>
      </c>
      <c r="W226" s="71">
        <v>247</v>
      </c>
      <c r="X226" s="71">
        <v>2120</v>
      </c>
      <c r="Y226" s="71">
        <v>4313</v>
      </c>
      <c r="Z226" s="71">
        <v>7100</v>
      </c>
      <c r="AA226" s="71">
        <v>2317</v>
      </c>
      <c r="AB226" s="71">
        <v>12679</v>
      </c>
      <c r="AC226" s="71">
        <v>38852</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29.606000000000002</v>
      </c>
      <c r="BK226" s="71">
        <v>0</v>
      </c>
      <c r="BL226" s="71">
        <v>0</v>
      </c>
      <c r="BM226" s="71">
        <v>0</v>
      </c>
      <c r="BN226" s="72"/>
      <c r="BO226" s="71">
        <v>0</v>
      </c>
      <c r="BP226" s="71">
        <v>0</v>
      </c>
      <c r="BQ226" s="71">
        <v>1</v>
      </c>
      <c r="BR226" s="71">
        <v>0</v>
      </c>
      <c r="BS226" s="71">
        <v>0</v>
      </c>
      <c r="BT226" s="71">
        <v>0</v>
      </c>
      <c r="BU226"/>
      <c r="BV226" s="70">
        <v>29.606000000000002</v>
      </c>
      <c r="BW226" s="70">
        <v>0</v>
      </c>
      <c r="BX226" s="70">
        <v>0</v>
      </c>
      <c r="BY226" s="70">
        <v>0</v>
      </c>
      <c r="BZ226" s="70">
        <v>0</v>
      </c>
      <c r="CA226" s="70">
        <v>0</v>
      </c>
      <c r="CB226" s="70">
        <v>0</v>
      </c>
      <c r="CC226" s="70">
        <v>0</v>
      </c>
      <c r="CD226" s="70">
        <v>0</v>
      </c>
    </row>
    <row r="227" spans="1:82">
      <c r="A227" s="70" t="s">
        <v>1951</v>
      </c>
      <c r="B227" s="70">
        <v>213</v>
      </c>
      <c r="C227" s="70">
        <v>9</v>
      </c>
      <c r="D227" s="70">
        <v>13</v>
      </c>
      <c r="E227" s="70">
        <v>2012</v>
      </c>
      <c r="F227" s="70" t="s">
        <v>179</v>
      </c>
      <c r="G227" s="70" t="s">
        <v>1942</v>
      </c>
      <c r="H227" s="70" t="s">
        <v>1943</v>
      </c>
      <c r="I227" s="148"/>
      <c r="J227" s="71">
        <v>14.038063486784029</v>
      </c>
      <c r="K227" s="71">
        <v>0.7911174313169097</v>
      </c>
      <c r="L227" s="71">
        <v>14.906540148091199</v>
      </c>
      <c r="M227" s="71">
        <v>13.327977006612681</v>
      </c>
      <c r="N227" s="71">
        <v>23.189939968005319</v>
      </c>
      <c r="O227" s="71">
        <v>13.65141272553732</v>
      </c>
      <c r="P227" s="71">
        <v>11.242166530012316</v>
      </c>
      <c r="Q227" s="71">
        <v>0.95612411083673898</v>
      </c>
      <c r="R227" s="71">
        <v>0.1863456320660008</v>
      </c>
      <c r="S227" s="71">
        <v>0</v>
      </c>
      <c r="T227" s="72"/>
      <c r="U227" s="71">
        <v>1144832</v>
      </c>
      <c r="V227" s="71">
        <v>295</v>
      </c>
      <c r="W227" s="71">
        <v>247</v>
      </c>
      <c r="X227" s="71">
        <v>2120</v>
      </c>
      <c r="Y227" s="71">
        <v>4363</v>
      </c>
      <c r="Z227" s="71">
        <v>7140</v>
      </c>
      <c r="AA227" s="71">
        <v>2259</v>
      </c>
      <c r="AB227" s="71">
        <v>12540</v>
      </c>
      <c r="AC227" s="71">
        <v>31646</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24.535</v>
      </c>
      <c r="BK227" s="71">
        <v>0</v>
      </c>
      <c r="BL227" s="71">
        <v>0</v>
      </c>
      <c r="BM227" s="71">
        <v>0</v>
      </c>
      <c r="BN227" s="72"/>
      <c r="BO227" s="71">
        <v>0</v>
      </c>
      <c r="BP227" s="71">
        <v>0</v>
      </c>
      <c r="BQ227" s="71">
        <v>1</v>
      </c>
      <c r="BR227" s="71">
        <v>0</v>
      </c>
      <c r="BS227" s="71">
        <v>0</v>
      </c>
      <c r="BT227" s="71">
        <v>0</v>
      </c>
      <c r="BU227"/>
      <c r="BV227" s="70">
        <v>24.535</v>
      </c>
      <c r="BW227" s="70">
        <v>0</v>
      </c>
      <c r="BX227" s="70">
        <v>0</v>
      </c>
      <c r="BY227" s="70">
        <v>0</v>
      </c>
      <c r="BZ227" s="70">
        <v>0</v>
      </c>
      <c r="CA227" s="70">
        <v>0</v>
      </c>
      <c r="CB227" s="70">
        <v>0</v>
      </c>
      <c r="CC227" s="70">
        <v>0</v>
      </c>
      <c r="CD227" s="70">
        <v>0</v>
      </c>
    </row>
    <row r="228" spans="1:82">
      <c r="A228" s="70" t="s">
        <v>1952</v>
      </c>
      <c r="B228" s="70">
        <v>214</v>
      </c>
      <c r="C228" s="70">
        <v>10</v>
      </c>
      <c r="D228" s="70">
        <v>13</v>
      </c>
      <c r="E228" s="70">
        <v>2013</v>
      </c>
      <c r="F228" s="70" t="s">
        <v>180</v>
      </c>
      <c r="G228" s="70" t="s">
        <v>1942</v>
      </c>
      <c r="H228" s="70" t="s">
        <v>1943</v>
      </c>
      <c r="I228" s="148"/>
      <c r="J228" s="71">
        <v>13.730619293945111</v>
      </c>
      <c r="K228" s="71">
        <v>0.65836684623553332</v>
      </c>
      <c r="L228" s="71">
        <v>13.125176906067271</v>
      </c>
      <c r="M228" s="71">
        <v>12.89368506906041</v>
      </c>
      <c r="N228" s="71">
        <v>21.34535793561227</v>
      </c>
      <c r="O228" s="71">
        <v>13.108218121670772</v>
      </c>
      <c r="P228" s="71">
        <v>11.104693993909535</v>
      </c>
      <c r="Q228" s="71">
        <v>0.96051571628978405</v>
      </c>
      <c r="R228" s="71">
        <v>0.12383287625162299</v>
      </c>
      <c r="S228" s="71">
        <v>0</v>
      </c>
      <c r="T228" s="72"/>
      <c r="U228" s="71">
        <v>1068614</v>
      </c>
      <c r="V228" s="71">
        <v>295</v>
      </c>
      <c r="W228" s="71">
        <v>247</v>
      </c>
      <c r="X228" s="71">
        <v>2120</v>
      </c>
      <c r="Y228" s="71">
        <v>4361</v>
      </c>
      <c r="Z228" s="71">
        <v>7162</v>
      </c>
      <c r="AA228" s="71">
        <v>2223</v>
      </c>
      <c r="AB228" s="71">
        <v>12417</v>
      </c>
      <c r="AC228" s="71">
        <v>20528</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23.954000000000001</v>
      </c>
      <c r="BK228" s="71">
        <v>0</v>
      </c>
      <c r="BL228" s="71">
        <v>0</v>
      </c>
      <c r="BM228" s="71">
        <v>0</v>
      </c>
      <c r="BN228" s="72"/>
      <c r="BO228" s="71">
        <v>0</v>
      </c>
      <c r="BP228" s="71">
        <v>0</v>
      </c>
      <c r="BQ228" s="71">
        <v>1</v>
      </c>
      <c r="BR228" s="71">
        <v>0</v>
      </c>
      <c r="BS228" s="71">
        <v>0</v>
      </c>
      <c r="BT228" s="71">
        <v>0</v>
      </c>
      <c r="BU228"/>
      <c r="BV228" s="70">
        <v>23.954000000000001</v>
      </c>
      <c r="BW228" s="70">
        <v>0</v>
      </c>
      <c r="BX228" s="70">
        <v>0</v>
      </c>
      <c r="BY228" s="70">
        <v>0</v>
      </c>
      <c r="BZ228" s="70">
        <v>0</v>
      </c>
      <c r="CA228" s="70">
        <v>0</v>
      </c>
      <c r="CB228" s="70">
        <v>0</v>
      </c>
      <c r="CC228" s="70">
        <v>0</v>
      </c>
      <c r="CD228" s="70">
        <v>0</v>
      </c>
    </row>
    <row r="229" spans="1:82">
      <c r="A229" s="70" t="s">
        <v>1953</v>
      </c>
      <c r="B229" s="70">
        <v>215</v>
      </c>
      <c r="C229" s="70">
        <v>11</v>
      </c>
      <c r="D229" s="70">
        <v>13</v>
      </c>
      <c r="E229" s="70">
        <v>2014</v>
      </c>
      <c r="F229" s="70" t="s">
        <v>181</v>
      </c>
      <c r="G229" s="70" t="s">
        <v>1942</v>
      </c>
      <c r="H229" s="70" t="s">
        <v>1943</v>
      </c>
      <c r="I229" s="148"/>
      <c r="J229" s="71">
        <v>14.791378393983161</v>
      </c>
      <c r="K229" s="71">
        <v>0.56580695514391077</v>
      </c>
      <c r="L229" s="71">
        <v>13.78040136901117</v>
      </c>
      <c r="M229" s="71">
        <v>12.94353787705891</v>
      </c>
      <c r="N229" s="71">
        <v>23.81899329168191</v>
      </c>
      <c r="O229" s="71">
        <v>12.400638183343247</v>
      </c>
      <c r="P229" s="71">
        <v>10.901305386232998</v>
      </c>
      <c r="Q229" s="71">
        <v>0.905229787411021</v>
      </c>
      <c r="R229" s="71">
        <v>8.1993801352093679E-2</v>
      </c>
      <c r="S229" s="71">
        <v>0</v>
      </c>
      <c r="T229" s="72"/>
      <c r="U229" s="71">
        <v>1231965</v>
      </c>
      <c r="V229" s="71">
        <v>223</v>
      </c>
      <c r="W229" s="71">
        <v>228</v>
      </c>
      <c r="X229" s="71">
        <v>2187</v>
      </c>
      <c r="Y229" s="71">
        <v>4387</v>
      </c>
      <c r="Z229" s="71">
        <v>7136</v>
      </c>
      <c r="AA229" s="71">
        <v>2171</v>
      </c>
      <c r="AB229" s="71">
        <v>12197</v>
      </c>
      <c r="AC229" s="71">
        <v>13635</v>
      </c>
      <c r="AD229" s="71">
        <v>0</v>
      </c>
      <c r="AE229" s="72"/>
      <c r="AF229" s="71"/>
      <c r="AG229" s="71"/>
      <c r="AH229" s="71"/>
      <c r="AI229" s="71"/>
      <c r="AJ229" s="71"/>
      <c r="AK229" s="71"/>
      <c r="AL229" s="71"/>
      <c r="AM229" s="71"/>
      <c r="AN229" s="71"/>
      <c r="AO229" s="71"/>
      <c r="AP229" s="71"/>
      <c r="AQ229" s="72"/>
      <c r="AR229" s="71">
        <v>82</v>
      </c>
      <c r="AS229" s="71">
        <v>20</v>
      </c>
      <c r="AT229" s="71">
        <v>0</v>
      </c>
      <c r="AU229" s="71">
        <v>0</v>
      </c>
      <c r="AV229" s="71">
        <v>0</v>
      </c>
      <c r="AW229" s="71">
        <v>0</v>
      </c>
      <c r="AX229" s="71"/>
      <c r="AY229" s="72"/>
      <c r="AZ229" s="71">
        <v>379.3</v>
      </c>
      <c r="BA229" s="71">
        <v>1151.4000000000001</v>
      </c>
      <c r="BB229" s="71">
        <v>0</v>
      </c>
      <c r="BC229" s="71">
        <v>0</v>
      </c>
      <c r="BD229" s="71">
        <v>0</v>
      </c>
      <c r="BE229" s="71">
        <v>0</v>
      </c>
      <c r="BF229" s="71"/>
      <c r="BG229" s="72"/>
      <c r="BH229" s="71">
        <v>0</v>
      </c>
      <c r="BI229" s="71">
        <v>0</v>
      </c>
      <c r="BJ229" s="71">
        <v>21.872</v>
      </c>
      <c r="BK229" s="71">
        <v>0</v>
      </c>
      <c r="BL229" s="71">
        <v>0</v>
      </c>
      <c r="BM229" s="71">
        <v>0</v>
      </c>
      <c r="BN229" s="72"/>
      <c r="BO229" s="71">
        <v>0</v>
      </c>
      <c r="BP229" s="71">
        <v>0</v>
      </c>
      <c r="BQ229" s="71">
        <v>1</v>
      </c>
      <c r="BR229" s="71">
        <v>0</v>
      </c>
      <c r="BS229" s="71">
        <v>0</v>
      </c>
      <c r="BT229" s="71">
        <v>0</v>
      </c>
      <c r="BU229"/>
      <c r="BV229" s="70">
        <v>21.872</v>
      </c>
      <c r="BW229" s="70">
        <v>0</v>
      </c>
      <c r="BX229" s="70">
        <v>0</v>
      </c>
      <c r="BY229" s="70">
        <v>0</v>
      </c>
      <c r="BZ229" s="70">
        <v>0</v>
      </c>
      <c r="CA229" s="70">
        <v>0</v>
      </c>
      <c r="CB229" s="70">
        <v>0</v>
      </c>
      <c r="CC229" s="70">
        <v>0</v>
      </c>
      <c r="CD229" s="70">
        <v>0</v>
      </c>
    </row>
    <row r="230" spans="1:82">
      <c r="A230" s="70" t="s">
        <v>1954</v>
      </c>
      <c r="B230" s="70">
        <v>216</v>
      </c>
      <c r="C230" s="70">
        <v>12</v>
      </c>
      <c r="D230" s="70">
        <v>13</v>
      </c>
      <c r="E230" s="70">
        <v>2015</v>
      </c>
      <c r="F230" s="70" t="s">
        <v>182</v>
      </c>
      <c r="G230" s="70" t="s">
        <v>1942</v>
      </c>
      <c r="H230" s="70" t="s">
        <v>1943</v>
      </c>
      <c r="I230" s="148"/>
      <c r="J230" s="71">
        <v>16.323643210153691</v>
      </c>
      <c r="K230" s="71">
        <v>0.54207490249662404</v>
      </c>
      <c r="L230" s="71">
        <v>13.64679478692549</v>
      </c>
      <c r="M230" s="71">
        <v>12.363093356254909</v>
      </c>
      <c r="N230" s="71">
        <v>19.787037151346642</v>
      </c>
      <c r="O230" s="71">
        <v>12.210142968654427</v>
      </c>
      <c r="P230" s="71">
        <v>10.924993943124724</v>
      </c>
      <c r="Q230" s="71">
        <v>0.87351981371051302</v>
      </c>
      <c r="R230" s="71">
        <v>5.6179682221148081E-2</v>
      </c>
      <c r="S230" s="71">
        <v>0</v>
      </c>
      <c r="T230" s="72"/>
      <c r="U230" s="71">
        <v>1329160</v>
      </c>
      <c r="V230" s="71">
        <v>223</v>
      </c>
      <c r="W230" s="71">
        <v>228</v>
      </c>
      <c r="X230" s="71">
        <v>2187</v>
      </c>
      <c r="Y230" s="71">
        <v>4386</v>
      </c>
      <c r="Z230" s="71">
        <v>7094</v>
      </c>
      <c r="AA230" s="71">
        <v>2174</v>
      </c>
      <c r="AB230" s="71">
        <v>12023</v>
      </c>
      <c r="AC230" s="71">
        <v>9603</v>
      </c>
      <c r="AD230" s="71">
        <v>0</v>
      </c>
      <c r="AE230" s="72"/>
      <c r="AF230" s="71">
        <v>15799315.496573299</v>
      </c>
      <c r="AG230" s="71">
        <v>360093.43736921239</v>
      </c>
      <c r="AH230" s="71">
        <v>1602564.047520658</v>
      </c>
      <c r="AI230" s="71">
        <v>13818576.64963365</v>
      </c>
      <c r="AJ230" s="71">
        <v>24899365.28380058</v>
      </c>
      <c r="AK230" s="71">
        <v>0</v>
      </c>
      <c r="AL230" s="71">
        <v>0</v>
      </c>
      <c r="AM230" s="71">
        <v>1647701.715411881</v>
      </c>
      <c r="AN230" s="71">
        <v>0</v>
      </c>
      <c r="AO230" s="71">
        <v>0</v>
      </c>
      <c r="AP230" s="71">
        <v>58127616.630309276</v>
      </c>
      <c r="AQ230" s="72"/>
      <c r="AR230" s="71">
        <v>94</v>
      </c>
      <c r="AS230" s="71">
        <v>27</v>
      </c>
      <c r="AT230" s="71">
        <v>0</v>
      </c>
      <c r="AU230" s="71">
        <v>0</v>
      </c>
      <c r="AV230" s="71">
        <v>0</v>
      </c>
      <c r="AW230" s="71">
        <v>0</v>
      </c>
      <c r="AX230" s="71"/>
      <c r="AY230" s="72"/>
      <c r="AZ230" s="71">
        <v>439.3</v>
      </c>
      <c r="BA230" s="71">
        <v>1395.4</v>
      </c>
      <c r="BB230" s="71">
        <v>0</v>
      </c>
      <c r="BC230" s="71">
        <v>0</v>
      </c>
      <c r="BD230" s="71">
        <v>0</v>
      </c>
      <c r="BE230" s="71">
        <v>0</v>
      </c>
      <c r="BF230" s="71"/>
      <c r="BG230" s="72"/>
      <c r="BH230" s="71">
        <v>0</v>
      </c>
      <c r="BI230" s="71">
        <v>0</v>
      </c>
      <c r="BJ230" s="71">
        <v>20.125</v>
      </c>
      <c r="BK230" s="71">
        <v>0</v>
      </c>
      <c r="BL230" s="71">
        <v>0</v>
      </c>
      <c r="BM230" s="71">
        <v>0</v>
      </c>
      <c r="BN230" s="72"/>
      <c r="BO230" s="71">
        <v>0</v>
      </c>
      <c r="BP230" s="71">
        <v>0</v>
      </c>
      <c r="BQ230" s="71">
        <v>1</v>
      </c>
      <c r="BR230" s="71">
        <v>0</v>
      </c>
      <c r="BS230" s="71">
        <v>0</v>
      </c>
      <c r="BT230" s="71">
        <v>0</v>
      </c>
      <c r="BU230"/>
      <c r="BV230" s="70">
        <v>20.125</v>
      </c>
      <c r="BW230" s="70">
        <v>0</v>
      </c>
      <c r="BX230" s="70">
        <v>0</v>
      </c>
      <c r="BY230" s="70">
        <v>0</v>
      </c>
      <c r="BZ230" s="70">
        <v>0</v>
      </c>
      <c r="CA230" s="70">
        <v>0</v>
      </c>
      <c r="CB230" s="70">
        <v>0</v>
      </c>
      <c r="CC230" s="70">
        <v>0</v>
      </c>
      <c r="CD230" s="70">
        <v>0</v>
      </c>
    </row>
    <row r="231" spans="1:82">
      <c r="A231" s="70" t="s">
        <v>1955</v>
      </c>
      <c r="B231" s="70">
        <v>217</v>
      </c>
      <c r="C231" s="70">
        <v>13</v>
      </c>
      <c r="D231" s="70">
        <v>13</v>
      </c>
      <c r="E231" s="70">
        <v>2016</v>
      </c>
      <c r="F231" s="70" t="s">
        <v>155</v>
      </c>
      <c r="G231" s="70" t="s">
        <v>1942</v>
      </c>
      <c r="H231" s="70" t="s">
        <v>1943</v>
      </c>
      <c r="I231" s="148"/>
      <c r="J231" s="71">
        <v>13.56081578997272</v>
      </c>
      <c r="K231" s="71">
        <v>0.53746134120953304</v>
      </c>
      <c r="L231" s="71">
        <v>14.343842824249476</v>
      </c>
      <c r="M231" s="71">
        <v>12.468794303253045</v>
      </c>
      <c r="N231" s="71">
        <v>19.024774089633265</v>
      </c>
      <c r="O231" s="71">
        <v>12.095875161754069</v>
      </c>
      <c r="P231" s="71">
        <v>10.562861484648</v>
      </c>
      <c r="Q231" s="71">
        <v>0.83988544317988056</v>
      </c>
      <c r="R231" s="71">
        <v>5.0231132833855614E-2</v>
      </c>
      <c r="S231" s="71">
        <v>0</v>
      </c>
      <c r="T231" s="72"/>
      <c r="U231" s="71">
        <v>1283085</v>
      </c>
      <c r="V231" s="71">
        <v>223</v>
      </c>
      <c r="W231" s="71">
        <v>228</v>
      </c>
      <c r="X231" s="71">
        <v>2187</v>
      </c>
      <c r="Y231" s="71">
        <v>4419</v>
      </c>
      <c r="Z231" s="71">
        <v>7114</v>
      </c>
      <c r="AA231" s="71">
        <v>2174</v>
      </c>
      <c r="AB231" s="71">
        <v>11891</v>
      </c>
      <c r="AC231" s="71">
        <v>8578.9830388687296</v>
      </c>
      <c r="AD231" s="71">
        <v>0</v>
      </c>
      <c r="AE231" s="72"/>
      <c r="AF231" s="71">
        <v>13548447.76384569</v>
      </c>
      <c r="AG231" s="71">
        <v>343576.68073217798</v>
      </c>
      <c r="AH231" s="71">
        <v>1236207.033776358</v>
      </c>
      <c r="AI231" s="71">
        <v>14569133.3787707</v>
      </c>
      <c r="AJ231" s="71">
        <v>20532733.64780901</v>
      </c>
      <c r="AK231" s="71">
        <v>0</v>
      </c>
      <c r="AL231" s="71">
        <v>0</v>
      </c>
      <c r="AM231" s="71">
        <v>1630877.7175019069</v>
      </c>
      <c r="AN231" s="71">
        <v>0</v>
      </c>
      <c r="AO231" s="71">
        <v>0</v>
      </c>
      <c r="AP231" s="71">
        <v>51860976.222435847</v>
      </c>
      <c r="AQ231" s="72"/>
      <c r="AR231" s="71">
        <v>112</v>
      </c>
      <c r="AS231" s="71">
        <v>32</v>
      </c>
      <c r="AT231" s="71">
        <v>0</v>
      </c>
      <c r="AU231" s="71">
        <v>0</v>
      </c>
      <c r="AV231" s="71">
        <v>0</v>
      </c>
      <c r="AW231" s="71">
        <v>0</v>
      </c>
      <c r="AX231" s="71"/>
      <c r="AY231" s="72"/>
      <c r="AZ231" s="71">
        <v>526.5</v>
      </c>
      <c r="BA231" s="71">
        <v>2543</v>
      </c>
      <c r="BB231" s="71">
        <v>0</v>
      </c>
      <c r="BC231" s="71">
        <v>0</v>
      </c>
      <c r="BD231" s="71">
        <v>0</v>
      </c>
      <c r="BE231" s="71">
        <v>0</v>
      </c>
      <c r="BF231" s="71"/>
      <c r="BG231" s="72"/>
      <c r="BH231" s="71">
        <v>0</v>
      </c>
      <c r="BI231" s="71">
        <v>0</v>
      </c>
      <c r="BJ231" s="71">
        <v>8.7720000000000002</v>
      </c>
      <c r="BK231" s="71">
        <v>0</v>
      </c>
      <c r="BL231" s="71">
        <v>0</v>
      </c>
      <c r="BM231" s="71">
        <v>0</v>
      </c>
      <c r="BN231" s="72"/>
      <c r="BO231" s="71">
        <v>0</v>
      </c>
      <c r="BP231" s="71">
        <v>0</v>
      </c>
      <c r="BQ231" s="71">
        <v>1</v>
      </c>
      <c r="BR231" s="71">
        <v>0</v>
      </c>
      <c r="BS231" s="71">
        <v>0</v>
      </c>
      <c r="BT231" s="71">
        <v>0</v>
      </c>
      <c r="BU231"/>
      <c r="BV231" s="70">
        <v>8.7720000000000002</v>
      </c>
      <c r="BW231" s="70">
        <v>0</v>
      </c>
      <c r="BX231" s="70">
        <v>0</v>
      </c>
      <c r="BY231" s="70">
        <v>0</v>
      </c>
      <c r="BZ231" s="70">
        <v>0</v>
      </c>
      <c r="CA231" s="70">
        <v>0</v>
      </c>
      <c r="CB231" s="70">
        <v>0</v>
      </c>
      <c r="CC231" s="70">
        <v>0</v>
      </c>
      <c r="CD231" s="70">
        <v>0</v>
      </c>
    </row>
    <row r="232" spans="1:82">
      <c r="A232" s="70" t="s">
        <v>1956</v>
      </c>
      <c r="B232" s="70">
        <v>218</v>
      </c>
      <c r="C232" s="70">
        <v>14</v>
      </c>
      <c r="D232" s="70">
        <v>13</v>
      </c>
      <c r="E232" s="70">
        <v>2017</v>
      </c>
      <c r="F232" s="70" t="s">
        <v>156</v>
      </c>
      <c r="G232" s="70" t="s">
        <v>1942</v>
      </c>
      <c r="H232" s="70" t="s">
        <v>1943</v>
      </c>
      <c r="I232" s="148"/>
      <c r="J232" s="71">
        <v>11.744551022598632</v>
      </c>
      <c r="K232" s="71">
        <v>0.53745835659500973</v>
      </c>
      <c r="L232" s="71">
        <v>14.21551698502353</v>
      </c>
      <c r="M232" s="71">
        <v>10.830795482962893</v>
      </c>
      <c r="N232" s="71">
        <v>21.605155005220201</v>
      </c>
      <c r="O232" s="71">
        <v>11.86504836064776</v>
      </c>
      <c r="P232" s="71">
        <v>10.515261303666664</v>
      </c>
      <c r="Q232" s="71">
        <v>0.80576746070725003</v>
      </c>
      <c r="R232" s="71">
        <v>2.3734205988869703E-2</v>
      </c>
      <c r="S232" s="71">
        <v>0</v>
      </c>
      <c r="T232" s="72"/>
      <c r="U232" s="71">
        <v>1287246</v>
      </c>
      <c r="V232" s="71">
        <v>223</v>
      </c>
      <c r="W232" s="71">
        <v>228</v>
      </c>
      <c r="X232" s="71">
        <v>2187</v>
      </c>
      <c r="Y232" s="71">
        <v>4422</v>
      </c>
      <c r="Z232" s="71">
        <v>7094</v>
      </c>
      <c r="AA232" s="71">
        <v>2178</v>
      </c>
      <c r="AB232" s="71">
        <v>11797</v>
      </c>
      <c r="AC232" s="71">
        <v>4133.9999999999991</v>
      </c>
      <c r="AD232" s="71">
        <v>0</v>
      </c>
      <c r="AE232" s="72"/>
      <c r="AF232" s="71">
        <v>12241509.944521369</v>
      </c>
      <c r="AG232" s="71">
        <v>344816.07311618113</v>
      </c>
      <c r="AH232" s="71">
        <v>1772367.3320912919</v>
      </c>
      <c r="AI232" s="71">
        <v>13227631.286226969</v>
      </c>
      <c r="AJ232" s="71">
        <v>25972650.729944389</v>
      </c>
      <c r="AK232" s="71">
        <v>0</v>
      </c>
      <c r="AL232" s="71">
        <v>0</v>
      </c>
      <c r="AM232" s="71">
        <v>1620517.109023537</v>
      </c>
      <c r="AN232" s="71">
        <v>0</v>
      </c>
      <c r="AO232" s="71">
        <v>0</v>
      </c>
      <c r="AP232" s="71">
        <v>55179492.474923737</v>
      </c>
      <c r="AQ232" s="72"/>
      <c r="AR232" s="71">
        <v>119</v>
      </c>
      <c r="AS232" s="71">
        <v>35</v>
      </c>
      <c r="AT232" s="71">
        <v>0</v>
      </c>
      <c r="AU232" s="71">
        <v>0</v>
      </c>
      <c r="AV232" s="71">
        <v>0</v>
      </c>
      <c r="AW232" s="71">
        <v>0</v>
      </c>
      <c r="AX232" s="71"/>
      <c r="AY232" s="72"/>
      <c r="AZ232" s="71">
        <v>566.80000000000007</v>
      </c>
      <c r="BA232" s="71">
        <v>4192.8</v>
      </c>
      <c r="BB232" s="71">
        <v>0</v>
      </c>
      <c r="BC232" s="71">
        <v>0</v>
      </c>
      <c r="BD232" s="71">
        <v>0</v>
      </c>
      <c r="BE232" s="71">
        <v>0</v>
      </c>
      <c r="BF232" s="71"/>
      <c r="BG232" s="72"/>
      <c r="BH232" s="71">
        <v>0</v>
      </c>
      <c r="BI232" s="71">
        <v>0</v>
      </c>
      <c r="BJ232" s="71">
        <v>16.876999999999999</v>
      </c>
      <c r="BK232" s="71">
        <v>0</v>
      </c>
      <c r="BL232" s="71">
        <v>0</v>
      </c>
      <c r="BM232" s="71">
        <v>0</v>
      </c>
      <c r="BN232" s="72"/>
      <c r="BO232" s="71">
        <v>0</v>
      </c>
      <c r="BP232" s="71">
        <v>0</v>
      </c>
      <c r="BQ232" s="71">
        <v>1</v>
      </c>
      <c r="BR232" s="71">
        <v>0</v>
      </c>
      <c r="BS232" s="71">
        <v>0</v>
      </c>
      <c r="BT232" s="71">
        <v>0</v>
      </c>
      <c r="BU232"/>
      <c r="BV232" s="70">
        <v>16.876999999999999</v>
      </c>
      <c r="BW232" s="70">
        <v>0</v>
      </c>
      <c r="BX232" s="70">
        <v>0</v>
      </c>
      <c r="BY232" s="70">
        <v>0</v>
      </c>
      <c r="BZ232" s="70">
        <v>0</v>
      </c>
      <c r="CA232" s="70">
        <v>0</v>
      </c>
      <c r="CB232" s="70">
        <v>0</v>
      </c>
      <c r="CC232" s="70">
        <v>0</v>
      </c>
      <c r="CD232" s="70">
        <v>0</v>
      </c>
    </row>
    <row r="233" spans="1:82">
      <c r="A233" s="70" t="s">
        <v>1957</v>
      </c>
      <c r="B233" s="70">
        <v>219</v>
      </c>
      <c r="C233" s="70">
        <v>15</v>
      </c>
      <c r="D233" s="70">
        <v>13</v>
      </c>
      <c r="E233" s="70">
        <v>2018</v>
      </c>
      <c r="F233" s="70" t="s">
        <v>183</v>
      </c>
      <c r="G233" s="70" t="s">
        <v>1942</v>
      </c>
      <c r="H233" s="70" t="s">
        <v>1943</v>
      </c>
      <c r="I233" s="148"/>
      <c r="J233" s="71">
        <v>11.44625596558063</v>
      </c>
      <c r="K233" s="71">
        <v>0.48770621323114693</v>
      </c>
      <c r="L233" s="71">
        <v>12.897484410672556</v>
      </c>
      <c r="M233" s="71">
        <v>10.015601343345955</v>
      </c>
      <c r="N233" s="71">
        <v>18.210060290680872</v>
      </c>
      <c r="O233" s="71">
        <v>11.735674035346509</v>
      </c>
      <c r="P233" s="71">
        <v>10.401030126443363</v>
      </c>
      <c r="Q233" s="71">
        <v>0.73762613887875805</v>
      </c>
      <c r="R233" s="71">
        <v>2.441549821549548E-2</v>
      </c>
      <c r="S233" s="71">
        <v>0</v>
      </c>
      <c r="T233" s="72"/>
      <c r="U233" s="71">
        <v>1292921</v>
      </c>
      <c r="V233" s="71">
        <v>223</v>
      </c>
      <c r="W233" s="71">
        <v>228</v>
      </c>
      <c r="X233" s="71">
        <v>2187</v>
      </c>
      <c r="Y233" s="71">
        <v>4424</v>
      </c>
      <c r="Z233" s="71">
        <v>7151</v>
      </c>
      <c r="AA233" s="71">
        <v>2176</v>
      </c>
      <c r="AB233" s="71">
        <v>11638</v>
      </c>
      <c r="AC233" s="71">
        <v>4236</v>
      </c>
      <c r="AD233" s="71">
        <v>0</v>
      </c>
      <c r="AE233" s="72"/>
      <c r="AF233" s="71">
        <v>13224101.273319449</v>
      </c>
      <c r="AG233" s="71">
        <v>303734.66631221108</v>
      </c>
      <c r="AH233" s="71">
        <v>1652942.465526277</v>
      </c>
      <c r="AI233" s="71">
        <v>12647308.390918549</v>
      </c>
      <c r="AJ233" s="71">
        <v>22758661.79191979</v>
      </c>
      <c r="AK233" s="71">
        <v>0</v>
      </c>
      <c r="AL233" s="71">
        <v>0</v>
      </c>
      <c r="AM233" s="71">
        <v>1601983.626462169</v>
      </c>
      <c r="AN233" s="71">
        <v>0</v>
      </c>
      <c r="AO233" s="71">
        <v>0</v>
      </c>
      <c r="AP233" s="71">
        <v>52188732.214458443</v>
      </c>
      <c r="AQ233" s="72"/>
      <c r="AR233" s="71">
        <v>126</v>
      </c>
      <c r="AS233" s="71">
        <v>37</v>
      </c>
      <c r="AT233" s="71">
        <v>0</v>
      </c>
      <c r="AU233" s="71">
        <v>0</v>
      </c>
      <c r="AV233" s="71">
        <v>0</v>
      </c>
      <c r="AW233" s="71">
        <v>0</v>
      </c>
      <c r="AX233" s="71"/>
      <c r="AY233" s="72"/>
      <c r="AZ233" s="71">
        <v>606.6</v>
      </c>
      <c r="BA233" s="71">
        <v>4215</v>
      </c>
      <c r="BB233" s="71">
        <v>0</v>
      </c>
      <c r="BC233" s="71">
        <v>0</v>
      </c>
      <c r="BD233" s="71">
        <v>0</v>
      </c>
      <c r="BE233" s="71">
        <v>0</v>
      </c>
      <c r="BF233" s="71"/>
      <c r="BG233" s="72"/>
      <c r="BH233" s="71">
        <v>0</v>
      </c>
      <c r="BI233" s="71">
        <v>0</v>
      </c>
      <c r="BJ233" s="71">
        <v>13.917</v>
      </c>
      <c r="BK233" s="71">
        <v>0</v>
      </c>
      <c r="BL233" s="71">
        <v>0</v>
      </c>
      <c r="BM233" s="71">
        <v>0</v>
      </c>
      <c r="BN233" s="72"/>
      <c r="BO233" s="71">
        <v>0</v>
      </c>
      <c r="BP233" s="71">
        <v>0</v>
      </c>
      <c r="BQ233" s="71">
        <v>1</v>
      </c>
      <c r="BR233" s="71">
        <v>0</v>
      </c>
      <c r="BS233" s="71">
        <v>0</v>
      </c>
      <c r="BT233" s="71">
        <v>0</v>
      </c>
      <c r="BU233"/>
      <c r="BV233" s="70">
        <v>13.917</v>
      </c>
      <c r="BW233" s="70">
        <v>0</v>
      </c>
      <c r="BX233" s="70">
        <v>0</v>
      </c>
      <c r="BY233" s="70">
        <v>0</v>
      </c>
      <c r="BZ233" s="70">
        <v>0</v>
      </c>
      <c r="CA233" s="70">
        <v>0</v>
      </c>
      <c r="CB233" s="70">
        <v>0</v>
      </c>
      <c r="CC233" s="70">
        <v>0</v>
      </c>
      <c r="CD233" s="70">
        <v>0</v>
      </c>
    </row>
    <row r="234" spans="1:82">
      <c r="A234" s="70" t="s">
        <v>1958</v>
      </c>
      <c r="B234" s="70">
        <v>220</v>
      </c>
      <c r="C234" s="70">
        <v>16</v>
      </c>
      <c r="D234" s="70">
        <v>13</v>
      </c>
      <c r="E234" s="70">
        <v>2019</v>
      </c>
      <c r="F234" s="70" t="s">
        <v>158</v>
      </c>
      <c r="G234" s="70" t="s">
        <v>1942</v>
      </c>
      <c r="H234" s="70" t="s">
        <v>1943</v>
      </c>
      <c r="I234" s="148"/>
      <c r="J234" s="71">
        <v>10.126645592333539</v>
      </c>
      <c r="K234" s="71">
        <v>0.44027836489771449</v>
      </c>
      <c r="L234" s="71">
        <v>12.941245447961565</v>
      </c>
      <c r="M234" s="71">
        <v>10.203220351515473</v>
      </c>
      <c r="N234" s="71">
        <v>15.979714824172213</v>
      </c>
      <c r="O234" s="71">
        <v>11.31987444911595</v>
      </c>
      <c r="P234" s="71">
        <v>10.359071372455476</v>
      </c>
      <c r="Q234" s="71">
        <v>0.70719911597394602</v>
      </c>
      <c r="R234" s="71">
        <v>2.5110863709622004E-2</v>
      </c>
      <c r="S234" s="71">
        <v>0</v>
      </c>
      <c r="T234" s="72"/>
      <c r="U234" s="71">
        <v>1242355</v>
      </c>
      <c r="V234" s="71">
        <v>223</v>
      </c>
      <c r="W234" s="71">
        <v>228</v>
      </c>
      <c r="X234" s="71">
        <v>2187</v>
      </c>
      <c r="Y234" s="71">
        <v>4433</v>
      </c>
      <c r="Z234" s="71">
        <v>7087</v>
      </c>
      <c r="AA234" s="71">
        <v>2151</v>
      </c>
      <c r="AB234" s="71">
        <v>11460</v>
      </c>
      <c r="AC234" s="71">
        <v>4428</v>
      </c>
      <c r="AD234" s="71">
        <v>0</v>
      </c>
      <c r="AE234" s="72"/>
      <c r="AF234" s="71">
        <v>12710871.43579749</v>
      </c>
      <c r="AG234" s="71">
        <v>295174.17551781068</v>
      </c>
      <c r="AH234" s="71">
        <v>1798662.5093095889</v>
      </c>
      <c r="AI234" s="71">
        <v>14216248.526500041</v>
      </c>
      <c r="AJ234" s="71">
        <v>23312752.790221822</v>
      </c>
      <c r="AK234" s="71">
        <v>0</v>
      </c>
      <c r="AL234" s="71">
        <v>0</v>
      </c>
      <c r="AM234" s="71">
        <v>1560765.7291661892</v>
      </c>
      <c r="AN234" s="71">
        <v>0</v>
      </c>
      <c r="AO234" s="71">
        <v>0</v>
      </c>
      <c r="AP234" s="71">
        <v>53894475.166512944</v>
      </c>
      <c r="AQ234" s="72"/>
      <c r="AR234" s="71">
        <v>136</v>
      </c>
      <c r="AS234" s="71">
        <v>44</v>
      </c>
      <c r="AT234" s="71">
        <v>0</v>
      </c>
      <c r="AU234" s="71">
        <v>0</v>
      </c>
      <c r="AV234" s="71">
        <v>0</v>
      </c>
      <c r="AW234" s="71">
        <v>0</v>
      </c>
      <c r="AX234" s="71"/>
      <c r="AY234" s="72"/>
      <c r="AZ234" s="71">
        <v>658.29999999999973</v>
      </c>
      <c r="BA234" s="71">
        <v>6666.1</v>
      </c>
      <c r="BB234" s="71">
        <v>0</v>
      </c>
      <c r="BC234" s="71">
        <v>0</v>
      </c>
      <c r="BD234" s="71">
        <v>0</v>
      </c>
      <c r="BE234" s="71">
        <v>0</v>
      </c>
      <c r="BF234" s="71"/>
      <c r="BG234" s="72"/>
      <c r="BH234" s="71">
        <v>0</v>
      </c>
      <c r="BI234" s="71">
        <v>0</v>
      </c>
      <c r="BJ234" s="71">
        <v>13.188000000000001</v>
      </c>
      <c r="BK234" s="71">
        <v>0</v>
      </c>
      <c r="BL234" s="71">
        <v>0</v>
      </c>
      <c r="BM234" s="71">
        <v>0</v>
      </c>
      <c r="BN234" s="72"/>
      <c r="BO234" s="71">
        <v>0</v>
      </c>
      <c r="BP234" s="71">
        <v>0</v>
      </c>
      <c r="BQ234" s="71">
        <v>1</v>
      </c>
      <c r="BR234" s="71">
        <v>0</v>
      </c>
      <c r="BS234" s="71">
        <v>0</v>
      </c>
      <c r="BT234" s="71">
        <v>0</v>
      </c>
      <c r="BU234"/>
      <c r="BV234" s="70">
        <v>13.188000000000001</v>
      </c>
      <c r="BW234" s="70">
        <v>0</v>
      </c>
      <c r="BX234" s="70">
        <v>0</v>
      </c>
      <c r="BY234" s="70">
        <v>0</v>
      </c>
      <c r="BZ234" s="70">
        <v>0</v>
      </c>
      <c r="CA234" s="70">
        <v>0</v>
      </c>
      <c r="CB234" s="70">
        <v>0</v>
      </c>
      <c r="CC234" s="70">
        <v>0</v>
      </c>
      <c r="CD234" s="70">
        <v>0</v>
      </c>
    </row>
    <row r="235" spans="1:82">
      <c r="A235" s="70" t="s">
        <v>1959</v>
      </c>
      <c r="B235" s="70">
        <v>221</v>
      </c>
      <c r="C235" s="70">
        <v>17</v>
      </c>
      <c r="D235" s="70">
        <v>13</v>
      </c>
      <c r="E235" s="70">
        <v>2020</v>
      </c>
      <c r="F235" s="70" t="s">
        <v>159</v>
      </c>
      <c r="G235" s="1064" t="s">
        <v>1942</v>
      </c>
      <c r="H235" s="70" t="s">
        <v>1943</v>
      </c>
      <c r="I235" s="148"/>
      <c r="J235" s="71">
        <v>12.61698942760146</v>
      </c>
      <c r="K235" s="71">
        <v>0.53286124794569079</v>
      </c>
      <c r="L235" s="71">
        <v>15.199590134196104</v>
      </c>
      <c r="M235" s="71">
        <v>7.5326834397529003</v>
      </c>
      <c r="N235" s="71">
        <v>14.107616581528738</v>
      </c>
      <c r="O235" s="71">
        <v>9.8506374761256126</v>
      </c>
      <c r="P235" s="71">
        <v>9.7370320953705836</v>
      </c>
      <c r="Q235" s="71">
        <v>0.66495903849301796</v>
      </c>
      <c r="R235" s="71">
        <v>2.3850654744498632E-2</v>
      </c>
      <c r="S235" s="71">
        <v>0</v>
      </c>
      <c r="T235" s="72"/>
      <c r="U235" s="71">
        <v>1432753</v>
      </c>
      <c r="V235" s="71">
        <v>245</v>
      </c>
      <c r="W235" s="71">
        <v>239</v>
      </c>
      <c r="X235" s="71">
        <v>2028</v>
      </c>
      <c r="Y235" s="71">
        <v>4423</v>
      </c>
      <c r="Z235" s="71">
        <v>7039</v>
      </c>
      <c r="AA235" s="71">
        <v>2149</v>
      </c>
      <c r="AB235" s="71">
        <v>11278</v>
      </c>
      <c r="AC235" s="71">
        <v>4228</v>
      </c>
      <c r="AD235" s="71">
        <v>0</v>
      </c>
      <c r="AE235" s="72"/>
      <c r="AF235" s="71">
        <v>14440548.252183041</v>
      </c>
      <c r="AG235" s="71">
        <v>341354.08815801726</v>
      </c>
      <c r="AH235" s="71">
        <v>2162949.6995580867</v>
      </c>
      <c r="AI235" s="71">
        <v>10983923.329967961</v>
      </c>
      <c r="AJ235" s="71">
        <v>22274652.401923951</v>
      </c>
      <c r="AK235" s="71"/>
      <c r="AL235" s="71"/>
      <c r="AM235" s="71">
        <v>1471904.3011934129</v>
      </c>
      <c r="AN235" s="71"/>
      <c r="AO235" s="71"/>
      <c r="AP235" s="71">
        <v>51675332.072984472</v>
      </c>
      <c r="AQ235" s="72"/>
      <c r="AR235" s="71">
        <v>152</v>
      </c>
      <c r="AS235" s="71">
        <v>45</v>
      </c>
      <c r="AT235" s="71">
        <v>0</v>
      </c>
      <c r="AU235" s="71">
        <v>0</v>
      </c>
      <c r="AV235" s="71">
        <v>0</v>
      </c>
      <c r="AW235" s="71">
        <v>0</v>
      </c>
      <c r="AX235" s="71"/>
      <c r="AY235" s="72"/>
      <c r="AZ235" s="71">
        <v>748.29999999999961</v>
      </c>
      <c r="BA235" s="71">
        <v>6715.6</v>
      </c>
      <c r="BB235" s="71">
        <v>0</v>
      </c>
      <c r="BC235" s="71">
        <v>0</v>
      </c>
      <c r="BD235" s="71">
        <v>0</v>
      </c>
      <c r="BE235" s="71">
        <v>0</v>
      </c>
      <c r="BF235" s="71"/>
      <c r="BG235" s="72"/>
      <c r="BH235" s="71">
        <v>0</v>
      </c>
      <c r="BI235" s="71">
        <v>0</v>
      </c>
      <c r="BJ235" s="71">
        <v>11.776999999999999</v>
      </c>
      <c r="BK235" s="71">
        <v>0</v>
      </c>
      <c r="BL235" s="71">
        <v>0</v>
      </c>
      <c r="BM235" s="71">
        <v>0</v>
      </c>
      <c r="BN235" s="72"/>
      <c r="BO235" s="71">
        <v>0</v>
      </c>
      <c r="BP235" s="71">
        <v>0</v>
      </c>
      <c r="BQ235" s="71">
        <v>1</v>
      </c>
      <c r="BR235" s="71">
        <v>0</v>
      </c>
      <c r="BS235" s="71">
        <v>0</v>
      </c>
      <c r="BT235" s="71">
        <v>0</v>
      </c>
      <c r="BU235"/>
      <c r="BV235" s="70">
        <v>11.776999999999999</v>
      </c>
      <c r="BW235" s="70">
        <v>0</v>
      </c>
      <c r="BX235" s="70">
        <v>0</v>
      </c>
      <c r="BY235" s="70">
        <v>0</v>
      </c>
      <c r="BZ235" s="70">
        <v>0</v>
      </c>
      <c r="CA235" s="70">
        <v>0</v>
      </c>
      <c r="CB235" s="70">
        <v>0</v>
      </c>
      <c r="CC235" s="70">
        <v>0</v>
      </c>
      <c r="CD235" s="70">
        <v>0</v>
      </c>
    </row>
    <row r="236" spans="1:82">
      <c r="A236" s="70" t="s">
        <v>1960</v>
      </c>
      <c r="B236" s="70">
        <v>221</v>
      </c>
      <c r="C236" s="70">
        <v>18</v>
      </c>
      <c r="D236" s="70">
        <v>13</v>
      </c>
      <c r="E236" s="70">
        <v>2021</v>
      </c>
      <c r="F236" s="70" t="s">
        <v>160</v>
      </c>
      <c r="G236" s="1064" t="s">
        <v>1942</v>
      </c>
      <c r="H236" s="70" t="s">
        <v>1943</v>
      </c>
      <c r="I236" s="148"/>
      <c r="J236" s="71">
        <v>12.700758156596612</v>
      </c>
      <c r="K236" s="71">
        <v>0.5639886782444582</v>
      </c>
      <c r="L236" s="71">
        <v>12.087218507518486</v>
      </c>
      <c r="M236" s="71">
        <v>9.2089489164512912</v>
      </c>
      <c r="N236" s="71">
        <v>15.946611926732748</v>
      </c>
      <c r="O236" s="71">
        <v>9.5302592987405053</v>
      </c>
      <c r="P236" s="71">
        <v>10.111023145942411</v>
      </c>
      <c r="Q236" s="71">
        <v>0.65072431194442504</v>
      </c>
      <c r="R236" s="71">
        <v>2.3102535647327071E-2</v>
      </c>
      <c r="S236" s="71">
        <v>0</v>
      </c>
      <c r="T236" s="72"/>
      <c r="U236" s="71">
        <v>1633178</v>
      </c>
      <c r="V236" s="71">
        <v>245</v>
      </c>
      <c r="W236" s="71">
        <v>239</v>
      </c>
      <c r="X236" s="71">
        <v>2028</v>
      </c>
      <c r="Y236" s="71">
        <v>4421</v>
      </c>
      <c r="Z236" s="71">
        <v>7012</v>
      </c>
      <c r="AA236" s="71">
        <v>2176</v>
      </c>
      <c r="AB236" s="71">
        <v>11145</v>
      </c>
      <c r="AC236" s="71">
        <v>3972.9999999999991</v>
      </c>
      <c r="AD236" s="71">
        <v>0</v>
      </c>
      <c r="AE236" s="72"/>
      <c r="AF236" s="71">
        <v>14253950.076787014</v>
      </c>
      <c r="AG236" s="71">
        <v>360957.97646252095</v>
      </c>
      <c r="AH236" s="71">
        <v>1916296.206642414</v>
      </c>
      <c r="AI236" s="71">
        <v>13575517.646870349</v>
      </c>
      <c r="AJ236" s="71">
        <v>22785057.517201249</v>
      </c>
      <c r="AK236" s="71">
        <v>0</v>
      </c>
      <c r="AL236" s="71">
        <v>0</v>
      </c>
      <c r="AM236" s="71">
        <v>1462936.0296179636</v>
      </c>
      <c r="AN236" s="71">
        <v>0</v>
      </c>
      <c r="AO236" s="71">
        <v>0</v>
      </c>
      <c r="AP236" s="71">
        <v>54354715.453581512</v>
      </c>
      <c r="AQ236" s="72"/>
      <c r="AR236" s="71">
        <v>165</v>
      </c>
      <c r="AS236" s="71">
        <v>48</v>
      </c>
      <c r="AT236" s="71">
        <v>0</v>
      </c>
      <c r="AU236" s="71">
        <v>0</v>
      </c>
      <c r="AV236" s="71">
        <v>0</v>
      </c>
      <c r="AW236" s="71">
        <v>0</v>
      </c>
      <c r="AX236" s="71"/>
      <c r="AY236" s="72"/>
      <c r="AZ236" s="71">
        <v>812.49999999999943</v>
      </c>
      <c r="BA236" s="71">
        <v>6864.1</v>
      </c>
      <c r="BB236" s="71">
        <v>0</v>
      </c>
      <c r="BC236" s="71">
        <v>0</v>
      </c>
      <c r="BD236" s="71">
        <v>0</v>
      </c>
      <c r="BE236" s="71">
        <v>0</v>
      </c>
      <c r="BF236" s="71"/>
      <c r="BG236" s="72"/>
      <c r="BH236" s="71">
        <v>0</v>
      </c>
      <c r="BI236" s="71">
        <v>0</v>
      </c>
      <c r="BJ236" s="71">
        <v>11.634</v>
      </c>
      <c r="BK236" s="71">
        <v>0</v>
      </c>
      <c r="BL236" s="71">
        <v>0</v>
      </c>
      <c r="BM236" s="71">
        <v>0</v>
      </c>
      <c r="BN236" s="72"/>
      <c r="BO236" s="71">
        <v>0</v>
      </c>
      <c r="BP236" s="71">
        <v>0</v>
      </c>
      <c r="BQ236" s="71">
        <v>1</v>
      </c>
      <c r="BR236" s="71">
        <v>0</v>
      </c>
      <c r="BS236" s="71">
        <v>0</v>
      </c>
      <c r="BT236" s="71">
        <v>0</v>
      </c>
      <c r="BU236"/>
      <c r="BV236" s="70">
        <v>11.634</v>
      </c>
      <c r="BW236" s="70">
        <v>0</v>
      </c>
      <c r="BX236" s="70">
        <v>0</v>
      </c>
      <c r="BY236" s="70">
        <v>0</v>
      </c>
      <c r="BZ236" s="70">
        <v>0</v>
      </c>
      <c r="CA236" s="70">
        <v>0</v>
      </c>
      <c r="CB236" s="70">
        <v>0</v>
      </c>
      <c r="CC236" s="70">
        <v>0</v>
      </c>
      <c r="CD236" s="70">
        <v>0</v>
      </c>
    </row>
    <row r="237" spans="1:82">
      <c r="A237" s="70" t="s">
        <v>1961</v>
      </c>
      <c r="B237" s="70">
        <v>221</v>
      </c>
      <c r="C237" s="70">
        <v>19</v>
      </c>
      <c r="D237" s="70">
        <v>13</v>
      </c>
      <c r="E237" s="70">
        <v>2022</v>
      </c>
      <c r="F237" s="70" t="s">
        <v>161</v>
      </c>
      <c r="G237" s="70" t="s">
        <v>1942</v>
      </c>
      <c r="H237" s="70" t="s">
        <v>1943</v>
      </c>
      <c r="I237" s="148"/>
      <c r="J237" s="71">
        <v>13.526891641079727</v>
      </c>
      <c r="K237" s="71">
        <v>0.52436531226313376</v>
      </c>
      <c r="L237" s="71">
        <v>11.042836137036636</v>
      </c>
      <c r="M237" s="71">
        <v>8.3301891548145761</v>
      </c>
      <c r="N237" s="71">
        <v>17.140858583752483</v>
      </c>
      <c r="O237" s="71">
        <v>9.9062589372073315</v>
      </c>
      <c r="P237" s="71">
        <v>9.9500472150712547</v>
      </c>
      <c r="Q237" s="71">
        <v>0.64756826757792696</v>
      </c>
      <c r="R237" s="71">
        <v>2.2620725822291746E-2</v>
      </c>
      <c r="S237" s="71">
        <v>0.9779990674050022</v>
      </c>
      <c r="T237" s="72"/>
      <c r="U237" s="71">
        <v>1761633</v>
      </c>
      <c r="V237" s="71">
        <v>245</v>
      </c>
      <c r="W237" s="71">
        <v>239</v>
      </c>
      <c r="X237" s="71">
        <v>2028</v>
      </c>
      <c r="Y237" s="71">
        <v>4444</v>
      </c>
      <c r="Z237" s="71">
        <v>6925</v>
      </c>
      <c r="AA237" s="71">
        <v>2174</v>
      </c>
      <c r="AB237" s="71">
        <v>11000</v>
      </c>
      <c r="AC237" s="71">
        <v>3939</v>
      </c>
      <c r="AD237" s="71">
        <v>0.9779990674050022</v>
      </c>
      <c r="AE237" s="72"/>
      <c r="AF237" s="71">
        <v>14732580.960971279</v>
      </c>
      <c r="AG237" s="71">
        <v>363661.4457747839</v>
      </c>
      <c r="AH237" s="71">
        <v>1645329.6492021917</v>
      </c>
      <c r="AI237" s="71">
        <v>11982930.693478726</v>
      </c>
      <c r="AJ237" s="71">
        <v>25701625.881179653</v>
      </c>
      <c r="AK237" s="71">
        <v>0</v>
      </c>
      <c r="AL237" s="71">
        <v>0</v>
      </c>
      <c r="AM237" s="71">
        <v>1420400.2384782713</v>
      </c>
      <c r="AN237" s="71">
        <v>0</v>
      </c>
      <c r="AO237" s="71">
        <v>0</v>
      </c>
      <c r="AP237" s="71">
        <v>55846528.86908491</v>
      </c>
      <c r="AQ237" s="72"/>
      <c r="AR237" s="71">
        <v>194</v>
      </c>
      <c r="AS237" s="71">
        <v>56</v>
      </c>
      <c r="AT237" s="71">
        <v>0</v>
      </c>
      <c r="AU237" s="71">
        <v>0</v>
      </c>
      <c r="AV237" s="71">
        <v>0</v>
      </c>
      <c r="AW237" s="71">
        <v>0</v>
      </c>
      <c r="AX237" s="71"/>
      <c r="AY237" s="72"/>
      <c r="AZ237" s="71">
        <v>972.69999999999925</v>
      </c>
      <c r="BA237" s="71">
        <v>7260.1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1962</v>
      </c>
      <c r="B238" s="70">
        <v>221</v>
      </c>
      <c r="C238" s="70">
        <v>20</v>
      </c>
      <c r="D238" s="70">
        <v>13</v>
      </c>
      <c r="E238" s="70">
        <v>2023</v>
      </c>
      <c r="F238" s="70" t="s">
        <v>1539</v>
      </c>
      <c r="G238" s="70" t="s">
        <v>1942</v>
      </c>
      <c r="H238" s="70" t="s">
        <v>1943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218</v>
      </c>
      <c r="AS238" s="71">
        <v>57</v>
      </c>
      <c r="AT238" s="71">
        <v>0</v>
      </c>
      <c r="AU238" s="71">
        <v>0</v>
      </c>
      <c r="AV238" s="71">
        <v>0</v>
      </c>
      <c r="AW238" s="71">
        <v>0</v>
      </c>
      <c r="AX238" s="71"/>
      <c r="AY238" s="72"/>
      <c r="AZ238" s="71">
        <v>1096.099999999999</v>
      </c>
      <c r="BA238" s="71">
        <v>8259.1</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1963</v>
      </c>
      <c r="B239" s="70">
        <v>221</v>
      </c>
      <c r="C239" s="70">
        <v>21</v>
      </c>
      <c r="D239" s="70">
        <v>13</v>
      </c>
      <c r="E239" s="70">
        <v>2024</v>
      </c>
      <c r="F239" s="70" t="s">
        <v>1558</v>
      </c>
      <c r="G239" s="70" t="s">
        <v>1942</v>
      </c>
      <c r="H239" s="70" t="s">
        <v>1943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1964</v>
      </c>
      <c r="B240" s="70">
        <v>392</v>
      </c>
      <c r="C240" s="70">
        <v>1</v>
      </c>
      <c r="D240" s="70">
        <v>24</v>
      </c>
      <c r="E240" s="70">
        <v>1990</v>
      </c>
      <c r="F240" s="70" t="s">
        <v>787</v>
      </c>
      <c r="G240" s="70" t="s">
        <v>1965</v>
      </c>
      <c r="H240" s="70" t="s">
        <v>1966</v>
      </c>
      <c r="I240" s="148"/>
      <c r="J240" s="71">
        <v>81.637622434915457</v>
      </c>
      <c r="K240" s="71">
        <v>1.5740118013189901</v>
      </c>
      <c r="L240" s="71">
        <v>0.3825869321951601</v>
      </c>
      <c r="M240" s="71">
        <v>4.8099854826764137</v>
      </c>
      <c r="N240" s="71">
        <v>9.0771940481917692</v>
      </c>
      <c r="O240" s="71">
        <v>12.57440544164329</v>
      </c>
      <c r="P240" s="71">
        <v>16.52313303958438</v>
      </c>
      <c r="Q240" s="71">
        <v>0.93030514636983397</v>
      </c>
      <c r="R240" s="71">
        <v>0</v>
      </c>
      <c r="S240" s="71">
        <v>1.174072024610364</v>
      </c>
      <c r="T240" s="72"/>
      <c r="U240" s="71">
        <v>3425604</v>
      </c>
      <c r="V240" s="71">
        <v>697</v>
      </c>
      <c r="W240" s="71">
        <v>4</v>
      </c>
      <c r="X240" s="71">
        <v>1791</v>
      </c>
      <c r="Y240" s="71">
        <v>3907</v>
      </c>
      <c r="Z240" s="71">
        <v>5172</v>
      </c>
      <c r="AA240" s="71">
        <v>4012</v>
      </c>
      <c r="AB240" s="71">
        <v>15105</v>
      </c>
      <c r="AC240" s="71">
        <v>0</v>
      </c>
      <c r="AD240" s="71">
        <v>1.174072024610364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1967</v>
      </c>
      <c r="B241" s="70">
        <v>393</v>
      </c>
      <c r="C241" s="70">
        <v>2</v>
      </c>
      <c r="D241" s="70">
        <v>24</v>
      </c>
      <c r="E241" s="70">
        <v>2005</v>
      </c>
      <c r="F241" s="70" t="s">
        <v>789</v>
      </c>
      <c r="G241" s="70" t="s">
        <v>1965</v>
      </c>
      <c r="H241" s="70" t="s">
        <v>1966</v>
      </c>
      <c r="I241" s="148"/>
      <c r="J241" s="71">
        <v>67.537143618971399</v>
      </c>
      <c r="K241" s="71">
        <v>1.0228521649966269</v>
      </c>
      <c r="L241" s="71">
        <v>5.7006669418254807</v>
      </c>
      <c r="M241" s="71">
        <v>8.501674152513754</v>
      </c>
      <c r="N241" s="71">
        <v>12.529653779643899</v>
      </c>
      <c r="O241" s="71">
        <v>17.23442233264095</v>
      </c>
      <c r="P241" s="71">
        <v>17.26340182308148</v>
      </c>
      <c r="Q241" s="71">
        <v>0.85944205552767705</v>
      </c>
      <c r="R241" s="71">
        <v>0</v>
      </c>
      <c r="S241" s="71">
        <v>0</v>
      </c>
      <c r="T241" s="72"/>
      <c r="U241" s="71">
        <v>2994885</v>
      </c>
      <c r="V241" s="71">
        <v>499</v>
      </c>
      <c r="W241" s="71">
        <v>51</v>
      </c>
      <c r="X241" s="71">
        <v>1729</v>
      </c>
      <c r="Y241" s="71">
        <v>4664</v>
      </c>
      <c r="Z241" s="71">
        <v>8203</v>
      </c>
      <c r="AA241" s="71">
        <v>3433</v>
      </c>
      <c r="AB241" s="71">
        <v>14588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1968</v>
      </c>
      <c r="B242" s="70">
        <v>394</v>
      </c>
      <c r="C242" s="70">
        <v>3</v>
      </c>
      <c r="D242" s="70">
        <v>24</v>
      </c>
      <c r="E242" s="70">
        <v>2006</v>
      </c>
      <c r="F242" s="70" t="s">
        <v>790</v>
      </c>
      <c r="G242" s="70" t="s">
        <v>1965</v>
      </c>
      <c r="H242" s="70" t="s">
        <v>1966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1969</v>
      </c>
      <c r="B243" s="70">
        <v>395</v>
      </c>
      <c r="C243" s="70">
        <v>4</v>
      </c>
      <c r="D243" s="70">
        <v>24</v>
      </c>
      <c r="E243" s="70">
        <v>2007</v>
      </c>
      <c r="F243" s="70" t="s">
        <v>791</v>
      </c>
      <c r="G243" s="70" t="s">
        <v>1965</v>
      </c>
      <c r="H243" s="70" t="s">
        <v>1966</v>
      </c>
      <c r="I243" s="148"/>
      <c r="J243" s="71">
        <v>70.714067916755823</v>
      </c>
      <c r="K243" s="71">
        <v>1.2153280394917629</v>
      </c>
      <c r="L243" s="71">
        <v>7.6477762904521862</v>
      </c>
      <c r="M243" s="71">
        <v>8.3417244039932843</v>
      </c>
      <c r="N243" s="71">
        <v>13.399400547582131</v>
      </c>
      <c r="O243" s="71">
        <v>16.512012906232691</v>
      </c>
      <c r="P243" s="71">
        <v>17.137418733261399</v>
      </c>
      <c r="Q243" s="71">
        <v>0.88633946169545696</v>
      </c>
      <c r="R243" s="71">
        <v>0</v>
      </c>
      <c r="S243" s="71">
        <v>0</v>
      </c>
      <c r="T243" s="72"/>
      <c r="U243" s="71">
        <v>3348434</v>
      </c>
      <c r="V243" s="71">
        <v>447</v>
      </c>
      <c r="W243" s="71">
        <v>90</v>
      </c>
      <c r="X243" s="71">
        <v>2168</v>
      </c>
      <c r="Y243" s="71">
        <v>4694</v>
      </c>
      <c r="Z243" s="71">
        <v>8170</v>
      </c>
      <c r="AA243" s="71">
        <v>3356</v>
      </c>
      <c r="AB243" s="71">
        <v>14249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1970</v>
      </c>
      <c r="B244" s="70">
        <v>396</v>
      </c>
      <c r="C244" s="70">
        <v>5</v>
      </c>
      <c r="D244" s="70">
        <v>24</v>
      </c>
      <c r="E244" s="70">
        <v>2008</v>
      </c>
      <c r="F244" s="70" t="s">
        <v>792</v>
      </c>
      <c r="G244" s="70" t="s">
        <v>1965</v>
      </c>
      <c r="H244" s="70" t="s">
        <v>1966</v>
      </c>
      <c r="I244" s="148"/>
      <c r="J244" s="71">
        <v>65.390406717339275</v>
      </c>
      <c r="K244" s="71">
        <v>0.95350695950311803</v>
      </c>
      <c r="L244" s="71">
        <v>6.8993705455145662</v>
      </c>
      <c r="M244" s="71">
        <v>9.1349899144565185</v>
      </c>
      <c r="N244" s="71">
        <v>12.050346396476471</v>
      </c>
      <c r="O244" s="71">
        <v>15.942358780679269</v>
      </c>
      <c r="P244" s="71">
        <v>16.424195383640338</v>
      </c>
      <c r="Q244" s="71">
        <v>0.85853361692182795</v>
      </c>
      <c r="R244" s="71">
        <v>0</v>
      </c>
      <c r="S244" s="71">
        <v>0</v>
      </c>
      <c r="T244" s="72"/>
      <c r="U244" s="71">
        <v>3492882</v>
      </c>
      <c r="V244" s="71">
        <v>447</v>
      </c>
      <c r="W244" s="71">
        <v>90</v>
      </c>
      <c r="X244" s="71">
        <v>2168</v>
      </c>
      <c r="Y244" s="71">
        <v>4714</v>
      </c>
      <c r="Z244" s="71">
        <v>8165</v>
      </c>
      <c r="AA244" s="71">
        <v>3220</v>
      </c>
      <c r="AB244" s="71">
        <v>14029</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1971</v>
      </c>
      <c r="B245" s="70">
        <v>397</v>
      </c>
      <c r="C245" s="70">
        <v>6</v>
      </c>
      <c r="D245" s="70">
        <v>24</v>
      </c>
      <c r="E245" s="70">
        <v>2009</v>
      </c>
      <c r="F245" s="70" t="s">
        <v>176</v>
      </c>
      <c r="G245" s="70" t="s">
        <v>1965</v>
      </c>
      <c r="H245" s="70" t="s">
        <v>1966</v>
      </c>
      <c r="I245" s="148"/>
      <c r="J245" s="71">
        <v>63.236710298325598</v>
      </c>
      <c r="K245" s="71">
        <v>0.6778701961630812</v>
      </c>
      <c r="L245" s="71">
        <v>3.8396932748055379</v>
      </c>
      <c r="M245" s="71">
        <v>7.2763406632809406</v>
      </c>
      <c r="N245" s="71">
        <v>10.540444824314349</v>
      </c>
      <c r="O245" s="71">
        <v>16.133740747967408</v>
      </c>
      <c r="P245" s="71">
        <v>15.735102933826211</v>
      </c>
      <c r="Q245" s="71">
        <v>0.806019276638275</v>
      </c>
      <c r="R245" s="71">
        <v>0</v>
      </c>
      <c r="S245" s="71">
        <v>0</v>
      </c>
      <c r="T245" s="72"/>
      <c r="U245" s="71">
        <v>2985399</v>
      </c>
      <c r="V245" s="71">
        <v>434</v>
      </c>
      <c r="W245" s="71">
        <v>60</v>
      </c>
      <c r="X245" s="71">
        <v>2131</v>
      </c>
      <c r="Y245" s="71">
        <v>4716</v>
      </c>
      <c r="Z245" s="71">
        <v>8156</v>
      </c>
      <c r="AA245" s="71">
        <v>3167</v>
      </c>
      <c r="AB245" s="71">
        <v>13826</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11.988</v>
      </c>
      <c r="BK245" s="71">
        <v>0</v>
      </c>
      <c r="BL245" s="71">
        <v>0</v>
      </c>
      <c r="BM245" s="71">
        <v>0</v>
      </c>
      <c r="BN245" s="72"/>
      <c r="BO245" s="71">
        <v>0</v>
      </c>
      <c r="BP245" s="71">
        <v>0</v>
      </c>
      <c r="BQ245" s="71">
        <v>4</v>
      </c>
      <c r="BR245" s="71">
        <v>0</v>
      </c>
      <c r="BS245" s="71">
        <v>0</v>
      </c>
      <c r="BT245" s="71">
        <v>0</v>
      </c>
      <c r="BU245"/>
      <c r="BV245" s="70">
        <v>11.988</v>
      </c>
      <c r="BW245" s="70">
        <v>0</v>
      </c>
      <c r="BX245" s="70">
        <v>0</v>
      </c>
      <c r="BY245" s="70">
        <v>0</v>
      </c>
      <c r="BZ245" s="70">
        <v>0</v>
      </c>
      <c r="CA245" s="70">
        <v>0</v>
      </c>
      <c r="CB245" s="70">
        <v>0</v>
      </c>
      <c r="CC245" s="70">
        <v>0</v>
      </c>
      <c r="CD245" s="70">
        <v>0</v>
      </c>
    </row>
    <row r="246" spans="1:82">
      <c r="A246" s="70" t="s">
        <v>1972</v>
      </c>
      <c r="B246" s="70">
        <v>398</v>
      </c>
      <c r="C246" s="70">
        <v>7</v>
      </c>
      <c r="D246" s="70">
        <v>24</v>
      </c>
      <c r="E246" s="70">
        <v>2010</v>
      </c>
      <c r="F246" s="70" t="s">
        <v>177</v>
      </c>
      <c r="G246" s="70" t="s">
        <v>1965</v>
      </c>
      <c r="H246" s="70" t="s">
        <v>1966</v>
      </c>
      <c r="I246" s="148"/>
      <c r="J246" s="71">
        <v>61.039584434819417</v>
      </c>
      <c r="K246" s="71">
        <v>0.95001624420782227</v>
      </c>
      <c r="L246" s="71">
        <v>3.5715065621492559</v>
      </c>
      <c r="M246" s="71">
        <v>7.9909811125890231</v>
      </c>
      <c r="N246" s="71">
        <v>11.481909211353511</v>
      </c>
      <c r="O246" s="71">
        <v>16.1142490889358</v>
      </c>
      <c r="P246" s="71">
        <v>15.77124009175583</v>
      </c>
      <c r="Q246" s="71">
        <v>0.83063440554278301</v>
      </c>
      <c r="R246" s="71">
        <v>0</v>
      </c>
      <c r="S246" s="71">
        <v>0</v>
      </c>
      <c r="T246" s="72"/>
      <c r="U246" s="71">
        <v>2812938</v>
      </c>
      <c r="V246" s="71">
        <v>434</v>
      </c>
      <c r="W246" s="71">
        <v>60</v>
      </c>
      <c r="X246" s="71">
        <v>2131</v>
      </c>
      <c r="Y246" s="71">
        <v>4740</v>
      </c>
      <c r="Z246" s="71">
        <v>8184</v>
      </c>
      <c r="AA246" s="71">
        <v>3095</v>
      </c>
      <c r="AB246" s="71">
        <v>13653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12.834</v>
      </c>
      <c r="BK246" s="71">
        <v>0</v>
      </c>
      <c r="BL246" s="71">
        <v>0</v>
      </c>
      <c r="BM246" s="71">
        <v>0</v>
      </c>
      <c r="BN246" s="72"/>
      <c r="BO246" s="71">
        <v>0</v>
      </c>
      <c r="BP246" s="71">
        <v>0</v>
      </c>
      <c r="BQ246" s="71">
        <v>5</v>
      </c>
      <c r="BR246" s="71">
        <v>0</v>
      </c>
      <c r="BS246" s="71">
        <v>0</v>
      </c>
      <c r="BT246" s="71">
        <v>0</v>
      </c>
      <c r="BU246"/>
      <c r="BV246" s="70">
        <v>12.834</v>
      </c>
      <c r="BW246" s="70">
        <v>0</v>
      </c>
      <c r="BX246" s="70">
        <v>0</v>
      </c>
      <c r="BY246" s="70">
        <v>0</v>
      </c>
      <c r="BZ246" s="70">
        <v>0</v>
      </c>
      <c r="CA246" s="70">
        <v>0</v>
      </c>
      <c r="CB246" s="70">
        <v>0</v>
      </c>
      <c r="CC246" s="70">
        <v>0</v>
      </c>
      <c r="CD246" s="70">
        <v>0</v>
      </c>
    </row>
    <row r="247" spans="1:82">
      <c r="A247" s="70" t="s">
        <v>1973</v>
      </c>
      <c r="B247" s="70">
        <v>399</v>
      </c>
      <c r="C247" s="70">
        <v>8</v>
      </c>
      <c r="D247" s="70">
        <v>24</v>
      </c>
      <c r="E247" s="70">
        <v>2011</v>
      </c>
      <c r="F247" s="70" t="s">
        <v>178</v>
      </c>
      <c r="G247" s="70" t="s">
        <v>1965</v>
      </c>
      <c r="H247" s="70" t="s">
        <v>1966</v>
      </c>
      <c r="I247" s="148"/>
      <c r="J247" s="71">
        <v>54.846483668602467</v>
      </c>
      <c r="K247" s="71">
        <v>1.000583497399576</v>
      </c>
      <c r="L247" s="71">
        <v>2.7198286544074199</v>
      </c>
      <c r="M247" s="71">
        <v>10.021310054044241</v>
      </c>
      <c r="N247" s="71">
        <v>13.91204250108663</v>
      </c>
      <c r="O247" s="71">
        <v>15.76968373966703</v>
      </c>
      <c r="P247" s="71">
        <v>15.053208439583681</v>
      </c>
      <c r="Q247" s="71">
        <v>0.94268820254836705</v>
      </c>
      <c r="R247" s="71">
        <v>0</v>
      </c>
      <c r="S247" s="71">
        <v>0</v>
      </c>
      <c r="T247" s="72"/>
      <c r="U247" s="71">
        <v>2462849</v>
      </c>
      <c r="V247" s="71">
        <v>434</v>
      </c>
      <c r="W247" s="71">
        <v>60</v>
      </c>
      <c r="X247" s="71">
        <v>2131</v>
      </c>
      <c r="Y247" s="71">
        <v>4750</v>
      </c>
      <c r="Z247" s="71">
        <v>8183</v>
      </c>
      <c r="AA247" s="71">
        <v>3042</v>
      </c>
      <c r="AB247" s="71">
        <v>13433</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12.428000000000001</v>
      </c>
      <c r="BK247" s="71">
        <v>0</v>
      </c>
      <c r="BL247" s="71">
        <v>0</v>
      </c>
      <c r="BM247" s="71">
        <v>0</v>
      </c>
      <c r="BN247" s="72"/>
      <c r="BO247" s="71">
        <v>0</v>
      </c>
      <c r="BP247" s="71">
        <v>0</v>
      </c>
      <c r="BQ247" s="71">
        <v>5</v>
      </c>
      <c r="BR247" s="71">
        <v>0</v>
      </c>
      <c r="BS247" s="71">
        <v>0</v>
      </c>
      <c r="BT247" s="71">
        <v>0</v>
      </c>
      <c r="BU247"/>
      <c r="BV247" s="70">
        <v>12.428000000000001</v>
      </c>
      <c r="BW247" s="70">
        <v>0</v>
      </c>
      <c r="BX247" s="70">
        <v>0</v>
      </c>
      <c r="BY247" s="70">
        <v>0</v>
      </c>
      <c r="BZ247" s="70">
        <v>0</v>
      </c>
      <c r="CA247" s="70">
        <v>0</v>
      </c>
      <c r="CB247" s="70">
        <v>0</v>
      </c>
      <c r="CC247" s="70">
        <v>0</v>
      </c>
      <c r="CD247" s="70">
        <v>0</v>
      </c>
    </row>
    <row r="248" spans="1:82">
      <c r="A248" s="70" t="s">
        <v>1974</v>
      </c>
      <c r="B248" s="70">
        <v>400</v>
      </c>
      <c r="C248" s="70">
        <v>9</v>
      </c>
      <c r="D248" s="70">
        <v>24</v>
      </c>
      <c r="E248" s="70">
        <v>2012</v>
      </c>
      <c r="F248" s="70" t="s">
        <v>179</v>
      </c>
      <c r="G248" s="70" t="s">
        <v>1965</v>
      </c>
      <c r="H248" s="70" t="s">
        <v>1966</v>
      </c>
      <c r="I248" s="148"/>
      <c r="J248" s="71">
        <v>64.690253831820002</v>
      </c>
      <c r="K248" s="71">
        <v>0.94306346043237732</v>
      </c>
      <c r="L248" s="71">
        <v>2.6674685050306062</v>
      </c>
      <c r="M248" s="71">
        <v>10.65292680618003</v>
      </c>
      <c r="N248" s="71">
        <v>14.178244784553611</v>
      </c>
      <c r="O248" s="71">
        <v>15.704860522067722</v>
      </c>
      <c r="P248" s="71">
        <v>14.880069909135381</v>
      </c>
      <c r="Q248" s="71">
        <v>1.0140710266450199</v>
      </c>
      <c r="R248" s="71">
        <v>0</v>
      </c>
      <c r="S248" s="71">
        <v>0</v>
      </c>
      <c r="T248" s="72"/>
      <c r="U248" s="71">
        <v>2840218</v>
      </c>
      <c r="V248" s="71">
        <v>434</v>
      </c>
      <c r="W248" s="71">
        <v>60</v>
      </c>
      <c r="X248" s="71">
        <v>2131</v>
      </c>
      <c r="Y248" s="71">
        <v>4823</v>
      </c>
      <c r="Z248" s="71">
        <v>8214</v>
      </c>
      <c r="AA248" s="71">
        <v>2990</v>
      </c>
      <c r="AB248" s="71">
        <v>13300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13.393000000000001</v>
      </c>
      <c r="BK248" s="71">
        <v>0</v>
      </c>
      <c r="BL248" s="71">
        <v>0</v>
      </c>
      <c r="BM248" s="71">
        <v>0</v>
      </c>
      <c r="BN248" s="72"/>
      <c r="BO248" s="71">
        <v>0</v>
      </c>
      <c r="BP248" s="71">
        <v>0</v>
      </c>
      <c r="BQ248" s="71">
        <v>4</v>
      </c>
      <c r="BR248" s="71">
        <v>0</v>
      </c>
      <c r="BS248" s="71">
        <v>0</v>
      </c>
      <c r="BT248" s="71">
        <v>0</v>
      </c>
      <c r="BU248"/>
      <c r="BV248" s="70">
        <v>13.393000000000001</v>
      </c>
      <c r="BW248" s="70">
        <v>0</v>
      </c>
      <c r="BX248" s="70">
        <v>0</v>
      </c>
      <c r="BY248" s="70">
        <v>0</v>
      </c>
      <c r="BZ248" s="70">
        <v>0</v>
      </c>
      <c r="CA248" s="70">
        <v>0</v>
      </c>
      <c r="CB248" s="70">
        <v>0</v>
      </c>
      <c r="CC248" s="70">
        <v>0</v>
      </c>
      <c r="CD248" s="70">
        <v>0</v>
      </c>
    </row>
    <row r="249" spans="1:82">
      <c r="A249" s="70" t="s">
        <v>1975</v>
      </c>
      <c r="B249" s="70">
        <v>401</v>
      </c>
      <c r="C249" s="70">
        <v>10</v>
      </c>
      <c r="D249" s="70">
        <v>24</v>
      </c>
      <c r="E249" s="70">
        <v>2013</v>
      </c>
      <c r="F249" s="70" t="s">
        <v>180</v>
      </c>
      <c r="G249" s="70" t="s">
        <v>1965</v>
      </c>
      <c r="H249" s="70" t="s">
        <v>1966</v>
      </c>
      <c r="I249" s="148"/>
      <c r="J249" s="71">
        <v>68.666010168173045</v>
      </c>
      <c r="K249" s="71">
        <v>0.80699446113614737</v>
      </c>
      <c r="L249" s="71">
        <v>2.6642892957631421</v>
      </c>
      <c r="M249" s="71">
        <v>10.41297808002547</v>
      </c>
      <c r="N249" s="71">
        <v>15.42373272946536</v>
      </c>
      <c r="O249" s="71">
        <v>15.117827657777237</v>
      </c>
      <c r="P249" s="71">
        <v>14.871198389504585</v>
      </c>
      <c r="Q249" s="71">
        <v>1.02232227643438</v>
      </c>
      <c r="R249" s="71">
        <v>0</v>
      </c>
      <c r="S249" s="71">
        <v>0</v>
      </c>
      <c r="T249" s="72"/>
      <c r="U249" s="71">
        <v>2807767</v>
      </c>
      <c r="V249" s="71">
        <v>434</v>
      </c>
      <c r="W249" s="71">
        <v>60</v>
      </c>
      <c r="X249" s="71">
        <v>2131</v>
      </c>
      <c r="Y249" s="71">
        <v>4856</v>
      </c>
      <c r="Z249" s="71">
        <v>8260</v>
      </c>
      <c r="AA249" s="71">
        <v>2977</v>
      </c>
      <c r="AB249" s="71">
        <v>13216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14.353999999999999</v>
      </c>
      <c r="BK249" s="71">
        <v>0</v>
      </c>
      <c r="BL249" s="71">
        <v>0</v>
      </c>
      <c r="BM249" s="71">
        <v>0</v>
      </c>
      <c r="BN249" s="72"/>
      <c r="BO249" s="71">
        <v>0</v>
      </c>
      <c r="BP249" s="71">
        <v>0</v>
      </c>
      <c r="BQ249" s="71">
        <v>4</v>
      </c>
      <c r="BR249" s="71">
        <v>0</v>
      </c>
      <c r="BS249" s="71">
        <v>0</v>
      </c>
      <c r="BT249" s="71">
        <v>0</v>
      </c>
      <c r="BU249"/>
      <c r="BV249" s="70">
        <v>14.353999999999999</v>
      </c>
      <c r="BW249" s="70">
        <v>0</v>
      </c>
      <c r="BX249" s="70">
        <v>0</v>
      </c>
      <c r="BY249" s="70">
        <v>0</v>
      </c>
      <c r="BZ249" s="70">
        <v>0</v>
      </c>
      <c r="CA249" s="70">
        <v>0</v>
      </c>
      <c r="CB249" s="70">
        <v>0</v>
      </c>
      <c r="CC249" s="70">
        <v>0</v>
      </c>
      <c r="CD249" s="70">
        <v>0</v>
      </c>
    </row>
    <row r="250" spans="1:82">
      <c r="A250" s="70" t="s">
        <v>1976</v>
      </c>
      <c r="B250" s="70">
        <v>402</v>
      </c>
      <c r="C250" s="70">
        <v>11</v>
      </c>
      <c r="D250" s="70">
        <v>24</v>
      </c>
      <c r="E250" s="70">
        <v>2014</v>
      </c>
      <c r="F250" s="70" t="s">
        <v>181</v>
      </c>
      <c r="G250" s="70" t="s">
        <v>1965</v>
      </c>
      <c r="H250" s="70" t="s">
        <v>1966</v>
      </c>
      <c r="I250" s="148"/>
      <c r="J250" s="71">
        <v>64.019537776537533</v>
      </c>
      <c r="K250" s="71">
        <v>0.69403965781129795</v>
      </c>
      <c r="L250" s="71">
        <v>1.7049050857695109</v>
      </c>
      <c r="M250" s="71">
        <v>11.03737571321915</v>
      </c>
      <c r="N250" s="71">
        <v>13.86803344365201</v>
      </c>
      <c r="O250" s="71">
        <v>14.336500141897673</v>
      </c>
      <c r="P250" s="71">
        <v>14.712494141714734</v>
      </c>
      <c r="Q250" s="71">
        <v>0.96853724077345404</v>
      </c>
      <c r="R250" s="71">
        <v>0</v>
      </c>
      <c r="S250" s="71">
        <v>0</v>
      </c>
      <c r="T250" s="72"/>
      <c r="U250" s="71">
        <v>2828299</v>
      </c>
      <c r="V250" s="71">
        <v>305</v>
      </c>
      <c r="W250" s="71">
        <v>37</v>
      </c>
      <c r="X250" s="71">
        <v>2095</v>
      </c>
      <c r="Y250" s="71">
        <v>4881</v>
      </c>
      <c r="Z250" s="71">
        <v>8250</v>
      </c>
      <c r="AA250" s="71">
        <v>2930</v>
      </c>
      <c r="AB250" s="71">
        <v>13050</v>
      </c>
      <c r="AC250" s="71">
        <v>0</v>
      </c>
      <c r="AD250" s="71">
        <v>0</v>
      </c>
      <c r="AE250" s="72"/>
      <c r="AF250" s="71"/>
      <c r="AG250" s="71"/>
      <c r="AH250" s="71"/>
      <c r="AI250" s="71"/>
      <c r="AJ250" s="71"/>
      <c r="AK250" s="71"/>
      <c r="AL250" s="71"/>
      <c r="AM250" s="71"/>
      <c r="AN250" s="71"/>
      <c r="AO250" s="71"/>
      <c r="AP250" s="71"/>
      <c r="AQ250" s="72"/>
      <c r="AR250" s="71">
        <v>231</v>
      </c>
      <c r="AS250" s="71">
        <v>47</v>
      </c>
      <c r="AT250" s="71">
        <v>0</v>
      </c>
      <c r="AU250" s="71">
        <v>0</v>
      </c>
      <c r="AV250" s="71">
        <v>0</v>
      </c>
      <c r="AW250" s="71">
        <v>0</v>
      </c>
      <c r="AX250" s="71"/>
      <c r="AY250" s="72"/>
      <c r="AZ250" s="71">
        <v>939.5</v>
      </c>
      <c r="BA250" s="71">
        <v>2279.1999999999998</v>
      </c>
      <c r="BB250" s="71">
        <v>0</v>
      </c>
      <c r="BC250" s="71">
        <v>0</v>
      </c>
      <c r="BD250" s="71">
        <v>0</v>
      </c>
      <c r="BE250" s="71">
        <v>0</v>
      </c>
      <c r="BF250" s="71"/>
      <c r="BG250" s="72"/>
      <c r="BH250" s="71">
        <v>0</v>
      </c>
      <c r="BI250" s="71">
        <v>0</v>
      </c>
      <c r="BJ250" s="71">
        <v>12.542999999999999</v>
      </c>
      <c r="BK250" s="71">
        <v>0</v>
      </c>
      <c r="BL250" s="71">
        <v>0</v>
      </c>
      <c r="BM250" s="71">
        <v>0</v>
      </c>
      <c r="BN250" s="72"/>
      <c r="BO250" s="71">
        <v>0</v>
      </c>
      <c r="BP250" s="71">
        <v>0</v>
      </c>
      <c r="BQ250" s="71">
        <v>3</v>
      </c>
      <c r="BR250" s="71">
        <v>0</v>
      </c>
      <c r="BS250" s="71">
        <v>0</v>
      </c>
      <c r="BT250" s="71">
        <v>0</v>
      </c>
      <c r="BU250"/>
      <c r="BV250" s="70">
        <v>12.542999999999999</v>
      </c>
      <c r="BW250" s="70">
        <v>0</v>
      </c>
      <c r="BX250" s="70">
        <v>0</v>
      </c>
      <c r="BY250" s="70">
        <v>0</v>
      </c>
      <c r="BZ250" s="70">
        <v>0</v>
      </c>
      <c r="CA250" s="70">
        <v>0</v>
      </c>
      <c r="CB250" s="70">
        <v>0</v>
      </c>
      <c r="CC250" s="70">
        <v>0</v>
      </c>
      <c r="CD250" s="70">
        <v>0</v>
      </c>
    </row>
    <row r="251" spans="1:82">
      <c r="A251" s="70" t="s">
        <v>1977</v>
      </c>
      <c r="B251" s="70">
        <v>403</v>
      </c>
      <c r="C251" s="70">
        <v>12</v>
      </c>
      <c r="D251" s="70">
        <v>24</v>
      </c>
      <c r="E251" s="70">
        <v>2015</v>
      </c>
      <c r="F251" s="70" t="s">
        <v>182</v>
      </c>
      <c r="G251" s="70" t="s">
        <v>1965</v>
      </c>
      <c r="H251" s="70" t="s">
        <v>1966</v>
      </c>
      <c r="I251" s="148"/>
      <c r="J251" s="71">
        <v>56.961732106977948</v>
      </c>
      <c r="K251" s="71">
        <v>0.66817014620983073</v>
      </c>
      <c r="L251" s="71">
        <v>1.9961700382727721</v>
      </c>
      <c r="M251" s="71">
        <v>10.24462342651433</v>
      </c>
      <c r="N251" s="71">
        <v>12.68035942517754</v>
      </c>
      <c r="O251" s="71">
        <v>14.100012855824225</v>
      </c>
      <c r="P251" s="71">
        <v>14.472853061729165</v>
      </c>
      <c r="Q251" s="71">
        <v>0.933895341049234</v>
      </c>
      <c r="R251" s="71">
        <v>0</v>
      </c>
      <c r="S251" s="71">
        <v>0</v>
      </c>
      <c r="T251" s="72"/>
      <c r="U251" s="71">
        <v>2695622</v>
      </c>
      <c r="V251" s="71">
        <v>305</v>
      </c>
      <c r="W251" s="71">
        <v>37</v>
      </c>
      <c r="X251" s="71">
        <v>2095</v>
      </c>
      <c r="Y251" s="71">
        <v>4889</v>
      </c>
      <c r="Z251" s="71">
        <v>8192</v>
      </c>
      <c r="AA251" s="71">
        <v>2880</v>
      </c>
      <c r="AB251" s="71">
        <v>12854</v>
      </c>
      <c r="AC251" s="71">
        <v>0</v>
      </c>
      <c r="AD251" s="71">
        <v>0</v>
      </c>
      <c r="AE251" s="72"/>
      <c r="AF251" s="71">
        <v>22663345.813141529</v>
      </c>
      <c r="AG251" s="71">
        <v>530226.43548375706</v>
      </c>
      <c r="AH251" s="71">
        <v>384417.22131409252</v>
      </c>
      <c r="AI251" s="71">
        <v>13998089.556497119</v>
      </c>
      <c r="AJ251" s="71">
        <v>18324902.604256421</v>
      </c>
      <c r="AK251" s="71">
        <v>0</v>
      </c>
      <c r="AL251" s="71">
        <v>0</v>
      </c>
      <c r="AM251" s="71">
        <v>1761586.779497989</v>
      </c>
      <c r="AN251" s="71">
        <v>0</v>
      </c>
      <c r="AO251" s="71">
        <v>0</v>
      </c>
      <c r="AP251" s="71">
        <v>57662568.410190903</v>
      </c>
      <c r="AQ251" s="72"/>
      <c r="AR251" s="71">
        <v>258</v>
      </c>
      <c r="AS251" s="71">
        <v>84</v>
      </c>
      <c r="AT251" s="71">
        <v>0</v>
      </c>
      <c r="AU251" s="71">
        <v>0</v>
      </c>
      <c r="AV251" s="71">
        <v>0</v>
      </c>
      <c r="AW251" s="71">
        <v>0</v>
      </c>
      <c r="AX251" s="71"/>
      <c r="AY251" s="72"/>
      <c r="AZ251" s="71">
        <v>1076.5</v>
      </c>
      <c r="BA251" s="71">
        <v>5265.4</v>
      </c>
      <c r="BB251" s="71">
        <v>0</v>
      </c>
      <c r="BC251" s="71">
        <v>0</v>
      </c>
      <c r="BD251" s="71">
        <v>0</v>
      </c>
      <c r="BE251" s="71">
        <v>0</v>
      </c>
      <c r="BF251" s="71"/>
      <c r="BG251" s="72"/>
      <c r="BH251" s="71">
        <v>0</v>
      </c>
      <c r="BI251" s="71">
        <v>0</v>
      </c>
      <c r="BJ251" s="71">
        <v>12.563000000000001</v>
      </c>
      <c r="BK251" s="71">
        <v>0</v>
      </c>
      <c r="BL251" s="71">
        <v>0</v>
      </c>
      <c r="BM251" s="71">
        <v>0</v>
      </c>
      <c r="BN251" s="72"/>
      <c r="BO251" s="71">
        <v>0</v>
      </c>
      <c r="BP251" s="71">
        <v>0</v>
      </c>
      <c r="BQ251" s="71">
        <v>3</v>
      </c>
      <c r="BR251" s="71">
        <v>0</v>
      </c>
      <c r="BS251" s="71">
        <v>0</v>
      </c>
      <c r="BT251" s="71">
        <v>0</v>
      </c>
      <c r="BU251"/>
      <c r="BV251" s="70">
        <v>12.563000000000001</v>
      </c>
      <c r="BW251" s="70">
        <v>0</v>
      </c>
      <c r="BX251" s="70">
        <v>0</v>
      </c>
      <c r="BY251" s="70">
        <v>0</v>
      </c>
      <c r="BZ251" s="70">
        <v>0</v>
      </c>
      <c r="CA251" s="70">
        <v>0</v>
      </c>
      <c r="CB251" s="70">
        <v>0</v>
      </c>
      <c r="CC251" s="70">
        <v>0</v>
      </c>
      <c r="CD251" s="70">
        <v>0</v>
      </c>
    </row>
    <row r="252" spans="1:82">
      <c r="A252" s="70" t="s">
        <v>1978</v>
      </c>
      <c r="B252" s="70">
        <v>404</v>
      </c>
      <c r="C252" s="70">
        <v>13</v>
      </c>
      <c r="D252" s="70">
        <v>24</v>
      </c>
      <c r="E252" s="70">
        <v>2016</v>
      </c>
      <c r="F252" s="70" t="s">
        <v>155</v>
      </c>
      <c r="G252" s="70" t="s">
        <v>1965</v>
      </c>
      <c r="H252" s="70" t="s">
        <v>1966</v>
      </c>
      <c r="I252" s="148"/>
      <c r="J252" s="71">
        <v>61.290057111123026</v>
      </c>
      <c r="K252" s="71">
        <v>0.63541903972575597</v>
      </c>
      <c r="L252" s="71">
        <v>1.9694061427637564</v>
      </c>
      <c r="M252" s="71">
        <v>9.2496458873755731</v>
      </c>
      <c r="N252" s="71">
        <v>11.665813345615984</v>
      </c>
      <c r="O252" s="71">
        <v>13.921988448754895</v>
      </c>
      <c r="P252" s="71">
        <v>14.061141277171718</v>
      </c>
      <c r="Q252" s="71">
        <v>0.89526095301530451</v>
      </c>
      <c r="R252" s="71">
        <v>0</v>
      </c>
      <c r="S252" s="71">
        <v>0</v>
      </c>
      <c r="T252" s="72"/>
      <c r="U252" s="71">
        <v>2906177</v>
      </c>
      <c r="V252" s="71">
        <v>305</v>
      </c>
      <c r="W252" s="71">
        <v>37</v>
      </c>
      <c r="X252" s="71">
        <v>2095</v>
      </c>
      <c r="Y252" s="71">
        <v>4914</v>
      </c>
      <c r="Z252" s="71">
        <v>8188</v>
      </c>
      <c r="AA252" s="71">
        <v>2894</v>
      </c>
      <c r="AB252" s="71">
        <v>12675</v>
      </c>
      <c r="AC252" s="71">
        <v>0</v>
      </c>
      <c r="AD252" s="71">
        <v>0</v>
      </c>
      <c r="AE252" s="72"/>
      <c r="AF252" s="71">
        <v>24365881.406049121</v>
      </c>
      <c r="AG252" s="71">
        <v>479007.07945184858</v>
      </c>
      <c r="AH252" s="71">
        <v>277131.32917219022</v>
      </c>
      <c r="AI252" s="71">
        <v>13892798.63531867</v>
      </c>
      <c r="AJ252" s="71">
        <v>15995158.48000033</v>
      </c>
      <c r="AK252" s="71">
        <v>0</v>
      </c>
      <c r="AL252" s="71">
        <v>0</v>
      </c>
      <c r="AM252" s="71">
        <v>1738405.1021223329</v>
      </c>
      <c r="AN252" s="71">
        <v>0</v>
      </c>
      <c r="AO252" s="71">
        <v>0</v>
      </c>
      <c r="AP252" s="71">
        <v>56748382.032114491</v>
      </c>
      <c r="AQ252" s="72"/>
      <c r="AR252" s="71">
        <v>283</v>
      </c>
      <c r="AS252" s="71">
        <v>113</v>
      </c>
      <c r="AT252" s="71">
        <v>0</v>
      </c>
      <c r="AU252" s="71">
        <v>0</v>
      </c>
      <c r="AV252" s="71">
        <v>0</v>
      </c>
      <c r="AW252" s="71">
        <v>0</v>
      </c>
      <c r="AX252" s="71"/>
      <c r="AY252" s="72"/>
      <c r="AZ252" s="71">
        <v>1184.0999999999999</v>
      </c>
      <c r="BA252" s="71">
        <v>7712.6</v>
      </c>
      <c r="BB252" s="71">
        <v>0</v>
      </c>
      <c r="BC252" s="71">
        <v>0</v>
      </c>
      <c r="BD252" s="71">
        <v>0</v>
      </c>
      <c r="BE252" s="71">
        <v>0</v>
      </c>
      <c r="BF252" s="71"/>
      <c r="BG252" s="72"/>
      <c r="BH252" s="71">
        <v>0</v>
      </c>
      <c r="BI252" s="71">
        <v>0</v>
      </c>
      <c r="BJ252" s="71">
        <v>8.952</v>
      </c>
      <c r="BK252" s="71">
        <v>0</v>
      </c>
      <c r="BL252" s="71">
        <v>0</v>
      </c>
      <c r="BM252" s="71">
        <v>0</v>
      </c>
      <c r="BN252" s="72"/>
      <c r="BO252" s="71">
        <v>0</v>
      </c>
      <c r="BP252" s="71">
        <v>0</v>
      </c>
      <c r="BQ252" s="71">
        <v>3</v>
      </c>
      <c r="BR252" s="71">
        <v>0</v>
      </c>
      <c r="BS252" s="71">
        <v>0</v>
      </c>
      <c r="BT252" s="71">
        <v>0</v>
      </c>
      <c r="BU252"/>
      <c r="BV252" s="70">
        <v>8.952</v>
      </c>
      <c r="BW252" s="70">
        <v>0</v>
      </c>
      <c r="BX252" s="70">
        <v>0</v>
      </c>
      <c r="BY252" s="70">
        <v>0</v>
      </c>
      <c r="BZ252" s="70">
        <v>0</v>
      </c>
      <c r="CA252" s="70">
        <v>0</v>
      </c>
      <c r="CB252" s="70">
        <v>0</v>
      </c>
      <c r="CC252" s="70">
        <v>0</v>
      </c>
      <c r="CD252" s="70">
        <v>0</v>
      </c>
    </row>
    <row r="253" spans="1:82">
      <c r="A253" s="70" t="s">
        <v>1979</v>
      </c>
      <c r="B253" s="70">
        <v>405</v>
      </c>
      <c r="C253" s="70">
        <v>14</v>
      </c>
      <c r="D253" s="70">
        <v>24</v>
      </c>
      <c r="E253" s="70">
        <v>2017</v>
      </c>
      <c r="F253" s="70" t="s">
        <v>156</v>
      </c>
      <c r="G253" s="70" t="s">
        <v>1965</v>
      </c>
      <c r="H253" s="70" t="s">
        <v>1966</v>
      </c>
      <c r="I253" s="148"/>
      <c r="J253" s="71">
        <v>61.742744975938564</v>
      </c>
      <c r="K253" s="71">
        <v>0.6257481402804238</v>
      </c>
      <c r="L253" s="71">
        <v>1.5832280678782891</v>
      </c>
      <c r="M253" s="71">
        <v>8.0562953831581225</v>
      </c>
      <c r="N253" s="71">
        <v>11.476338493969283</v>
      </c>
      <c r="O253" s="71">
        <v>13.664708923948716</v>
      </c>
      <c r="P253" s="71">
        <v>13.817574770933883</v>
      </c>
      <c r="Q253" s="71">
        <v>0.85125708763198005</v>
      </c>
      <c r="R253" s="71">
        <v>0</v>
      </c>
      <c r="S253" s="71">
        <v>0</v>
      </c>
      <c r="T253" s="72"/>
      <c r="U253" s="71">
        <v>3119814</v>
      </c>
      <c r="V253" s="71">
        <v>305</v>
      </c>
      <c r="W253" s="71">
        <v>37</v>
      </c>
      <c r="X253" s="71">
        <v>2095</v>
      </c>
      <c r="Y253" s="71">
        <v>4954</v>
      </c>
      <c r="Z253" s="71">
        <v>8170</v>
      </c>
      <c r="AA253" s="71">
        <v>2862</v>
      </c>
      <c r="AB253" s="71">
        <v>12463</v>
      </c>
      <c r="AC253" s="71">
        <v>0</v>
      </c>
      <c r="AD253" s="71">
        <v>0</v>
      </c>
      <c r="AE253" s="72"/>
      <c r="AF253" s="71">
        <v>25358075.954398829</v>
      </c>
      <c r="AG253" s="71">
        <v>506453.34861472662</v>
      </c>
      <c r="AH253" s="71">
        <v>305954.14344393759</v>
      </c>
      <c r="AI253" s="71">
        <v>14061237.018600671</v>
      </c>
      <c r="AJ253" s="71">
        <v>17956259.785026532</v>
      </c>
      <c r="AK253" s="71">
        <v>0</v>
      </c>
      <c r="AL253" s="71">
        <v>0</v>
      </c>
      <c r="AM253" s="71">
        <v>1712003.4525523731</v>
      </c>
      <c r="AN253" s="71">
        <v>0</v>
      </c>
      <c r="AO253" s="71">
        <v>0</v>
      </c>
      <c r="AP253" s="71">
        <v>59899983.702637069</v>
      </c>
      <c r="AQ253" s="72"/>
      <c r="AR253" s="71">
        <v>294</v>
      </c>
      <c r="AS253" s="71">
        <v>124</v>
      </c>
      <c r="AT253" s="71">
        <v>0</v>
      </c>
      <c r="AU253" s="71">
        <v>0</v>
      </c>
      <c r="AV253" s="71">
        <v>0</v>
      </c>
      <c r="AW253" s="71">
        <v>0</v>
      </c>
      <c r="AX253" s="71"/>
      <c r="AY253" s="72"/>
      <c r="AZ253" s="71">
        <v>1258.9000000000001</v>
      </c>
      <c r="BA253" s="71">
        <v>8078.9999999999991</v>
      </c>
      <c r="BB253" s="71">
        <v>0</v>
      </c>
      <c r="BC253" s="71">
        <v>0</v>
      </c>
      <c r="BD253" s="71">
        <v>0</v>
      </c>
      <c r="BE253" s="71">
        <v>0</v>
      </c>
      <c r="BF253" s="71"/>
      <c r="BG253" s="72"/>
      <c r="BH253" s="71">
        <v>0</v>
      </c>
      <c r="BI253" s="71">
        <v>0</v>
      </c>
      <c r="BJ253" s="71">
        <v>12.27</v>
      </c>
      <c r="BK253" s="71">
        <v>0</v>
      </c>
      <c r="BL253" s="71">
        <v>0</v>
      </c>
      <c r="BM253" s="71">
        <v>0</v>
      </c>
      <c r="BN253" s="72"/>
      <c r="BO253" s="71">
        <v>0</v>
      </c>
      <c r="BP253" s="71">
        <v>0</v>
      </c>
      <c r="BQ253" s="71">
        <v>3</v>
      </c>
      <c r="BR253" s="71">
        <v>0</v>
      </c>
      <c r="BS253" s="71">
        <v>0</v>
      </c>
      <c r="BT253" s="71">
        <v>0</v>
      </c>
      <c r="BU253"/>
      <c r="BV253" s="70">
        <v>12.27</v>
      </c>
      <c r="BW253" s="70">
        <v>0</v>
      </c>
      <c r="BX253" s="70">
        <v>0</v>
      </c>
      <c r="BY253" s="70">
        <v>0</v>
      </c>
      <c r="BZ253" s="70">
        <v>0</v>
      </c>
      <c r="CA253" s="70">
        <v>0</v>
      </c>
      <c r="CB253" s="70">
        <v>0</v>
      </c>
      <c r="CC253" s="70">
        <v>0</v>
      </c>
      <c r="CD253" s="70">
        <v>0</v>
      </c>
    </row>
    <row r="254" spans="1:82">
      <c r="A254" s="70" t="s">
        <v>1980</v>
      </c>
      <c r="B254" s="70">
        <v>406</v>
      </c>
      <c r="C254" s="70">
        <v>15</v>
      </c>
      <c r="D254" s="70">
        <v>24</v>
      </c>
      <c r="E254" s="70">
        <v>2018</v>
      </c>
      <c r="F254" s="70" t="s">
        <v>183</v>
      </c>
      <c r="G254" s="1064" t="s">
        <v>1965</v>
      </c>
      <c r="H254" s="70" t="s">
        <v>1966</v>
      </c>
      <c r="I254" s="148"/>
      <c r="J254" s="71">
        <v>57.601111004372427</v>
      </c>
      <c r="K254" s="71">
        <v>0.54549881360739783</v>
      </c>
      <c r="L254" s="71">
        <v>1.429039122749256</v>
      </c>
      <c r="M254" s="71">
        <v>6.7272189143653494</v>
      </c>
      <c r="N254" s="71">
        <v>9.364971060534808</v>
      </c>
      <c r="O254" s="71">
        <v>13.214326294589583</v>
      </c>
      <c r="P254" s="71">
        <v>13.550974452420467</v>
      </c>
      <c r="Q254" s="71">
        <v>0.77273912057138805</v>
      </c>
      <c r="R254" s="71">
        <v>0</v>
      </c>
      <c r="S254" s="71">
        <v>0</v>
      </c>
      <c r="T254" s="72"/>
      <c r="U254" s="71">
        <v>3282648</v>
      </c>
      <c r="V254" s="71">
        <v>305</v>
      </c>
      <c r="W254" s="71">
        <v>37</v>
      </c>
      <c r="X254" s="71">
        <v>2095</v>
      </c>
      <c r="Y254" s="71">
        <v>4946</v>
      </c>
      <c r="Z254" s="71">
        <v>8052</v>
      </c>
      <c r="AA254" s="71">
        <v>2835</v>
      </c>
      <c r="AB254" s="71">
        <v>12192</v>
      </c>
      <c r="AC254" s="71">
        <v>0</v>
      </c>
      <c r="AD254" s="71">
        <v>0</v>
      </c>
      <c r="AE254" s="72"/>
      <c r="AF254" s="71">
        <v>25593979.056359839</v>
      </c>
      <c r="AG254" s="71">
        <v>436932.80148398771</v>
      </c>
      <c r="AH254" s="71">
        <v>287821.40999143379</v>
      </c>
      <c r="AI254" s="71">
        <v>13104755.05354071</v>
      </c>
      <c r="AJ254" s="71">
        <v>17060672.935972258</v>
      </c>
      <c r="AK254" s="71">
        <v>0</v>
      </c>
      <c r="AL254" s="71">
        <v>0</v>
      </c>
      <c r="AM254" s="71">
        <v>1678242.3417964231</v>
      </c>
      <c r="AN254" s="71">
        <v>0</v>
      </c>
      <c r="AO254" s="71">
        <v>0</v>
      </c>
      <c r="AP254" s="71">
        <v>58162403.599144645</v>
      </c>
      <c r="AQ254" s="72"/>
      <c r="AR254" s="71">
        <v>307</v>
      </c>
      <c r="AS254" s="71">
        <v>141</v>
      </c>
      <c r="AT254" s="71">
        <v>0</v>
      </c>
      <c r="AU254" s="71">
        <v>0</v>
      </c>
      <c r="AV254" s="71">
        <v>0</v>
      </c>
      <c r="AW254" s="71">
        <v>0</v>
      </c>
      <c r="AX254" s="71"/>
      <c r="AY254" s="72"/>
      <c r="AZ254" s="71">
        <v>1322.2999999999997</v>
      </c>
      <c r="BA254" s="71">
        <v>8679</v>
      </c>
      <c r="BB254" s="71">
        <v>0</v>
      </c>
      <c r="BC254" s="71">
        <v>0</v>
      </c>
      <c r="BD254" s="71">
        <v>0</v>
      </c>
      <c r="BE254" s="71">
        <v>0</v>
      </c>
      <c r="BF254" s="71"/>
      <c r="BG254" s="72"/>
      <c r="BH254" s="71">
        <v>0</v>
      </c>
      <c r="BI254" s="71">
        <v>0</v>
      </c>
      <c r="BJ254" s="71">
        <v>11.347</v>
      </c>
      <c r="BK254" s="71">
        <v>0</v>
      </c>
      <c r="BL254" s="71">
        <v>0</v>
      </c>
      <c r="BM254" s="71">
        <v>0</v>
      </c>
      <c r="BN254" s="72"/>
      <c r="BO254" s="71">
        <v>0</v>
      </c>
      <c r="BP254" s="71">
        <v>0</v>
      </c>
      <c r="BQ254" s="71">
        <v>3</v>
      </c>
      <c r="BR254" s="71">
        <v>0</v>
      </c>
      <c r="BS254" s="71">
        <v>0</v>
      </c>
      <c r="BT254" s="71">
        <v>0</v>
      </c>
      <c r="BU254"/>
      <c r="BV254" s="70">
        <v>11.347</v>
      </c>
      <c r="BW254" s="70">
        <v>0</v>
      </c>
      <c r="BX254" s="70">
        <v>0</v>
      </c>
      <c r="BY254" s="70">
        <v>0</v>
      </c>
      <c r="BZ254" s="70">
        <v>0</v>
      </c>
      <c r="CA254" s="70">
        <v>0</v>
      </c>
      <c r="CB254" s="70">
        <v>0</v>
      </c>
      <c r="CC254" s="70">
        <v>0</v>
      </c>
      <c r="CD254" s="70">
        <v>0</v>
      </c>
    </row>
    <row r="255" spans="1:82">
      <c r="A255" s="70" t="s">
        <v>1981</v>
      </c>
      <c r="B255" s="70">
        <v>407</v>
      </c>
      <c r="C255" s="70">
        <v>16</v>
      </c>
      <c r="D255" s="70">
        <v>24</v>
      </c>
      <c r="E255" s="70">
        <v>2019</v>
      </c>
      <c r="F255" s="70" t="s">
        <v>158</v>
      </c>
      <c r="G255" s="1064" t="s">
        <v>1965</v>
      </c>
      <c r="H255" s="70" t="s">
        <v>1966</v>
      </c>
      <c r="I255" s="148"/>
      <c r="J255" s="71">
        <v>55.145228771009727</v>
      </c>
      <c r="K255" s="71">
        <v>0.50892359946611465</v>
      </c>
      <c r="L255" s="71">
        <v>1.4416236483045999</v>
      </c>
      <c r="M255" s="71">
        <v>6.4991486365316806</v>
      </c>
      <c r="N255" s="71">
        <v>9.7968724606107287</v>
      </c>
      <c r="O255" s="71">
        <v>12.730266595097239</v>
      </c>
      <c r="P255" s="71">
        <v>13.291974424908004</v>
      </c>
      <c r="Q255" s="71">
        <v>0.73725199289186205</v>
      </c>
      <c r="R255" s="71">
        <v>0</v>
      </c>
      <c r="S255" s="71">
        <v>0</v>
      </c>
      <c r="T255" s="72"/>
      <c r="U255" s="71">
        <v>3290922</v>
      </c>
      <c r="V255" s="71">
        <v>305</v>
      </c>
      <c r="W255" s="71">
        <v>37</v>
      </c>
      <c r="X255" s="71">
        <v>2095</v>
      </c>
      <c r="Y255" s="71">
        <v>4965</v>
      </c>
      <c r="Z255" s="71">
        <v>7970</v>
      </c>
      <c r="AA255" s="71">
        <v>2760</v>
      </c>
      <c r="AB255" s="71">
        <v>11947</v>
      </c>
      <c r="AC255" s="71">
        <v>0</v>
      </c>
      <c r="AD255" s="71">
        <v>0</v>
      </c>
      <c r="AE255" s="72"/>
      <c r="AF255" s="71">
        <v>24317130.35671195</v>
      </c>
      <c r="AG255" s="71">
        <v>440582.37790054438</v>
      </c>
      <c r="AH255" s="71">
        <v>308069.8859778365</v>
      </c>
      <c r="AI255" s="71">
        <v>13357925.223826621</v>
      </c>
      <c r="AJ255" s="71">
        <v>18367913.049070101</v>
      </c>
      <c r="AK255" s="71">
        <v>0</v>
      </c>
      <c r="AL255" s="71">
        <v>0</v>
      </c>
      <c r="AM255" s="71">
        <v>1627091.463032152</v>
      </c>
      <c r="AN255" s="71">
        <v>0</v>
      </c>
      <c r="AO255" s="71">
        <v>0</v>
      </c>
      <c r="AP255" s="71">
        <v>58418712.3565192</v>
      </c>
      <c r="AQ255" s="72"/>
      <c r="AR255" s="71">
        <v>318</v>
      </c>
      <c r="AS255" s="71">
        <v>152</v>
      </c>
      <c r="AT255" s="71">
        <v>0</v>
      </c>
      <c r="AU255" s="71">
        <v>0</v>
      </c>
      <c r="AV255" s="71">
        <v>0</v>
      </c>
      <c r="AW255" s="71">
        <v>0</v>
      </c>
      <c r="AX255" s="71"/>
      <c r="AY255" s="72"/>
      <c r="AZ255" s="71">
        <v>1384.4</v>
      </c>
      <c r="BA255" s="71">
        <v>8997.2999999999993</v>
      </c>
      <c r="BB255" s="71">
        <v>0</v>
      </c>
      <c r="BC255" s="71">
        <v>0</v>
      </c>
      <c r="BD255" s="71">
        <v>0</v>
      </c>
      <c r="BE255" s="71">
        <v>0</v>
      </c>
      <c r="BF255" s="71"/>
      <c r="BG255" s="72"/>
      <c r="BH255" s="71">
        <v>0</v>
      </c>
      <c r="BI255" s="71">
        <v>0</v>
      </c>
      <c r="BJ255" s="71">
        <v>10.170999999999999</v>
      </c>
      <c r="BK255" s="71">
        <v>0</v>
      </c>
      <c r="BL255" s="71">
        <v>0</v>
      </c>
      <c r="BM255" s="71">
        <v>0</v>
      </c>
      <c r="BN255" s="72"/>
      <c r="BO255" s="71">
        <v>0</v>
      </c>
      <c r="BP255" s="71">
        <v>0</v>
      </c>
      <c r="BQ255" s="71">
        <v>3</v>
      </c>
      <c r="BR255" s="71">
        <v>0</v>
      </c>
      <c r="BS255" s="71">
        <v>0</v>
      </c>
      <c r="BT255" s="71">
        <v>0</v>
      </c>
      <c r="BU255"/>
      <c r="BV255" s="70">
        <v>10.170999999999999</v>
      </c>
      <c r="BW255" s="70">
        <v>0</v>
      </c>
      <c r="BX255" s="70">
        <v>0</v>
      </c>
      <c r="BY255" s="70">
        <v>0</v>
      </c>
      <c r="BZ255" s="70">
        <v>0</v>
      </c>
      <c r="CA255" s="70">
        <v>0</v>
      </c>
      <c r="CB255" s="70">
        <v>0</v>
      </c>
      <c r="CC255" s="70">
        <v>0</v>
      </c>
      <c r="CD255" s="70">
        <v>0</v>
      </c>
    </row>
    <row r="256" spans="1:82">
      <c r="A256" s="70" t="s">
        <v>1982</v>
      </c>
      <c r="B256" s="70">
        <v>408</v>
      </c>
      <c r="C256" s="70">
        <v>17</v>
      </c>
      <c r="D256" s="70">
        <v>24</v>
      </c>
      <c r="E256" s="70">
        <v>2020</v>
      </c>
      <c r="F256" s="70" t="s">
        <v>159</v>
      </c>
      <c r="G256" s="70" t="s">
        <v>1965</v>
      </c>
      <c r="H256" s="70" t="s">
        <v>1966</v>
      </c>
      <c r="I256" s="148"/>
      <c r="J256" s="71">
        <v>53.626031969411123</v>
      </c>
      <c r="K256" s="71">
        <v>0.44874182568902138</v>
      </c>
      <c r="L256" s="71">
        <v>4.0369354368455781</v>
      </c>
      <c r="M256" s="71">
        <v>6.446365344789001</v>
      </c>
      <c r="N256" s="71">
        <v>9.6800881923048863</v>
      </c>
      <c r="O256" s="71">
        <v>10.988379807151341</v>
      </c>
      <c r="P256" s="71">
        <v>12.478262629432567</v>
      </c>
      <c r="Q256" s="71">
        <v>0.68813060278879401</v>
      </c>
      <c r="R256" s="71">
        <v>0</v>
      </c>
      <c r="S256" s="71">
        <v>0</v>
      </c>
      <c r="T256" s="72"/>
      <c r="U256" s="71">
        <v>3106378</v>
      </c>
      <c r="V256" s="71">
        <v>238</v>
      </c>
      <c r="W256" s="71">
        <v>132</v>
      </c>
      <c r="X256" s="71">
        <v>2107</v>
      </c>
      <c r="Y256" s="71">
        <v>4940</v>
      </c>
      <c r="Z256" s="71">
        <v>7852</v>
      </c>
      <c r="AA256" s="71">
        <v>2754</v>
      </c>
      <c r="AB256" s="71">
        <v>11671</v>
      </c>
      <c r="AC256" s="71">
        <v>0</v>
      </c>
      <c r="AD256" s="71">
        <v>0</v>
      </c>
      <c r="AE256" s="72"/>
      <c r="AF256" s="71">
        <v>24468726.682258088</v>
      </c>
      <c r="AG256" s="71">
        <v>351915.74573635106</v>
      </c>
      <c r="AH256" s="71">
        <v>882349.50730749208</v>
      </c>
      <c r="AI256" s="71">
        <v>12632894.312578283</v>
      </c>
      <c r="AJ256" s="71">
        <v>18037684.060382549</v>
      </c>
      <c r="AK256" s="71"/>
      <c r="AL256" s="71"/>
      <c r="AM256" s="71">
        <v>1523195.1675144813</v>
      </c>
      <c r="AN256" s="71"/>
      <c r="AO256" s="71"/>
      <c r="AP256" s="71">
        <v>57896765.475777246</v>
      </c>
      <c r="AQ256" s="72"/>
      <c r="AR256" s="71">
        <v>322</v>
      </c>
      <c r="AS256" s="71">
        <v>157</v>
      </c>
      <c r="AT256" s="71">
        <v>0</v>
      </c>
      <c r="AU256" s="71">
        <v>0</v>
      </c>
      <c r="AV256" s="71">
        <v>0</v>
      </c>
      <c r="AW256" s="71">
        <v>0</v>
      </c>
      <c r="AX256" s="71"/>
      <c r="AY256" s="72"/>
      <c r="AZ256" s="71">
        <v>1407.9</v>
      </c>
      <c r="BA256" s="71">
        <v>10795.3</v>
      </c>
      <c r="BB256" s="71">
        <v>0</v>
      </c>
      <c r="BC256" s="71">
        <v>0</v>
      </c>
      <c r="BD256" s="71">
        <v>0</v>
      </c>
      <c r="BE256" s="71">
        <v>0</v>
      </c>
      <c r="BF256" s="71"/>
      <c r="BG256" s="72"/>
      <c r="BH256" s="71">
        <v>0</v>
      </c>
      <c r="BI256" s="71">
        <v>0</v>
      </c>
      <c r="BJ256" s="71">
        <v>8.5749999999999993</v>
      </c>
      <c r="BK256" s="71">
        <v>0</v>
      </c>
      <c r="BL256" s="71">
        <v>0</v>
      </c>
      <c r="BM256" s="71">
        <v>0</v>
      </c>
      <c r="BN256" s="72"/>
      <c r="BO256" s="71">
        <v>0</v>
      </c>
      <c r="BP256" s="71">
        <v>0</v>
      </c>
      <c r="BQ256" s="71">
        <v>3</v>
      </c>
      <c r="BR256" s="71">
        <v>0</v>
      </c>
      <c r="BS256" s="71">
        <v>0</v>
      </c>
      <c r="BT256" s="71">
        <v>0</v>
      </c>
      <c r="BU256"/>
      <c r="BV256" s="70">
        <v>8.5749999999999993</v>
      </c>
      <c r="BW256" s="70">
        <v>0</v>
      </c>
      <c r="BX256" s="70">
        <v>0</v>
      </c>
      <c r="BY256" s="70">
        <v>0</v>
      </c>
      <c r="BZ256" s="70">
        <v>0</v>
      </c>
      <c r="CA256" s="70">
        <v>0</v>
      </c>
      <c r="CB256" s="70">
        <v>0</v>
      </c>
      <c r="CC256" s="70">
        <v>0</v>
      </c>
      <c r="CD256" s="70">
        <v>0</v>
      </c>
    </row>
    <row r="257" spans="1:82">
      <c r="A257" s="70" t="s">
        <v>1983</v>
      </c>
      <c r="B257" s="70">
        <v>408</v>
      </c>
      <c r="C257" s="70">
        <v>18</v>
      </c>
      <c r="D257" s="70">
        <v>24</v>
      </c>
      <c r="E257" s="70">
        <v>2021</v>
      </c>
      <c r="F257" s="70" t="s">
        <v>160</v>
      </c>
      <c r="G257" s="70" t="s">
        <v>1965</v>
      </c>
      <c r="H257" s="70" t="s">
        <v>1966</v>
      </c>
      <c r="I257" s="148"/>
      <c r="J257" s="71">
        <v>58.003889779232608</v>
      </c>
      <c r="K257" s="71">
        <v>0.45828639677277755</v>
      </c>
      <c r="L257" s="71">
        <v>4.2216588319499095</v>
      </c>
      <c r="M257" s="71">
        <v>6.0844680246080864</v>
      </c>
      <c r="N257" s="71">
        <v>8.8628870997832419</v>
      </c>
      <c r="O257" s="71">
        <v>10.506118707824319</v>
      </c>
      <c r="P257" s="71">
        <v>12.713124690854061</v>
      </c>
      <c r="Q257" s="71">
        <v>0.66713108912310404</v>
      </c>
      <c r="R257" s="71">
        <v>0</v>
      </c>
      <c r="S257" s="71">
        <v>0</v>
      </c>
      <c r="T257" s="72"/>
      <c r="U257" s="71">
        <v>3585331</v>
      </c>
      <c r="V257" s="71">
        <v>238</v>
      </c>
      <c r="W257" s="71">
        <v>132</v>
      </c>
      <c r="X257" s="71">
        <v>2107</v>
      </c>
      <c r="Y257" s="71">
        <v>4929</v>
      </c>
      <c r="Z257" s="71">
        <v>7730</v>
      </c>
      <c r="AA257" s="71">
        <v>2736</v>
      </c>
      <c r="AB257" s="71">
        <v>11426</v>
      </c>
      <c r="AC257" s="71">
        <v>0</v>
      </c>
      <c r="AD257" s="71">
        <v>0</v>
      </c>
      <c r="AE257" s="72"/>
      <c r="AF257" s="71">
        <v>26586664.19151181</v>
      </c>
      <c r="AG257" s="71">
        <v>375811.85436314932</v>
      </c>
      <c r="AH257" s="71">
        <v>892292.34208035597</v>
      </c>
      <c r="AI257" s="71">
        <v>13716244.842744438</v>
      </c>
      <c r="AJ257" s="71">
        <v>18499639.410179559</v>
      </c>
      <c r="AK257" s="71">
        <v>0</v>
      </c>
      <c r="AL257" s="71">
        <v>0</v>
      </c>
      <c r="AM257" s="71">
        <v>1499821.1820919563</v>
      </c>
      <c r="AN257" s="71">
        <v>0</v>
      </c>
      <c r="AO257" s="71">
        <v>0</v>
      </c>
      <c r="AP257" s="71">
        <v>61570473.822971277</v>
      </c>
      <c r="AQ257" s="72"/>
      <c r="AR257" s="71">
        <v>329</v>
      </c>
      <c r="AS257" s="71">
        <v>162</v>
      </c>
      <c r="AT257" s="71">
        <v>0</v>
      </c>
      <c r="AU257" s="71">
        <v>0</v>
      </c>
      <c r="AV257" s="71">
        <v>0</v>
      </c>
      <c r="AW257" s="71">
        <v>0</v>
      </c>
      <c r="AX257" s="71"/>
      <c r="AY257" s="72"/>
      <c r="AZ257" s="71">
        <v>1456.1</v>
      </c>
      <c r="BA257" s="71">
        <v>11166.2</v>
      </c>
      <c r="BB257" s="71">
        <v>0</v>
      </c>
      <c r="BC257" s="71">
        <v>0</v>
      </c>
      <c r="BD257" s="71">
        <v>0</v>
      </c>
      <c r="BE257" s="71">
        <v>0</v>
      </c>
      <c r="BF257" s="71"/>
      <c r="BG257" s="72"/>
      <c r="BH257" s="71">
        <v>0</v>
      </c>
      <c r="BI257" s="71">
        <v>0</v>
      </c>
      <c r="BJ257" s="71">
        <v>8.4329999999999998</v>
      </c>
      <c r="BK257" s="71">
        <v>0</v>
      </c>
      <c r="BL257" s="71">
        <v>0</v>
      </c>
      <c r="BM257" s="71">
        <v>0</v>
      </c>
      <c r="BN257" s="72"/>
      <c r="BO257" s="71">
        <v>0</v>
      </c>
      <c r="BP257" s="71">
        <v>0</v>
      </c>
      <c r="BQ257" s="71">
        <v>3</v>
      </c>
      <c r="BR257" s="71">
        <v>0</v>
      </c>
      <c r="BS257" s="71">
        <v>0</v>
      </c>
      <c r="BT257" s="71">
        <v>0</v>
      </c>
      <c r="BU257"/>
      <c r="BV257" s="70">
        <v>8.4329999999999998</v>
      </c>
      <c r="BW257" s="70">
        <v>0</v>
      </c>
      <c r="BX257" s="70">
        <v>0</v>
      </c>
      <c r="BY257" s="70">
        <v>0</v>
      </c>
      <c r="BZ257" s="70">
        <v>0</v>
      </c>
      <c r="CA257" s="70">
        <v>0</v>
      </c>
      <c r="CB257" s="70">
        <v>0</v>
      </c>
      <c r="CC257" s="70">
        <v>0</v>
      </c>
      <c r="CD257" s="70">
        <v>0</v>
      </c>
    </row>
    <row r="258" spans="1:82">
      <c r="A258" s="70" t="s">
        <v>1984</v>
      </c>
      <c r="B258" s="70">
        <v>408</v>
      </c>
      <c r="C258" s="70">
        <v>19</v>
      </c>
      <c r="D258" s="70">
        <v>24</v>
      </c>
      <c r="E258" s="70">
        <v>2022</v>
      </c>
      <c r="F258" s="70" t="s">
        <v>161</v>
      </c>
      <c r="G258" s="70" t="s">
        <v>1965</v>
      </c>
      <c r="H258" s="70" t="s">
        <v>1966</v>
      </c>
      <c r="I258" s="148"/>
      <c r="J258" s="71">
        <v>53.011796357781108</v>
      </c>
      <c r="K258" s="71">
        <v>0.44047674793760361</v>
      </c>
      <c r="L258" s="71">
        <v>3.861186869084825</v>
      </c>
      <c r="M258" s="71">
        <v>6.8529121940383328</v>
      </c>
      <c r="N258" s="71">
        <v>10.223917048891465</v>
      </c>
      <c r="O258" s="71">
        <v>10.98199997991923</v>
      </c>
      <c r="P258" s="71">
        <v>12.535961049714887</v>
      </c>
      <c r="Q258" s="71">
        <v>0.65457377883626999</v>
      </c>
      <c r="R258" s="71">
        <v>0</v>
      </c>
      <c r="S258" s="71">
        <v>0</v>
      </c>
      <c r="T258" s="72"/>
      <c r="U258" s="71">
        <v>3663924</v>
      </c>
      <c r="V258" s="71">
        <v>238</v>
      </c>
      <c r="W258" s="71">
        <v>132</v>
      </c>
      <c r="X258" s="71">
        <v>2107</v>
      </c>
      <c r="Y258" s="71">
        <v>4882</v>
      </c>
      <c r="Z258" s="71">
        <v>7677</v>
      </c>
      <c r="AA258" s="71">
        <v>2739</v>
      </c>
      <c r="AB258" s="71">
        <v>11119</v>
      </c>
      <c r="AC258" s="71">
        <v>0</v>
      </c>
      <c r="AD258" s="71">
        <v>0</v>
      </c>
      <c r="AE258" s="72"/>
      <c r="AF258" s="71">
        <v>23149042.691812076</v>
      </c>
      <c r="AG258" s="71">
        <v>371830.50822325604</v>
      </c>
      <c r="AH258" s="71">
        <v>950559.70677038538</v>
      </c>
      <c r="AI258" s="71">
        <v>13285044.868586445</v>
      </c>
      <c r="AJ258" s="71">
        <v>19398353.987596899</v>
      </c>
      <c r="AK258" s="71">
        <v>0</v>
      </c>
      <c r="AL258" s="71">
        <v>0</v>
      </c>
      <c r="AM258" s="71">
        <v>1435766.3865127179</v>
      </c>
      <c r="AN258" s="71">
        <v>0</v>
      </c>
      <c r="AO258" s="71">
        <v>0</v>
      </c>
      <c r="AP258" s="71">
        <v>58590598.149501778</v>
      </c>
      <c r="AQ258" s="72"/>
      <c r="AR258" s="71">
        <v>346</v>
      </c>
      <c r="AS258" s="71">
        <v>162</v>
      </c>
      <c r="AT258" s="71">
        <v>0</v>
      </c>
      <c r="AU258" s="71">
        <v>0</v>
      </c>
      <c r="AV258" s="71">
        <v>0</v>
      </c>
      <c r="AW258" s="71">
        <v>0</v>
      </c>
      <c r="AX258" s="71"/>
      <c r="AY258" s="72"/>
      <c r="AZ258" s="71">
        <v>1561.3999999999996</v>
      </c>
      <c r="BA258" s="71">
        <v>11166.200000000003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1985</v>
      </c>
      <c r="B259" s="70">
        <v>408</v>
      </c>
      <c r="C259" s="70">
        <v>20</v>
      </c>
      <c r="D259" s="70">
        <v>24</v>
      </c>
      <c r="E259" s="70">
        <v>2023</v>
      </c>
      <c r="F259" s="70" t="s">
        <v>1539</v>
      </c>
      <c r="G259" s="70" t="s">
        <v>1965</v>
      </c>
      <c r="H259" s="70" t="s">
        <v>1966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365</v>
      </c>
      <c r="AS259" s="71">
        <v>162</v>
      </c>
      <c r="AT259" s="71">
        <v>0</v>
      </c>
      <c r="AU259" s="71">
        <v>0</v>
      </c>
      <c r="AV259" s="71">
        <v>0</v>
      </c>
      <c r="AW259" s="71">
        <v>0</v>
      </c>
      <c r="AX259" s="71"/>
      <c r="AY259" s="72"/>
      <c r="AZ259" s="71">
        <v>1672</v>
      </c>
      <c r="BA259" s="71">
        <v>11166.200000000003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1986</v>
      </c>
      <c r="B260" s="70">
        <v>408</v>
      </c>
      <c r="C260" s="70">
        <v>21</v>
      </c>
      <c r="D260" s="70">
        <v>24</v>
      </c>
      <c r="E260" s="70">
        <v>2024</v>
      </c>
      <c r="F260" s="70" t="s">
        <v>1558</v>
      </c>
      <c r="G260" s="70" t="s">
        <v>1965</v>
      </c>
      <c r="H260" s="70" t="s">
        <v>1966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1987</v>
      </c>
      <c r="B261" s="70">
        <v>69</v>
      </c>
      <c r="C261" s="70">
        <v>1</v>
      </c>
      <c r="D261" s="70">
        <v>5</v>
      </c>
      <c r="E261" s="70">
        <v>1990</v>
      </c>
      <c r="F261" s="70" t="s">
        <v>787</v>
      </c>
      <c r="G261" s="70" t="s">
        <v>1988</v>
      </c>
      <c r="H261" s="70" t="s">
        <v>1989</v>
      </c>
      <c r="I261" s="148"/>
      <c r="J261" s="71">
        <v>265.43011693518349</v>
      </c>
      <c r="K261" s="71">
        <v>2.994961731211653</v>
      </c>
      <c r="L261" s="71">
        <v>0</v>
      </c>
      <c r="M261" s="71">
        <v>9.3605711496644677</v>
      </c>
      <c r="N261" s="71">
        <v>16.88201627433612</v>
      </c>
      <c r="O261" s="71">
        <v>9.727416119879118</v>
      </c>
      <c r="P261" s="71">
        <v>12.83714000109285</v>
      </c>
      <c r="Q261" s="71">
        <v>0.91158202392717003</v>
      </c>
      <c r="R261" s="71">
        <v>0.8357880812212598</v>
      </c>
      <c r="S261" s="71">
        <v>0.89271117116320831</v>
      </c>
      <c r="T261" s="72"/>
      <c r="U261" s="71">
        <v>4769774</v>
      </c>
      <c r="V261" s="71">
        <v>555</v>
      </c>
      <c r="W261" s="71">
        <v>0</v>
      </c>
      <c r="X261" s="71">
        <v>2874</v>
      </c>
      <c r="Y261" s="71">
        <v>4588</v>
      </c>
      <c r="Z261" s="71">
        <v>4001</v>
      </c>
      <c r="AA261" s="71">
        <v>3117</v>
      </c>
      <c r="AB261" s="71">
        <v>14801</v>
      </c>
      <c r="AC261" s="71">
        <v>144760</v>
      </c>
      <c r="AD261" s="71">
        <v>0.89271117116320831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1990</v>
      </c>
      <c r="B262" s="70">
        <v>70</v>
      </c>
      <c r="C262" s="70">
        <v>2</v>
      </c>
      <c r="D262" s="70">
        <v>5</v>
      </c>
      <c r="E262" s="70">
        <v>2005</v>
      </c>
      <c r="F262" s="70" t="s">
        <v>789</v>
      </c>
      <c r="G262" s="70" t="s">
        <v>1988</v>
      </c>
      <c r="H262" s="70" t="s">
        <v>1989</v>
      </c>
      <c r="I262" s="148"/>
      <c r="J262" s="71">
        <v>172.25611318257631</v>
      </c>
      <c r="K262" s="71">
        <v>2.880138201718828</v>
      </c>
      <c r="L262" s="71">
        <v>1.299487083840142</v>
      </c>
      <c r="M262" s="71">
        <v>21.473656381854038</v>
      </c>
      <c r="N262" s="71">
        <v>26.427083383897301</v>
      </c>
      <c r="O262" s="71">
        <v>15.248986625662321</v>
      </c>
      <c r="P262" s="71">
        <v>12.38056955678025</v>
      </c>
      <c r="Q262" s="71">
        <v>0.80512305530855699</v>
      </c>
      <c r="R262" s="71">
        <v>0.73796030603110252</v>
      </c>
      <c r="S262" s="71">
        <v>1.726243379901907</v>
      </c>
      <c r="T262" s="72"/>
      <c r="U262" s="71">
        <v>4123511</v>
      </c>
      <c r="V262" s="71">
        <v>578</v>
      </c>
      <c r="W262" s="71">
        <v>13</v>
      </c>
      <c r="X262" s="71">
        <v>3077</v>
      </c>
      <c r="Y262" s="71">
        <v>5517</v>
      </c>
      <c r="Z262" s="71">
        <v>7258</v>
      </c>
      <c r="AA262" s="71">
        <v>2462</v>
      </c>
      <c r="AB262" s="71">
        <v>13666</v>
      </c>
      <c r="AC262" s="71">
        <v>130493</v>
      </c>
      <c r="AD262" s="71">
        <v>1.726243379901907</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1991</v>
      </c>
      <c r="B263" s="70">
        <v>71</v>
      </c>
      <c r="C263" s="70">
        <v>3</v>
      </c>
      <c r="D263" s="70">
        <v>5</v>
      </c>
      <c r="E263" s="70">
        <v>2006</v>
      </c>
      <c r="F263" s="70" t="s">
        <v>790</v>
      </c>
      <c r="G263" s="70" t="s">
        <v>1988</v>
      </c>
      <c r="H263" s="70" t="s">
        <v>1989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1992</v>
      </c>
      <c r="B264" s="70">
        <v>72</v>
      </c>
      <c r="C264" s="70">
        <v>4</v>
      </c>
      <c r="D264" s="70">
        <v>5</v>
      </c>
      <c r="E264" s="70">
        <v>2007</v>
      </c>
      <c r="F264" s="70" t="s">
        <v>791</v>
      </c>
      <c r="G264" s="70" t="s">
        <v>1988</v>
      </c>
      <c r="H264" s="70" t="s">
        <v>1989</v>
      </c>
      <c r="I264" s="148"/>
      <c r="J264" s="71">
        <v>163.25140074437039</v>
      </c>
      <c r="K264" s="71">
        <v>2.1505075612858651</v>
      </c>
      <c r="L264" s="71">
        <v>0.84292137875370488</v>
      </c>
      <c r="M264" s="71">
        <v>22.339589477679819</v>
      </c>
      <c r="N264" s="71">
        <v>24.251765514803889</v>
      </c>
      <c r="O264" s="71">
        <v>14.78199050136914</v>
      </c>
      <c r="P264" s="71">
        <v>12.316881401855341</v>
      </c>
      <c r="Q264" s="71">
        <v>0.83278214002237205</v>
      </c>
      <c r="R264" s="71">
        <v>0.72484243498626322</v>
      </c>
      <c r="S264" s="71">
        <v>1.929684953402842</v>
      </c>
      <c r="T264" s="72"/>
      <c r="U264" s="71">
        <v>4520263</v>
      </c>
      <c r="V264" s="71">
        <v>548</v>
      </c>
      <c r="W264" s="71">
        <v>8</v>
      </c>
      <c r="X264" s="71">
        <v>3605</v>
      </c>
      <c r="Y264" s="71">
        <v>5501</v>
      </c>
      <c r="Z264" s="71">
        <v>7314</v>
      </c>
      <c r="AA264" s="71">
        <v>2412</v>
      </c>
      <c r="AB264" s="71">
        <v>13388</v>
      </c>
      <c r="AC264" s="71">
        <v>131851</v>
      </c>
      <c r="AD264" s="71">
        <v>1.929684953402842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1993</v>
      </c>
      <c r="B265" s="70">
        <v>73</v>
      </c>
      <c r="C265" s="70">
        <v>5</v>
      </c>
      <c r="D265" s="70">
        <v>5</v>
      </c>
      <c r="E265" s="70">
        <v>2008</v>
      </c>
      <c r="F265" s="70" t="s">
        <v>792</v>
      </c>
      <c r="G265" s="70" t="s">
        <v>1988</v>
      </c>
      <c r="H265" s="70" t="s">
        <v>1989</v>
      </c>
      <c r="I265" s="148"/>
      <c r="J265" s="71">
        <v>140.9430582152028</v>
      </c>
      <c r="K265" s="71">
        <v>1.711584483563535</v>
      </c>
      <c r="L265" s="71">
        <v>0.68369938000826336</v>
      </c>
      <c r="M265" s="71">
        <v>23.04758894224339</v>
      </c>
      <c r="N265" s="71">
        <v>24.831655470204328</v>
      </c>
      <c r="O265" s="71">
        <v>14.407674885809231</v>
      </c>
      <c r="P265" s="71">
        <v>12.00190426636823</v>
      </c>
      <c r="Q265" s="71">
        <v>0.80963716244035799</v>
      </c>
      <c r="R265" s="71">
        <v>0.50982538229721563</v>
      </c>
      <c r="S265" s="71">
        <v>0.88631153867574242</v>
      </c>
      <c r="T265" s="72"/>
      <c r="U265" s="71">
        <v>4336436</v>
      </c>
      <c r="V265" s="71">
        <v>548</v>
      </c>
      <c r="W265" s="71">
        <v>8</v>
      </c>
      <c r="X265" s="71">
        <v>3605</v>
      </c>
      <c r="Y265" s="71">
        <v>5507</v>
      </c>
      <c r="Z265" s="71">
        <v>7379</v>
      </c>
      <c r="AA265" s="71">
        <v>2353</v>
      </c>
      <c r="AB265" s="71">
        <v>13230</v>
      </c>
      <c r="AC265" s="71">
        <v>96299</v>
      </c>
      <c r="AD265" s="71">
        <v>0.88631153867574242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1994</v>
      </c>
      <c r="B266" s="70">
        <v>74</v>
      </c>
      <c r="C266" s="70">
        <v>6</v>
      </c>
      <c r="D266" s="70">
        <v>5</v>
      </c>
      <c r="E266" s="70">
        <v>2009</v>
      </c>
      <c r="F266" s="70" t="s">
        <v>176</v>
      </c>
      <c r="G266" s="70" t="s">
        <v>1988</v>
      </c>
      <c r="H266" s="70" t="s">
        <v>1989</v>
      </c>
      <c r="I266" s="148"/>
      <c r="J266" s="71">
        <v>143.78039964365979</v>
      </c>
      <c r="K266" s="71">
        <v>1.265311931525853</v>
      </c>
      <c r="L266" s="71">
        <v>0.28639958183683623</v>
      </c>
      <c r="M266" s="71">
        <v>20.71888269715927</v>
      </c>
      <c r="N266" s="71">
        <v>21.69379957264535</v>
      </c>
      <c r="O266" s="71">
        <v>14.64024218682035</v>
      </c>
      <c r="P266" s="71">
        <v>11.193933346987819</v>
      </c>
      <c r="Q266" s="71">
        <v>0.76363709711303096</v>
      </c>
      <c r="R266" s="71">
        <v>0.2644002286080922</v>
      </c>
      <c r="S266" s="71">
        <v>2.0247492781081289</v>
      </c>
      <c r="T266" s="72"/>
      <c r="U266" s="71">
        <v>3411291</v>
      </c>
      <c r="V266" s="71">
        <v>415</v>
      </c>
      <c r="W266" s="71">
        <v>5</v>
      </c>
      <c r="X266" s="71">
        <v>3545</v>
      </c>
      <c r="Y266" s="71">
        <v>5508</v>
      </c>
      <c r="Z266" s="71">
        <v>7401</v>
      </c>
      <c r="AA266" s="71">
        <v>2253</v>
      </c>
      <c r="AB266" s="71">
        <v>13099</v>
      </c>
      <c r="AC266" s="71">
        <v>48722</v>
      </c>
      <c r="AD266" s="71">
        <v>2.0247492781081289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39.825000000000003</v>
      </c>
      <c r="BK266" s="71">
        <v>0</v>
      </c>
      <c r="BL266" s="71">
        <v>0</v>
      </c>
      <c r="BM266" s="71">
        <v>0</v>
      </c>
      <c r="BN266" s="72"/>
      <c r="BO266" s="71">
        <v>0</v>
      </c>
      <c r="BP266" s="71">
        <v>0</v>
      </c>
      <c r="BQ266" s="71">
        <v>3</v>
      </c>
      <c r="BR266" s="71">
        <v>0</v>
      </c>
      <c r="BS266" s="71">
        <v>0</v>
      </c>
      <c r="BT266" s="71">
        <v>0</v>
      </c>
      <c r="BU266"/>
      <c r="BV266" s="70">
        <v>39.825000000000003</v>
      </c>
      <c r="BW266" s="70">
        <v>0</v>
      </c>
      <c r="BX266" s="70">
        <v>0</v>
      </c>
      <c r="BY266" s="70">
        <v>0</v>
      </c>
      <c r="BZ266" s="70">
        <v>0</v>
      </c>
      <c r="CA266" s="70">
        <v>0</v>
      </c>
      <c r="CB266" s="70">
        <v>0</v>
      </c>
      <c r="CC266" s="70">
        <v>0</v>
      </c>
      <c r="CD266" s="70">
        <v>0</v>
      </c>
    </row>
    <row r="267" spans="1:82">
      <c r="A267" s="70" t="s">
        <v>1995</v>
      </c>
      <c r="B267" s="70">
        <v>75</v>
      </c>
      <c r="C267" s="70">
        <v>7</v>
      </c>
      <c r="D267" s="70">
        <v>5</v>
      </c>
      <c r="E267" s="70">
        <v>2010</v>
      </c>
      <c r="F267" s="70" t="s">
        <v>177</v>
      </c>
      <c r="G267" s="70" t="s">
        <v>1988</v>
      </c>
      <c r="H267" s="70" t="s">
        <v>1989</v>
      </c>
      <c r="I267" s="148"/>
      <c r="J267" s="71">
        <v>141.08086770725961</v>
      </c>
      <c r="K267" s="71">
        <v>1.573239504362105</v>
      </c>
      <c r="L267" s="71">
        <v>0.26530579802931908</v>
      </c>
      <c r="M267" s="71">
        <v>23.69597471847765</v>
      </c>
      <c r="N267" s="71">
        <v>26.545245764920189</v>
      </c>
      <c r="O267" s="71">
        <v>14.710356175884581</v>
      </c>
      <c r="P267" s="71">
        <v>11.230957402982179</v>
      </c>
      <c r="Q267" s="71">
        <v>0.79163662820791703</v>
      </c>
      <c r="R267" s="71">
        <v>0.2085741231045817</v>
      </c>
      <c r="S267" s="71">
        <v>1.8037306006062821</v>
      </c>
      <c r="T267" s="72"/>
      <c r="U267" s="71">
        <v>3561752</v>
      </c>
      <c r="V267" s="71">
        <v>415</v>
      </c>
      <c r="W267" s="71">
        <v>5</v>
      </c>
      <c r="X267" s="71">
        <v>3545</v>
      </c>
      <c r="Y267" s="71">
        <v>5545</v>
      </c>
      <c r="Z267" s="71">
        <v>7471</v>
      </c>
      <c r="AA267" s="71">
        <v>2204</v>
      </c>
      <c r="AB267" s="71">
        <v>13012</v>
      </c>
      <c r="AC267" s="71">
        <v>36423</v>
      </c>
      <c r="AD267" s="71">
        <v>1.8037306006062821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41.412999999999997</v>
      </c>
      <c r="BK267" s="71">
        <v>0</v>
      </c>
      <c r="BL267" s="71">
        <v>0</v>
      </c>
      <c r="BM267" s="71">
        <v>0</v>
      </c>
      <c r="BN267" s="72"/>
      <c r="BO267" s="71">
        <v>0</v>
      </c>
      <c r="BP267" s="71">
        <v>0</v>
      </c>
      <c r="BQ267" s="71">
        <v>3</v>
      </c>
      <c r="BR267" s="71">
        <v>0</v>
      </c>
      <c r="BS267" s="71">
        <v>0</v>
      </c>
      <c r="BT267" s="71">
        <v>0</v>
      </c>
      <c r="BU267"/>
      <c r="BV267" s="70">
        <v>41.412999999999997</v>
      </c>
      <c r="BW267" s="70">
        <v>0</v>
      </c>
      <c r="BX267" s="70">
        <v>0</v>
      </c>
      <c r="BY267" s="70">
        <v>0</v>
      </c>
      <c r="BZ267" s="70">
        <v>0</v>
      </c>
      <c r="CA267" s="70">
        <v>0</v>
      </c>
      <c r="CB267" s="70">
        <v>0</v>
      </c>
      <c r="CC267" s="70">
        <v>0</v>
      </c>
      <c r="CD267" s="70">
        <v>0</v>
      </c>
    </row>
    <row r="268" spans="1:82">
      <c r="A268" s="70" t="s">
        <v>1996</v>
      </c>
      <c r="B268" s="70">
        <v>76</v>
      </c>
      <c r="C268" s="70">
        <v>8</v>
      </c>
      <c r="D268" s="70">
        <v>5</v>
      </c>
      <c r="E268" s="70">
        <v>2011</v>
      </c>
      <c r="F268" s="70" t="s">
        <v>178</v>
      </c>
      <c r="G268" s="70" t="s">
        <v>1988</v>
      </c>
      <c r="H268" s="70" t="s">
        <v>1989</v>
      </c>
      <c r="I268" s="148"/>
      <c r="J268" s="71">
        <v>135.97118151856961</v>
      </c>
      <c r="K268" s="71">
        <v>2.090260918639598</v>
      </c>
      <c r="L268" s="71">
        <v>0.25936896921608388</v>
      </c>
      <c r="M268" s="71">
        <v>21.716348843414369</v>
      </c>
      <c r="N268" s="71">
        <v>25.399765033245579</v>
      </c>
      <c r="O268" s="71">
        <v>14.511269529474854</v>
      </c>
      <c r="P268" s="71">
        <v>10.713411003188252</v>
      </c>
      <c r="Q268" s="71">
        <v>0.90745932756293701</v>
      </c>
      <c r="R268" s="71">
        <v>0.17770473834222181</v>
      </c>
      <c r="S268" s="71">
        <v>1.992434048923821</v>
      </c>
      <c r="T268" s="72"/>
      <c r="U268" s="71">
        <v>3614954</v>
      </c>
      <c r="V268" s="71">
        <v>415</v>
      </c>
      <c r="W268" s="71">
        <v>5</v>
      </c>
      <c r="X268" s="71">
        <v>3545</v>
      </c>
      <c r="Y268" s="71">
        <v>5584</v>
      </c>
      <c r="Z268" s="71">
        <v>7530</v>
      </c>
      <c r="AA268" s="71">
        <v>2165</v>
      </c>
      <c r="AB268" s="71">
        <v>12931</v>
      </c>
      <c r="AC268" s="71">
        <v>30981</v>
      </c>
      <c r="AD268" s="71">
        <v>1.992434048923821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47.746000000000002</v>
      </c>
      <c r="BK268" s="71">
        <v>0</v>
      </c>
      <c r="BL268" s="71">
        <v>0</v>
      </c>
      <c r="BM268" s="71">
        <v>0</v>
      </c>
      <c r="BN268" s="72"/>
      <c r="BO268" s="71">
        <v>0</v>
      </c>
      <c r="BP268" s="71">
        <v>0</v>
      </c>
      <c r="BQ268" s="71">
        <v>3</v>
      </c>
      <c r="BR268" s="71">
        <v>0</v>
      </c>
      <c r="BS268" s="71">
        <v>0</v>
      </c>
      <c r="BT268" s="71">
        <v>0</v>
      </c>
      <c r="BU268"/>
      <c r="BV268" s="70">
        <v>47.746000000000002</v>
      </c>
      <c r="BW268" s="70">
        <v>0</v>
      </c>
      <c r="BX268" s="70">
        <v>0</v>
      </c>
      <c r="BY268" s="70">
        <v>0</v>
      </c>
      <c r="BZ268" s="70">
        <v>0</v>
      </c>
      <c r="CA268" s="70">
        <v>0</v>
      </c>
      <c r="CB268" s="70">
        <v>0</v>
      </c>
      <c r="CC268" s="70">
        <v>0</v>
      </c>
      <c r="CD268" s="70">
        <v>0</v>
      </c>
    </row>
    <row r="269" spans="1:82">
      <c r="A269" s="70" t="s">
        <v>1997</v>
      </c>
      <c r="B269" s="70">
        <v>77</v>
      </c>
      <c r="C269" s="70">
        <v>9</v>
      </c>
      <c r="D269" s="70">
        <v>5</v>
      </c>
      <c r="E269" s="70">
        <v>2012</v>
      </c>
      <c r="F269" s="70" t="s">
        <v>179</v>
      </c>
      <c r="G269" s="70" t="s">
        <v>1988</v>
      </c>
      <c r="H269" s="70" t="s">
        <v>1989</v>
      </c>
      <c r="I269" s="148"/>
      <c r="J269" s="71">
        <v>133.5038446646009</v>
      </c>
      <c r="K269" s="71">
        <v>2.019485932645928</v>
      </c>
      <c r="L269" s="71">
        <v>0.25379181470804618</v>
      </c>
      <c r="M269" s="71">
        <v>21.843185330983079</v>
      </c>
      <c r="N269" s="71">
        <v>27.537173471510179</v>
      </c>
      <c r="O269" s="71">
        <v>14.538563356440585</v>
      </c>
      <c r="P269" s="71">
        <v>10.440931996443489</v>
      </c>
      <c r="Q269" s="71">
        <v>0.98662248757794302</v>
      </c>
      <c r="R269" s="71">
        <v>0.23741608858209839</v>
      </c>
      <c r="S269" s="71">
        <v>2.308631584078586</v>
      </c>
      <c r="T269" s="72"/>
      <c r="U269" s="71">
        <v>3568619</v>
      </c>
      <c r="V269" s="71">
        <v>415</v>
      </c>
      <c r="W269" s="71">
        <v>5</v>
      </c>
      <c r="X269" s="71">
        <v>3545</v>
      </c>
      <c r="Y269" s="71">
        <v>5684</v>
      </c>
      <c r="Z269" s="71">
        <v>7604</v>
      </c>
      <c r="AA269" s="71">
        <v>2098</v>
      </c>
      <c r="AB269" s="71">
        <v>12940</v>
      </c>
      <c r="AC269" s="71">
        <v>40319</v>
      </c>
      <c r="AD269" s="71">
        <v>2.308631584078586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44.061999999999998</v>
      </c>
      <c r="BK269" s="71">
        <v>0</v>
      </c>
      <c r="BL269" s="71">
        <v>0</v>
      </c>
      <c r="BM269" s="71">
        <v>0</v>
      </c>
      <c r="BN269" s="72"/>
      <c r="BO269" s="71">
        <v>0</v>
      </c>
      <c r="BP269" s="71">
        <v>0</v>
      </c>
      <c r="BQ269" s="71">
        <v>3</v>
      </c>
      <c r="BR269" s="71">
        <v>0</v>
      </c>
      <c r="BS269" s="71">
        <v>0</v>
      </c>
      <c r="BT269" s="71">
        <v>0</v>
      </c>
      <c r="BU269"/>
      <c r="BV269" s="70">
        <v>44.061999999999998</v>
      </c>
      <c r="BW269" s="70">
        <v>0</v>
      </c>
      <c r="BX269" s="70">
        <v>0</v>
      </c>
      <c r="BY269" s="70">
        <v>0</v>
      </c>
      <c r="BZ269" s="70">
        <v>0</v>
      </c>
      <c r="CA269" s="70">
        <v>0</v>
      </c>
      <c r="CB269" s="70">
        <v>0</v>
      </c>
      <c r="CC269" s="70">
        <v>0</v>
      </c>
      <c r="CD269" s="70">
        <v>0</v>
      </c>
    </row>
    <row r="270" spans="1:82">
      <c r="A270" s="70" t="s">
        <v>1998</v>
      </c>
      <c r="B270" s="70">
        <v>78</v>
      </c>
      <c r="C270" s="70">
        <v>10</v>
      </c>
      <c r="D270" s="70">
        <v>5</v>
      </c>
      <c r="E270" s="70">
        <v>2013</v>
      </c>
      <c r="F270" s="70" t="s">
        <v>180</v>
      </c>
      <c r="G270" s="70" t="s">
        <v>1988</v>
      </c>
      <c r="H270" s="70" t="s">
        <v>1989</v>
      </c>
      <c r="I270" s="148"/>
      <c r="J270" s="71">
        <v>107.8122759295027</v>
      </c>
      <c r="K270" s="71">
        <v>1.334286157272673</v>
      </c>
      <c r="L270" s="71">
        <v>0.25092803357569088</v>
      </c>
      <c r="M270" s="71">
        <v>21.120505889218421</v>
      </c>
      <c r="N270" s="71">
        <v>28.183740609701271</v>
      </c>
      <c r="O270" s="71">
        <v>14.129495099036355</v>
      </c>
      <c r="P270" s="71">
        <v>10.245491399688916</v>
      </c>
      <c r="Q270" s="71">
        <v>0.99091618955239902</v>
      </c>
      <c r="R270" s="71">
        <v>0.21820959823898861</v>
      </c>
      <c r="S270" s="71">
        <v>1.96728438359563</v>
      </c>
      <c r="T270" s="72"/>
      <c r="U270" s="71">
        <v>3223797</v>
      </c>
      <c r="V270" s="71">
        <v>415</v>
      </c>
      <c r="W270" s="71">
        <v>5</v>
      </c>
      <c r="X270" s="71">
        <v>3545</v>
      </c>
      <c r="Y270" s="71">
        <v>5653</v>
      </c>
      <c r="Z270" s="71">
        <v>7720</v>
      </c>
      <c r="AA270" s="71">
        <v>2051</v>
      </c>
      <c r="AB270" s="71">
        <v>12810</v>
      </c>
      <c r="AC270" s="71">
        <v>36173</v>
      </c>
      <c r="AD270" s="71">
        <v>1.96728438359563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45.374000000000002</v>
      </c>
      <c r="BK270" s="71">
        <v>0</v>
      </c>
      <c r="BL270" s="71">
        <v>0</v>
      </c>
      <c r="BM270" s="71">
        <v>0</v>
      </c>
      <c r="BN270" s="72"/>
      <c r="BO270" s="71">
        <v>0</v>
      </c>
      <c r="BP270" s="71">
        <v>0</v>
      </c>
      <c r="BQ270" s="71">
        <v>3</v>
      </c>
      <c r="BR270" s="71">
        <v>0</v>
      </c>
      <c r="BS270" s="71">
        <v>0</v>
      </c>
      <c r="BT270" s="71">
        <v>0</v>
      </c>
      <c r="BU270"/>
      <c r="BV270" s="70">
        <v>45.374000000000002</v>
      </c>
      <c r="BW270" s="70">
        <v>0</v>
      </c>
      <c r="BX270" s="70">
        <v>0</v>
      </c>
      <c r="BY270" s="70">
        <v>0</v>
      </c>
      <c r="BZ270" s="70">
        <v>0</v>
      </c>
      <c r="CA270" s="70">
        <v>0</v>
      </c>
      <c r="CB270" s="70">
        <v>0</v>
      </c>
      <c r="CC270" s="70">
        <v>0</v>
      </c>
      <c r="CD270" s="70">
        <v>0</v>
      </c>
    </row>
    <row r="271" spans="1:82">
      <c r="A271" s="70" t="s">
        <v>1999</v>
      </c>
      <c r="B271" s="70">
        <v>79</v>
      </c>
      <c r="C271" s="70">
        <v>11</v>
      </c>
      <c r="D271" s="70">
        <v>5</v>
      </c>
      <c r="E271" s="70">
        <v>2014</v>
      </c>
      <c r="F271" s="70" t="s">
        <v>181</v>
      </c>
      <c r="G271" s="70" t="s">
        <v>1988</v>
      </c>
      <c r="H271" s="70" t="s">
        <v>1989</v>
      </c>
      <c r="I271" s="148"/>
      <c r="J271" s="71">
        <v>112.3527792592031</v>
      </c>
      <c r="K271" s="71">
        <v>0.93044492768191966</v>
      </c>
      <c r="L271" s="71">
        <v>0.16735151809006851</v>
      </c>
      <c r="M271" s="71">
        <v>20.121044918974409</v>
      </c>
      <c r="N271" s="71">
        <v>26.94663863146484</v>
      </c>
      <c r="O271" s="71">
        <v>13.424177405595094</v>
      </c>
      <c r="P271" s="71">
        <v>10.042658117211422</v>
      </c>
      <c r="Q271" s="71">
        <v>0.94174475464937701</v>
      </c>
      <c r="R271" s="71">
        <v>0.3333272027096848</v>
      </c>
      <c r="S271" s="71">
        <v>2.088030965380125</v>
      </c>
      <c r="T271" s="72"/>
      <c r="U271" s="71">
        <v>3265102</v>
      </c>
      <c r="V271" s="71">
        <v>291</v>
      </c>
      <c r="W271" s="71">
        <v>4</v>
      </c>
      <c r="X271" s="71">
        <v>3407</v>
      </c>
      <c r="Y271" s="71">
        <v>5658</v>
      </c>
      <c r="Z271" s="71">
        <v>7725</v>
      </c>
      <c r="AA271" s="71">
        <v>2000</v>
      </c>
      <c r="AB271" s="71">
        <v>12689</v>
      </c>
      <c r="AC271" s="71">
        <v>55430</v>
      </c>
      <c r="AD271" s="71">
        <v>2.088030965380125</v>
      </c>
      <c r="AE271" s="72"/>
      <c r="AF271" s="71"/>
      <c r="AG271" s="71"/>
      <c r="AH271" s="71"/>
      <c r="AI271" s="71"/>
      <c r="AJ271" s="71"/>
      <c r="AK271" s="71"/>
      <c r="AL271" s="71"/>
      <c r="AM271" s="71"/>
      <c r="AN271" s="71"/>
      <c r="AO271" s="71"/>
      <c r="AP271" s="71"/>
      <c r="AQ271" s="72"/>
      <c r="AR271" s="71">
        <v>110</v>
      </c>
      <c r="AS271" s="71">
        <v>95</v>
      </c>
      <c r="AT271" s="71">
        <v>2</v>
      </c>
      <c r="AU271" s="71">
        <v>0</v>
      </c>
      <c r="AV271" s="71">
        <v>0</v>
      </c>
      <c r="AW271" s="71">
        <v>0</v>
      </c>
      <c r="AX271" s="71"/>
      <c r="AY271" s="72"/>
      <c r="AZ271" s="71">
        <v>529.4</v>
      </c>
      <c r="BA271" s="71">
        <v>8445.9</v>
      </c>
      <c r="BB271" s="71">
        <v>10500</v>
      </c>
      <c r="BC271" s="71">
        <v>0</v>
      </c>
      <c r="BD271" s="71">
        <v>0</v>
      </c>
      <c r="BE271" s="71">
        <v>0</v>
      </c>
      <c r="BF271" s="71"/>
      <c r="BG271" s="72"/>
      <c r="BH271" s="71">
        <v>0</v>
      </c>
      <c r="BI271" s="71">
        <v>0</v>
      </c>
      <c r="BJ271" s="71">
        <v>41.69</v>
      </c>
      <c r="BK271" s="71">
        <v>0</v>
      </c>
      <c r="BL271" s="71">
        <v>0</v>
      </c>
      <c r="BM271" s="71">
        <v>0</v>
      </c>
      <c r="BN271" s="72"/>
      <c r="BO271" s="71">
        <v>0</v>
      </c>
      <c r="BP271" s="71">
        <v>0</v>
      </c>
      <c r="BQ271" s="71">
        <v>3</v>
      </c>
      <c r="BR271" s="71">
        <v>0</v>
      </c>
      <c r="BS271" s="71">
        <v>0</v>
      </c>
      <c r="BT271" s="71">
        <v>0</v>
      </c>
      <c r="BU271"/>
      <c r="BV271" s="70">
        <v>41.69</v>
      </c>
      <c r="BW271" s="70">
        <v>0</v>
      </c>
      <c r="BX271" s="70">
        <v>0</v>
      </c>
      <c r="BY271" s="70">
        <v>0</v>
      </c>
      <c r="BZ271" s="70">
        <v>0</v>
      </c>
      <c r="CA271" s="70">
        <v>0</v>
      </c>
      <c r="CB271" s="70">
        <v>0</v>
      </c>
      <c r="CC271" s="70">
        <v>0</v>
      </c>
      <c r="CD271" s="70">
        <v>0</v>
      </c>
    </row>
    <row r="272" spans="1:82">
      <c r="A272" s="70" t="s">
        <v>2000</v>
      </c>
      <c r="B272" s="70">
        <v>80</v>
      </c>
      <c r="C272" s="70">
        <v>12</v>
      </c>
      <c r="D272" s="70">
        <v>5</v>
      </c>
      <c r="E272" s="70">
        <v>2015</v>
      </c>
      <c r="F272" s="70" t="s">
        <v>182</v>
      </c>
      <c r="G272" s="70" t="s">
        <v>1988</v>
      </c>
      <c r="H272" s="70" t="s">
        <v>1989</v>
      </c>
      <c r="I272" s="148"/>
      <c r="J272" s="71">
        <v>114.3635001151672</v>
      </c>
      <c r="K272" s="71">
        <v>0.87822734532072078</v>
      </c>
      <c r="L272" s="71">
        <v>0.16769736498089799</v>
      </c>
      <c r="M272" s="71">
        <v>20.326674387654279</v>
      </c>
      <c r="N272" s="71">
        <v>23.924151227140602</v>
      </c>
      <c r="O272" s="71">
        <v>13.353015104429243</v>
      </c>
      <c r="P272" s="71">
        <v>9.9199347027268647</v>
      </c>
      <c r="Q272" s="71">
        <v>0.91021011612453695</v>
      </c>
      <c r="R272" s="71">
        <v>0.50698024172494971</v>
      </c>
      <c r="S272" s="71">
        <v>2.3361139535453801</v>
      </c>
      <c r="T272" s="72"/>
      <c r="U272" s="71">
        <v>3259491</v>
      </c>
      <c r="V272" s="71">
        <v>291</v>
      </c>
      <c r="W272" s="71">
        <v>4</v>
      </c>
      <c r="X272" s="71">
        <v>3407</v>
      </c>
      <c r="Y272" s="71">
        <v>5645</v>
      </c>
      <c r="Z272" s="71">
        <v>7758</v>
      </c>
      <c r="AA272" s="71">
        <v>1974</v>
      </c>
      <c r="AB272" s="71">
        <v>12528</v>
      </c>
      <c r="AC272" s="71">
        <v>86660</v>
      </c>
      <c r="AD272" s="71">
        <v>2.3361139535453801</v>
      </c>
      <c r="AE272" s="72"/>
      <c r="AF272" s="71">
        <v>33407881.135054171</v>
      </c>
      <c r="AG272" s="71">
        <v>579400.14905927016</v>
      </c>
      <c r="AH272" s="71">
        <v>24846.590962457431</v>
      </c>
      <c r="AI272" s="71">
        <v>21004926.367071439</v>
      </c>
      <c r="AJ272" s="71">
        <v>30654813.937901109</v>
      </c>
      <c r="AK272" s="71">
        <v>0</v>
      </c>
      <c r="AL272" s="71">
        <v>0</v>
      </c>
      <c r="AM272" s="71">
        <v>1716909.847016555</v>
      </c>
      <c r="AN272" s="71">
        <v>0</v>
      </c>
      <c r="AO272" s="71">
        <v>0</v>
      </c>
      <c r="AP272" s="71">
        <v>87388778.027065009</v>
      </c>
      <c r="AQ272" s="72"/>
      <c r="AR272" s="71">
        <v>133</v>
      </c>
      <c r="AS272" s="71">
        <v>198</v>
      </c>
      <c r="AT272" s="71">
        <v>2</v>
      </c>
      <c r="AU272" s="71">
        <v>0</v>
      </c>
      <c r="AV272" s="71">
        <v>0</v>
      </c>
      <c r="AW272" s="71">
        <v>0</v>
      </c>
      <c r="AX272" s="71"/>
      <c r="AY272" s="72"/>
      <c r="AZ272" s="71">
        <v>640.6</v>
      </c>
      <c r="BA272" s="71">
        <v>13754.6</v>
      </c>
      <c r="BB272" s="71">
        <v>10500</v>
      </c>
      <c r="BC272" s="71">
        <v>0</v>
      </c>
      <c r="BD272" s="71">
        <v>0</v>
      </c>
      <c r="BE272" s="71">
        <v>0</v>
      </c>
      <c r="BF272" s="71"/>
      <c r="BG272" s="72"/>
      <c r="BH272" s="71">
        <v>0</v>
      </c>
      <c r="BI272" s="71">
        <v>0</v>
      </c>
      <c r="BJ272" s="71">
        <v>41.149000000000001</v>
      </c>
      <c r="BK272" s="71">
        <v>0</v>
      </c>
      <c r="BL272" s="71">
        <v>0</v>
      </c>
      <c r="BM272" s="71">
        <v>0</v>
      </c>
      <c r="BN272" s="72"/>
      <c r="BO272" s="71">
        <v>0</v>
      </c>
      <c r="BP272" s="71">
        <v>0</v>
      </c>
      <c r="BQ272" s="71">
        <v>3</v>
      </c>
      <c r="BR272" s="71">
        <v>0</v>
      </c>
      <c r="BS272" s="71">
        <v>0</v>
      </c>
      <c r="BT272" s="71">
        <v>0</v>
      </c>
      <c r="BU272"/>
      <c r="BV272" s="70">
        <v>41.149000000000001</v>
      </c>
      <c r="BW272" s="70">
        <v>0</v>
      </c>
      <c r="BX272" s="70">
        <v>0</v>
      </c>
      <c r="BY272" s="70">
        <v>0</v>
      </c>
      <c r="BZ272" s="70">
        <v>0</v>
      </c>
      <c r="CA272" s="70">
        <v>0</v>
      </c>
      <c r="CB272" s="70">
        <v>0</v>
      </c>
      <c r="CC272" s="70">
        <v>0</v>
      </c>
      <c r="CD272" s="70">
        <v>0</v>
      </c>
    </row>
    <row r="273" spans="1:82">
      <c r="A273" s="70" t="s">
        <v>2001</v>
      </c>
      <c r="B273" s="70">
        <v>81</v>
      </c>
      <c r="C273" s="70">
        <v>13</v>
      </c>
      <c r="D273" s="70">
        <v>5</v>
      </c>
      <c r="E273" s="70">
        <v>2016</v>
      </c>
      <c r="F273" s="70" t="s">
        <v>155</v>
      </c>
      <c r="G273" s="1064" t="s">
        <v>1988</v>
      </c>
      <c r="H273" s="70" t="s">
        <v>1989</v>
      </c>
      <c r="I273" s="148"/>
      <c r="J273" s="71">
        <v>132.0390649236962</v>
      </c>
      <c r="K273" s="71">
        <v>0.83307493606445493</v>
      </c>
      <c r="L273" s="71">
        <v>0.18677895604762865</v>
      </c>
      <c r="M273" s="71">
        <v>17.89624915949722</v>
      </c>
      <c r="N273" s="71">
        <v>22.704378856212561</v>
      </c>
      <c r="O273" s="71">
        <v>13.112649599022685</v>
      </c>
      <c r="P273" s="71">
        <v>9.5619647662314939</v>
      </c>
      <c r="Q273" s="71">
        <v>0.87407134465991265</v>
      </c>
      <c r="R273" s="71">
        <v>0.5920879875927243</v>
      </c>
      <c r="S273" s="71">
        <v>1.3530861499341695</v>
      </c>
      <c r="T273" s="72"/>
      <c r="U273" s="71">
        <v>3384041</v>
      </c>
      <c r="V273" s="71">
        <v>291</v>
      </c>
      <c r="W273" s="71">
        <v>4</v>
      </c>
      <c r="X273" s="71">
        <v>3407</v>
      </c>
      <c r="Y273" s="71">
        <v>5629</v>
      </c>
      <c r="Z273" s="71">
        <v>7712</v>
      </c>
      <c r="AA273" s="71">
        <v>1968</v>
      </c>
      <c r="AB273" s="71">
        <v>12375</v>
      </c>
      <c r="AC273" s="71">
        <v>101122.8000745451</v>
      </c>
      <c r="AD273" s="71">
        <v>1.35308614993417</v>
      </c>
      <c r="AE273" s="72"/>
      <c r="AF273" s="71">
        <v>39327973.072941206</v>
      </c>
      <c r="AG273" s="71">
        <v>538670.80366576114</v>
      </c>
      <c r="AH273" s="71">
        <v>23798.320414250109</v>
      </c>
      <c r="AI273" s="71">
        <v>20960099.746167101</v>
      </c>
      <c r="AJ273" s="71">
        <v>28492036.554208949</v>
      </c>
      <c r="AK273" s="71">
        <v>0</v>
      </c>
      <c r="AL273" s="71">
        <v>0</v>
      </c>
      <c r="AM273" s="71">
        <v>1697259.4192318639</v>
      </c>
      <c r="AN273" s="71">
        <v>0</v>
      </c>
      <c r="AO273" s="71">
        <v>0</v>
      </c>
      <c r="AP273" s="71">
        <v>91039837.916629136</v>
      </c>
      <c r="AQ273" s="72"/>
      <c r="AR273" s="71">
        <v>151</v>
      </c>
      <c r="AS273" s="71">
        <v>227</v>
      </c>
      <c r="AT273" s="71">
        <v>2</v>
      </c>
      <c r="AU273" s="71">
        <v>0</v>
      </c>
      <c r="AV273" s="71">
        <v>0</v>
      </c>
      <c r="AW273" s="71">
        <v>0</v>
      </c>
      <c r="AX273" s="71"/>
      <c r="AY273" s="72"/>
      <c r="AZ273" s="71">
        <v>727.2</v>
      </c>
      <c r="BA273" s="71">
        <v>17805.8</v>
      </c>
      <c r="BB273" s="71">
        <v>10500</v>
      </c>
      <c r="BC273" s="71">
        <v>0</v>
      </c>
      <c r="BD273" s="71">
        <v>0</v>
      </c>
      <c r="BE273" s="71">
        <v>0</v>
      </c>
      <c r="BF273" s="71"/>
      <c r="BG273" s="72"/>
      <c r="BH273" s="71">
        <v>0</v>
      </c>
      <c r="BI273" s="71">
        <v>0</v>
      </c>
      <c r="BJ273" s="71">
        <v>42.322000000000003</v>
      </c>
      <c r="BK273" s="71">
        <v>0</v>
      </c>
      <c r="BL273" s="71">
        <v>0</v>
      </c>
      <c r="BM273" s="71">
        <v>0</v>
      </c>
      <c r="BN273" s="72"/>
      <c r="BO273" s="71">
        <v>0</v>
      </c>
      <c r="BP273" s="71">
        <v>0</v>
      </c>
      <c r="BQ273" s="71">
        <v>3</v>
      </c>
      <c r="BR273" s="71">
        <v>0</v>
      </c>
      <c r="BS273" s="71">
        <v>0</v>
      </c>
      <c r="BT273" s="71">
        <v>0</v>
      </c>
      <c r="BU273"/>
      <c r="BV273" s="70">
        <v>42.322000000000003</v>
      </c>
      <c r="BW273" s="70">
        <v>0</v>
      </c>
      <c r="BX273" s="70">
        <v>0</v>
      </c>
      <c r="BY273" s="70">
        <v>0</v>
      </c>
      <c r="BZ273" s="70">
        <v>0</v>
      </c>
      <c r="CA273" s="70">
        <v>0</v>
      </c>
      <c r="CB273" s="70">
        <v>0</v>
      </c>
      <c r="CC273" s="70">
        <v>0</v>
      </c>
      <c r="CD273" s="70">
        <v>0</v>
      </c>
    </row>
    <row r="274" spans="1:82">
      <c r="A274" s="70" t="s">
        <v>2002</v>
      </c>
      <c r="B274" s="70">
        <v>82</v>
      </c>
      <c r="C274" s="70">
        <v>14</v>
      </c>
      <c r="D274" s="70">
        <v>5</v>
      </c>
      <c r="E274" s="70">
        <v>2017</v>
      </c>
      <c r="F274" s="70" t="s">
        <v>156</v>
      </c>
      <c r="G274" s="1064" t="s">
        <v>1988</v>
      </c>
      <c r="H274" s="70" t="s">
        <v>1989</v>
      </c>
      <c r="I274" s="148"/>
      <c r="J274" s="71">
        <v>115.508379776781</v>
      </c>
      <c r="K274" s="71">
        <v>0.94192934739071121</v>
      </c>
      <c r="L274" s="71">
        <v>0.17142252836046459</v>
      </c>
      <c r="M274" s="71">
        <v>17.37479915674518</v>
      </c>
      <c r="N274" s="71">
        <v>22.743387489108503</v>
      </c>
      <c r="O274" s="71">
        <v>12.922098059538284</v>
      </c>
      <c r="P274" s="71">
        <v>9.3468989365925914</v>
      </c>
      <c r="Q274" s="71">
        <v>0.83021984274787097</v>
      </c>
      <c r="R274" s="71">
        <v>0.6783711444685212</v>
      </c>
      <c r="S274" s="71">
        <v>1.2807147165655943</v>
      </c>
      <c r="T274" s="72"/>
      <c r="U274" s="71">
        <v>3188546</v>
      </c>
      <c r="V274" s="71">
        <v>291</v>
      </c>
      <c r="W274" s="71">
        <v>4</v>
      </c>
      <c r="X274" s="71">
        <v>3407</v>
      </c>
      <c r="Y274" s="71">
        <v>5582</v>
      </c>
      <c r="Z274" s="71">
        <v>7726</v>
      </c>
      <c r="AA274" s="71">
        <v>1936</v>
      </c>
      <c r="AB274" s="71">
        <v>12155</v>
      </c>
      <c r="AC274" s="71">
        <v>118158</v>
      </c>
      <c r="AD274" s="71">
        <v>1.2807147165655941</v>
      </c>
      <c r="AE274" s="72"/>
      <c r="AF274" s="71">
        <v>34367274.578809097</v>
      </c>
      <c r="AG274" s="71">
        <v>674629.72618796094</v>
      </c>
      <c r="AH274" s="71">
        <v>28758.531481680249</v>
      </c>
      <c r="AI274" s="71">
        <v>21510803.46204289</v>
      </c>
      <c r="AJ274" s="71">
        <v>29375994.75237105</v>
      </c>
      <c r="AK274" s="71">
        <v>0</v>
      </c>
      <c r="AL274" s="71">
        <v>0</v>
      </c>
      <c r="AM274" s="71">
        <v>1669694.452842341</v>
      </c>
      <c r="AN274" s="71">
        <v>0</v>
      </c>
      <c r="AO274" s="71">
        <v>0</v>
      </c>
      <c r="AP274" s="71">
        <v>87627155.503735021</v>
      </c>
      <c r="AQ274" s="72"/>
      <c r="AR274" s="71">
        <v>167</v>
      </c>
      <c r="AS274" s="71">
        <v>280</v>
      </c>
      <c r="AT274" s="71">
        <v>2</v>
      </c>
      <c r="AU274" s="71">
        <v>0</v>
      </c>
      <c r="AV274" s="71">
        <v>0</v>
      </c>
      <c r="AW274" s="71">
        <v>0</v>
      </c>
      <c r="AX274" s="71"/>
      <c r="AY274" s="72"/>
      <c r="AZ274" s="71">
        <v>805.80000000000007</v>
      </c>
      <c r="BA274" s="71">
        <v>20502.69999999999</v>
      </c>
      <c r="BB274" s="71">
        <v>10500</v>
      </c>
      <c r="BC274" s="71">
        <v>0</v>
      </c>
      <c r="BD274" s="71">
        <v>0</v>
      </c>
      <c r="BE274" s="71">
        <v>0</v>
      </c>
      <c r="BF274" s="71"/>
      <c r="BG274" s="72"/>
      <c r="BH274" s="71">
        <v>0</v>
      </c>
      <c r="BI274" s="71">
        <v>0</v>
      </c>
      <c r="BJ274" s="71">
        <v>43.783999999999999</v>
      </c>
      <c r="BK274" s="71">
        <v>0</v>
      </c>
      <c r="BL274" s="71">
        <v>0</v>
      </c>
      <c r="BM274" s="71">
        <v>0</v>
      </c>
      <c r="BN274" s="72"/>
      <c r="BO274" s="71">
        <v>0</v>
      </c>
      <c r="BP274" s="71">
        <v>0</v>
      </c>
      <c r="BQ274" s="71">
        <v>3</v>
      </c>
      <c r="BR274" s="71">
        <v>0</v>
      </c>
      <c r="BS274" s="71">
        <v>0</v>
      </c>
      <c r="BT274" s="71">
        <v>0</v>
      </c>
      <c r="BU274"/>
      <c r="BV274" s="70">
        <v>43.783999999999999</v>
      </c>
      <c r="BW274" s="70">
        <v>0</v>
      </c>
      <c r="BX274" s="70">
        <v>0</v>
      </c>
      <c r="BY274" s="70">
        <v>0</v>
      </c>
      <c r="BZ274" s="70">
        <v>0</v>
      </c>
      <c r="CA274" s="70">
        <v>0</v>
      </c>
      <c r="CB274" s="70">
        <v>0</v>
      </c>
      <c r="CC274" s="70">
        <v>0</v>
      </c>
      <c r="CD274" s="70">
        <v>0</v>
      </c>
    </row>
    <row r="275" spans="1:82">
      <c r="A275" s="70" t="s">
        <v>2003</v>
      </c>
      <c r="B275" s="70">
        <v>83</v>
      </c>
      <c r="C275" s="70">
        <v>15</v>
      </c>
      <c r="D275" s="70">
        <v>5</v>
      </c>
      <c r="E275" s="70">
        <v>2018</v>
      </c>
      <c r="F275" s="70" t="s">
        <v>183</v>
      </c>
      <c r="G275" s="70" t="s">
        <v>1988</v>
      </c>
      <c r="H275" s="70" t="s">
        <v>1989</v>
      </c>
      <c r="I275" s="148"/>
      <c r="J275" s="71">
        <v>113.82972371345069</v>
      </c>
      <c r="K275" s="71">
        <v>0.78675765558335786</v>
      </c>
      <c r="L275" s="71">
        <v>0.15607346453147158</v>
      </c>
      <c r="M275" s="71">
        <v>15.438873742392909</v>
      </c>
      <c r="N275" s="71">
        <v>20.574402273764338</v>
      </c>
      <c r="O275" s="71">
        <v>12.618598469833493</v>
      </c>
      <c r="P275" s="71">
        <v>9.2347381453532069</v>
      </c>
      <c r="Q275" s="71">
        <v>0.75537277222521404</v>
      </c>
      <c r="R275" s="71">
        <v>0.78471388209363369</v>
      </c>
      <c r="S275" s="71">
        <v>1.7083143278030555</v>
      </c>
      <c r="T275" s="72"/>
      <c r="U275" s="71">
        <v>3520350</v>
      </c>
      <c r="V275" s="71">
        <v>291</v>
      </c>
      <c r="W275" s="71">
        <v>4</v>
      </c>
      <c r="X275" s="71">
        <v>3407</v>
      </c>
      <c r="Y275" s="71">
        <v>5511</v>
      </c>
      <c r="Z275" s="71">
        <v>7689</v>
      </c>
      <c r="AA275" s="71">
        <v>1932</v>
      </c>
      <c r="AB275" s="71">
        <v>11918</v>
      </c>
      <c r="AC275" s="71">
        <v>136145</v>
      </c>
      <c r="AD275" s="71">
        <v>1.708314327803055</v>
      </c>
      <c r="AE275" s="72"/>
      <c r="AF275" s="71">
        <v>35411719.915263571</v>
      </c>
      <c r="AG275" s="71">
        <v>508135.4651326196</v>
      </c>
      <c r="AH275" s="71">
        <v>26744.56440997159</v>
      </c>
      <c r="AI275" s="71">
        <v>19537250.32303087</v>
      </c>
      <c r="AJ275" s="71">
        <v>28533204.761873178</v>
      </c>
      <c r="AK275" s="71">
        <v>0</v>
      </c>
      <c r="AL275" s="71">
        <v>0</v>
      </c>
      <c r="AM275" s="71">
        <v>1640525.9374614309</v>
      </c>
      <c r="AN275" s="71">
        <v>0</v>
      </c>
      <c r="AO275" s="71">
        <v>0</v>
      </c>
      <c r="AP275" s="71">
        <v>85657580.967171639</v>
      </c>
      <c r="AQ275" s="72"/>
      <c r="AR275" s="71">
        <v>190</v>
      </c>
      <c r="AS275" s="71">
        <v>341</v>
      </c>
      <c r="AT275" s="71">
        <v>2</v>
      </c>
      <c r="AU275" s="71">
        <v>0</v>
      </c>
      <c r="AV275" s="71">
        <v>0</v>
      </c>
      <c r="AW275" s="71">
        <v>0</v>
      </c>
      <c r="AX275" s="71"/>
      <c r="AY275" s="72"/>
      <c r="AZ275" s="71">
        <v>926.2</v>
      </c>
      <c r="BA275" s="71">
        <v>23181</v>
      </c>
      <c r="BB275" s="71">
        <v>10500</v>
      </c>
      <c r="BC275" s="71">
        <v>0</v>
      </c>
      <c r="BD275" s="71">
        <v>0</v>
      </c>
      <c r="BE275" s="71">
        <v>0</v>
      </c>
      <c r="BF275" s="71"/>
      <c r="BG275" s="72"/>
      <c r="BH275" s="71">
        <v>0</v>
      </c>
      <c r="BI275" s="71">
        <v>0</v>
      </c>
      <c r="BJ275" s="71">
        <v>40.304000000000002</v>
      </c>
      <c r="BK275" s="71">
        <v>0</v>
      </c>
      <c r="BL275" s="71">
        <v>0</v>
      </c>
      <c r="BM275" s="71">
        <v>0</v>
      </c>
      <c r="BN275" s="72"/>
      <c r="BO275" s="71">
        <v>0</v>
      </c>
      <c r="BP275" s="71">
        <v>0</v>
      </c>
      <c r="BQ275" s="71">
        <v>3</v>
      </c>
      <c r="BR275" s="71">
        <v>0</v>
      </c>
      <c r="BS275" s="71">
        <v>0</v>
      </c>
      <c r="BT275" s="71">
        <v>0</v>
      </c>
      <c r="BU275"/>
      <c r="BV275" s="70">
        <v>40.304000000000002</v>
      </c>
      <c r="BW275" s="70">
        <v>0</v>
      </c>
      <c r="BX275" s="70">
        <v>0</v>
      </c>
      <c r="BY275" s="70">
        <v>0</v>
      </c>
      <c r="BZ275" s="70">
        <v>0</v>
      </c>
      <c r="CA275" s="70">
        <v>0</v>
      </c>
      <c r="CB275" s="70">
        <v>0</v>
      </c>
      <c r="CC275" s="70">
        <v>0</v>
      </c>
      <c r="CD275" s="70">
        <v>0</v>
      </c>
    </row>
    <row r="276" spans="1:82">
      <c r="A276" s="70" t="s">
        <v>2004</v>
      </c>
      <c r="B276" s="70">
        <v>84</v>
      </c>
      <c r="C276" s="70">
        <v>16</v>
      </c>
      <c r="D276" s="70">
        <v>5</v>
      </c>
      <c r="E276" s="70">
        <v>2019</v>
      </c>
      <c r="F276" s="70" t="s">
        <v>158</v>
      </c>
      <c r="G276" s="70" t="s">
        <v>1988</v>
      </c>
      <c r="H276" s="70" t="s">
        <v>1989</v>
      </c>
      <c r="I276" s="148"/>
      <c r="J276" s="71">
        <v>97.139864744634281</v>
      </c>
      <c r="K276" s="71">
        <v>0.79506919034213708</v>
      </c>
      <c r="L276" s="71">
        <v>0.15617356063661134</v>
      </c>
      <c r="M276" s="71">
        <v>13.923192678805023</v>
      </c>
      <c r="N276" s="71">
        <v>16.520909614634622</v>
      </c>
      <c r="O276" s="71">
        <v>12.27025194272735</v>
      </c>
      <c r="P276" s="71">
        <v>9.3718051561126732</v>
      </c>
      <c r="Q276" s="71">
        <v>0.72787203952117796</v>
      </c>
      <c r="R276" s="71">
        <v>0.79305075326831298</v>
      </c>
      <c r="S276" s="71">
        <v>2.0097976480264963</v>
      </c>
      <c r="T276" s="72"/>
      <c r="U276" s="71">
        <v>3280253</v>
      </c>
      <c r="V276" s="71">
        <v>291</v>
      </c>
      <c r="W276" s="71">
        <v>4</v>
      </c>
      <c r="X276" s="71">
        <v>3407</v>
      </c>
      <c r="Y276" s="71">
        <v>5525</v>
      </c>
      <c r="Z276" s="71">
        <v>7682</v>
      </c>
      <c r="AA276" s="71">
        <v>1946</v>
      </c>
      <c r="AB276" s="71">
        <v>11795</v>
      </c>
      <c r="AC276" s="71">
        <v>139845</v>
      </c>
      <c r="AD276" s="71">
        <v>2.0097976480264959</v>
      </c>
      <c r="AE276" s="72"/>
      <c r="AF276" s="71">
        <v>32224243.949333161</v>
      </c>
      <c r="AG276" s="71">
        <v>619716.22328608402</v>
      </c>
      <c r="AH276" s="71">
        <v>29059.92444491835</v>
      </c>
      <c r="AI276" s="71">
        <v>19545269.310575061</v>
      </c>
      <c r="AJ276" s="71">
        <v>25537801.954986319</v>
      </c>
      <c r="AK276" s="71">
        <v>0</v>
      </c>
      <c r="AL276" s="71">
        <v>0</v>
      </c>
      <c r="AM276" s="71">
        <v>1606390.2072875393</v>
      </c>
      <c r="AN276" s="71">
        <v>0</v>
      </c>
      <c r="AO276" s="71">
        <v>0</v>
      </c>
      <c r="AP276" s="71">
        <v>79562481.569913074</v>
      </c>
      <c r="AQ276" s="72"/>
      <c r="AR276" s="71">
        <v>209</v>
      </c>
      <c r="AS276" s="71">
        <v>410</v>
      </c>
      <c r="AT276" s="71">
        <v>2</v>
      </c>
      <c r="AU276" s="71">
        <v>0</v>
      </c>
      <c r="AV276" s="71">
        <v>0</v>
      </c>
      <c r="AW276" s="71">
        <v>0</v>
      </c>
      <c r="AX276" s="71"/>
      <c r="AY276" s="72"/>
      <c r="AZ276" s="71">
        <v>1026.399999999999</v>
      </c>
      <c r="BA276" s="71">
        <v>27511.500000000011</v>
      </c>
      <c r="BB276" s="71">
        <v>10500</v>
      </c>
      <c r="BC276" s="71">
        <v>0</v>
      </c>
      <c r="BD276" s="71">
        <v>0</v>
      </c>
      <c r="BE276" s="71">
        <v>0</v>
      </c>
      <c r="BF276" s="71"/>
      <c r="BG276" s="72"/>
      <c r="BH276" s="71">
        <v>0</v>
      </c>
      <c r="BI276" s="71">
        <v>0</v>
      </c>
      <c r="BJ276" s="71">
        <v>31.802</v>
      </c>
      <c r="BK276" s="71">
        <v>0</v>
      </c>
      <c r="BL276" s="71">
        <v>0</v>
      </c>
      <c r="BM276" s="71">
        <v>0</v>
      </c>
      <c r="BN276" s="72"/>
      <c r="BO276" s="71">
        <v>0</v>
      </c>
      <c r="BP276" s="71">
        <v>0</v>
      </c>
      <c r="BQ276" s="71">
        <v>3</v>
      </c>
      <c r="BR276" s="71">
        <v>0</v>
      </c>
      <c r="BS276" s="71">
        <v>0</v>
      </c>
      <c r="BT276" s="71">
        <v>0</v>
      </c>
      <c r="BU276"/>
      <c r="BV276" s="70">
        <v>31.802</v>
      </c>
      <c r="BW276" s="70">
        <v>0</v>
      </c>
      <c r="BX276" s="70">
        <v>0</v>
      </c>
      <c r="BY276" s="70">
        <v>0</v>
      </c>
      <c r="BZ276" s="70">
        <v>0</v>
      </c>
      <c r="CA276" s="70">
        <v>0</v>
      </c>
      <c r="CB276" s="70">
        <v>0</v>
      </c>
      <c r="CC276" s="70">
        <v>0</v>
      </c>
      <c r="CD276" s="70">
        <v>0</v>
      </c>
    </row>
    <row r="277" spans="1:82">
      <c r="A277" s="70" t="s">
        <v>2005</v>
      </c>
      <c r="B277" s="70">
        <v>85</v>
      </c>
      <c r="C277" s="70">
        <v>17</v>
      </c>
      <c r="D277" s="70">
        <v>5</v>
      </c>
      <c r="E277" s="70">
        <v>2020</v>
      </c>
      <c r="F277" s="70" t="s">
        <v>159</v>
      </c>
      <c r="G277" s="70" t="s">
        <v>1988</v>
      </c>
      <c r="H277" s="70" t="s">
        <v>1989</v>
      </c>
      <c r="I277" s="148"/>
      <c r="J277" s="71">
        <v>92.716623223051613</v>
      </c>
      <c r="K277" s="71">
        <v>0.77275869135195896</v>
      </c>
      <c r="L277" s="71">
        <v>0</v>
      </c>
      <c r="M277" s="71">
        <v>12.554568192312837</v>
      </c>
      <c r="N277" s="71">
        <v>17.868192433682122</v>
      </c>
      <c r="O277" s="71">
        <v>10.712690706029488</v>
      </c>
      <c r="P277" s="71">
        <v>8.6722565986688203</v>
      </c>
      <c r="Q277" s="71">
        <v>0.68394439142747099</v>
      </c>
      <c r="R277" s="71">
        <v>0.67118044027919754</v>
      </c>
      <c r="S277" s="71">
        <v>1.462636338495668</v>
      </c>
      <c r="T277" s="72"/>
      <c r="U277" s="71">
        <v>2945558</v>
      </c>
      <c r="V277" s="71">
        <v>258</v>
      </c>
      <c r="W277" s="71">
        <v>0</v>
      </c>
      <c r="X277" s="71">
        <v>3344</v>
      </c>
      <c r="Y277" s="71">
        <v>5508</v>
      </c>
      <c r="Z277" s="71">
        <v>7655</v>
      </c>
      <c r="AA277" s="71">
        <v>1914</v>
      </c>
      <c r="AB277" s="71">
        <v>11600</v>
      </c>
      <c r="AC277" s="71">
        <v>118979.99999999997</v>
      </c>
      <c r="AD277" s="71">
        <v>1.462636338495668</v>
      </c>
      <c r="AE277" s="72"/>
      <c r="AF277" s="71">
        <v>31570091.976366699</v>
      </c>
      <c r="AG277" s="71">
        <v>595437.54084943607</v>
      </c>
      <c r="AH277" s="71">
        <v>0</v>
      </c>
      <c r="AI277" s="71">
        <v>18214580.70826732</v>
      </c>
      <c r="AJ277" s="71">
        <v>28936255.131035261</v>
      </c>
      <c r="AK277" s="71"/>
      <c r="AL277" s="71"/>
      <c r="AM277" s="71">
        <v>1513928.8786880288</v>
      </c>
      <c r="AN277" s="71"/>
      <c r="AO277" s="71"/>
      <c r="AP277" s="71">
        <v>80830294.235206738</v>
      </c>
      <c r="AQ277" s="72"/>
      <c r="AR277" s="71">
        <v>225</v>
      </c>
      <c r="AS277" s="71">
        <v>458</v>
      </c>
      <c r="AT277" s="71">
        <v>2</v>
      </c>
      <c r="AU277" s="71">
        <v>0</v>
      </c>
      <c r="AV277" s="71">
        <v>0</v>
      </c>
      <c r="AW277" s="71">
        <v>0</v>
      </c>
      <c r="AX277" s="71"/>
      <c r="AY277" s="72"/>
      <c r="AZ277" s="71">
        <v>1111.1999999999989</v>
      </c>
      <c r="BA277" s="71">
        <v>30274.80000000005</v>
      </c>
      <c r="BB277" s="71">
        <v>10500</v>
      </c>
      <c r="BC277" s="71">
        <v>0</v>
      </c>
      <c r="BD277" s="71">
        <v>0</v>
      </c>
      <c r="BE277" s="71">
        <v>0</v>
      </c>
      <c r="BF277" s="71"/>
      <c r="BG277" s="72"/>
      <c r="BH277" s="71">
        <v>0</v>
      </c>
      <c r="BI277" s="71">
        <v>0</v>
      </c>
      <c r="BJ277" s="71">
        <v>23.395</v>
      </c>
      <c r="BK277" s="71">
        <v>0</v>
      </c>
      <c r="BL277" s="71">
        <v>0</v>
      </c>
      <c r="BM277" s="71">
        <v>0</v>
      </c>
      <c r="BN277" s="72"/>
      <c r="BO277" s="71">
        <v>0</v>
      </c>
      <c r="BP277" s="71">
        <v>0</v>
      </c>
      <c r="BQ277" s="71">
        <v>3</v>
      </c>
      <c r="BR277" s="71">
        <v>0</v>
      </c>
      <c r="BS277" s="71">
        <v>0</v>
      </c>
      <c r="BT277" s="71">
        <v>0</v>
      </c>
      <c r="BU277"/>
      <c r="BV277" s="70">
        <v>23.395</v>
      </c>
      <c r="BW277" s="70">
        <v>0</v>
      </c>
      <c r="BX277" s="70">
        <v>0</v>
      </c>
      <c r="BY277" s="70">
        <v>0</v>
      </c>
      <c r="BZ277" s="70">
        <v>0</v>
      </c>
      <c r="CA277" s="70">
        <v>0</v>
      </c>
      <c r="CB277" s="70">
        <v>0</v>
      </c>
      <c r="CC277" s="70">
        <v>0</v>
      </c>
      <c r="CD277" s="70">
        <v>0</v>
      </c>
    </row>
    <row r="278" spans="1:82">
      <c r="A278" s="70" t="s">
        <v>2006</v>
      </c>
      <c r="B278" s="70">
        <v>85</v>
      </c>
      <c r="C278" s="70">
        <v>18</v>
      </c>
      <c r="D278" s="70">
        <v>5</v>
      </c>
      <c r="E278" s="70">
        <v>2021</v>
      </c>
      <c r="F278" s="70" t="s">
        <v>160</v>
      </c>
      <c r="G278" s="70" t="s">
        <v>1988</v>
      </c>
      <c r="H278" s="70" t="s">
        <v>1989</v>
      </c>
      <c r="I278" s="148"/>
      <c r="J278" s="71">
        <v>89.93150784461838</v>
      </c>
      <c r="K278" s="71">
        <v>0.89652177333737759</v>
      </c>
      <c r="L278" s="71">
        <v>0</v>
      </c>
      <c r="M278" s="71">
        <v>13.580206141533973</v>
      </c>
      <c r="N278" s="71">
        <v>19.550690055189659</v>
      </c>
      <c r="O278" s="71">
        <v>10.261474287719741</v>
      </c>
      <c r="P278" s="71">
        <v>8.7495664447654224</v>
      </c>
      <c r="Q278" s="71">
        <v>0.66473721771980898</v>
      </c>
      <c r="R278" s="71">
        <v>0.67017123984145299</v>
      </c>
      <c r="S278" s="71">
        <v>1.617350477373545</v>
      </c>
      <c r="T278" s="72"/>
      <c r="U278" s="71">
        <v>3012106</v>
      </c>
      <c r="V278" s="71">
        <v>258</v>
      </c>
      <c r="W278" s="71">
        <v>0</v>
      </c>
      <c r="X278" s="71">
        <v>3344</v>
      </c>
      <c r="Y278" s="71">
        <v>5473</v>
      </c>
      <c r="Z278" s="71">
        <v>7550</v>
      </c>
      <c r="AA278" s="71">
        <v>1883</v>
      </c>
      <c r="AB278" s="71">
        <v>11385</v>
      </c>
      <c r="AC278" s="71">
        <v>115251</v>
      </c>
      <c r="AD278" s="71">
        <v>1.617350477373545</v>
      </c>
      <c r="AE278" s="72"/>
      <c r="AF278" s="71">
        <v>28633101.539239738</v>
      </c>
      <c r="AG278" s="71">
        <v>668090.9897728276</v>
      </c>
      <c r="AH278" s="71">
        <v>0</v>
      </c>
      <c r="AI278" s="71">
        <v>20038781.67592698</v>
      </c>
      <c r="AJ278" s="71">
        <v>29782691.04735389</v>
      </c>
      <c r="AK278" s="71">
        <v>0</v>
      </c>
      <c r="AL278" s="71">
        <v>0</v>
      </c>
      <c r="AM278" s="71">
        <v>1494439.3626918362</v>
      </c>
      <c r="AN278" s="71">
        <v>0</v>
      </c>
      <c r="AO278" s="71">
        <v>0</v>
      </c>
      <c r="AP278" s="71">
        <v>80617104.614985272</v>
      </c>
      <c r="AQ278" s="72"/>
      <c r="AR278" s="71">
        <v>242</v>
      </c>
      <c r="AS278" s="71">
        <v>494</v>
      </c>
      <c r="AT278" s="71">
        <v>2</v>
      </c>
      <c r="AU278" s="71">
        <v>0</v>
      </c>
      <c r="AV278" s="71">
        <v>0</v>
      </c>
      <c r="AW278" s="71">
        <v>0</v>
      </c>
      <c r="AX278" s="71"/>
      <c r="AY278" s="72"/>
      <c r="AZ278" s="71">
        <v>1205.4999999999991</v>
      </c>
      <c r="BA278" s="71">
        <v>33110.600000000049</v>
      </c>
      <c r="BB278" s="71">
        <v>10500</v>
      </c>
      <c r="BC278" s="71">
        <v>0</v>
      </c>
      <c r="BD278" s="71">
        <v>0</v>
      </c>
      <c r="BE278" s="71">
        <v>0</v>
      </c>
      <c r="BF278" s="71"/>
      <c r="BG278" s="72"/>
      <c r="BH278" s="71">
        <v>0</v>
      </c>
      <c r="BI278" s="71">
        <v>0</v>
      </c>
      <c r="BJ278" s="71">
        <v>25.155000000000001</v>
      </c>
      <c r="BK278" s="71">
        <v>0</v>
      </c>
      <c r="BL278" s="71">
        <v>0</v>
      </c>
      <c r="BM278" s="71">
        <v>0</v>
      </c>
      <c r="BN278" s="72"/>
      <c r="BO278" s="71">
        <v>0</v>
      </c>
      <c r="BP278" s="71">
        <v>0</v>
      </c>
      <c r="BQ278" s="71">
        <v>3</v>
      </c>
      <c r="BR278" s="71">
        <v>0</v>
      </c>
      <c r="BS278" s="71">
        <v>0</v>
      </c>
      <c r="BT278" s="71">
        <v>0</v>
      </c>
      <c r="BU278"/>
      <c r="BV278" s="70">
        <v>25.155000000000001</v>
      </c>
      <c r="BW278" s="70">
        <v>0</v>
      </c>
      <c r="BX278" s="70">
        <v>0</v>
      </c>
      <c r="BY278" s="70">
        <v>0</v>
      </c>
      <c r="BZ278" s="70">
        <v>0</v>
      </c>
      <c r="CA278" s="70">
        <v>0</v>
      </c>
      <c r="CB278" s="70">
        <v>0</v>
      </c>
      <c r="CC278" s="70">
        <v>0</v>
      </c>
      <c r="CD278" s="70">
        <v>0</v>
      </c>
    </row>
    <row r="279" spans="1:82">
      <c r="A279" s="70" t="s">
        <v>2007</v>
      </c>
      <c r="B279" s="70">
        <v>85</v>
      </c>
      <c r="C279" s="70">
        <v>19</v>
      </c>
      <c r="D279" s="70">
        <v>5</v>
      </c>
      <c r="E279" s="70">
        <v>2022</v>
      </c>
      <c r="F279" s="70" t="s">
        <v>161</v>
      </c>
      <c r="G279" s="70" t="s">
        <v>1988</v>
      </c>
      <c r="H279" s="70" t="s">
        <v>1989</v>
      </c>
      <c r="I279" s="148"/>
      <c r="J279" s="71">
        <v>87.948149755422051</v>
      </c>
      <c r="K279" s="71">
        <v>0.65494771848313693</v>
      </c>
      <c r="L279" s="71">
        <v>0</v>
      </c>
      <c r="M279" s="71">
        <v>13.553445493351839</v>
      </c>
      <c r="N279" s="71">
        <v>20.81126638968432</v>
      </c>
      <c r="O279" s="71">
        <v>10.796034108173822</v>
      </c>
      <c r="P279" s="71">
        <v>8.7188776194621624</v>
      </c>
      <c r="Q279" s="71">
        <v>0.65604552489894707</v>
      </c>
      <c r="R279" s="71">
        <v>0.65588619367599965</v>
      </c>
      <c r="S279" s="71">
        <v>1.0130331190658901</v>
      </c>
      <c r="T279" s="72"/>
      <c r="U279" s="71">
        <v>3453797</v>
      </c>
      <c r="V279" s="71">
        <v>258</v>
      </c>
      <c r="W279" s="71">
        <v>0</v>
      </c>
      <c r="X279" s="71">
        <v>3344</v>
      </c>
      <c r="Y279" s="71">
        <v>5387</v>
      </c>
      <c r="Z279" s="71">
        <v>7547</v>
      </c>
      <c r="AA279" s="71">
        <v>1905</v>
      </c>
      <c r="AB279" s="71">
        <v>11144</v>
      </c>
      <c r="AC279" s="71">
        <v>114210.99999999997</v>
      </c>
      <c r="AD279" s="71">
        <v>1.0130331190658901</v>
      </c>
      <c r="AE279" s="72"/>
      <c r="AF279" s="71">
        <v>27005408.846319411</v>
      </c>
      <c r="AG279" s="71">
        <v>495552.19246393268</v>
      </c>
      <c r="AH279" s="71">
        <v>0</v>
      </c>
      <c r="AI279" s="71">
        <v>18849869.551597003</v>
      </c>
      <c r="AJ279" s="71">
        <v>32741139.744127627</v>
      </c>
      <c r="AK279" s="71">
        <v>0</v>
      </c>
      <c r="AL279" s="71">
        <v>0</v>
      </c>
      <c r="AM279" s="71">
        <v>1438994.5688728958</v>
      </c>
      <c r="AN279" s="71">
        <v>0</v>
      </c>
      <c r="AO279" s="71">
        <v>0</v>
      </c>
      <c r="AP279" s="71">
        <v>80530964.903380871</v>
      </c>
      <c r="AQ279" s="72"/>
      <c r="AR279" s="71">
        <v>293</v>
      </c>
      <c r="AS279" s="71">
        <v>531</v>
      </c>
      <c r="AT279" s="71">
        <v>2</v>
      </c>
      <c r="AU279" s="71">
        <v>0</v>
      </c>
      <c r="AV279" s="71">
        <v>0</v>
      </c>
      <c r="AW279" s="71">
        <v>0</v>
      </c>
      <c r="AX279" s="71"/>
      <c r="AY279" s="72"/>
      <c r="AZ279" s="71">
        <v>1395.3999999999983</v>
      </c>
      <c r="BA279" s="71">
        <v>36984.900000000052</v>
      </c>
      <c r="BB279" s="71">
        <v>10500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2008</v>
      </c>
      <c r="B280" s="70">
        <v>85</v>
      </c>
      <c r="C280" s="70">
        <v>20</v>
      </c>
      <c r="D280" s="70">
        <v>5</v>
      </c>
      <c r="E280" s="70">
        <v>2023</v>
      </c>
      <c r="F280" s="70" t="s">
        <v>1539</v>
      </c>
      <c r="G280" s="70" t="s">
        <v>1988</v>
      </c>
      <c r="H280" s="70" t="s">
        <v>1989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325</v>
      </c>
      <c r="AS280" s="71">
        <v>542</v>
      </c>
      <c r="AT280" s="71">
        <v>7</v>
      </c>
      <c r="AU280" s="71">
        <v>0</v>
      </c>
      <c r="AV280" s="71">
        <v>0</v>
      </c>
      <c r="AW280" s="71">
        <v>0</v>
      </c>
      <c r="AX280" s="71"/>
      <c r="AY280" s="72"/>
      <c r="AZ280" s="71">
        <v>1526.7999999999988</v>
      </c>
      <c r="BA280" s="71">
        <v>38965.600000000057</v>
      </c>
      <c r="BB280" s="71">
        <v>10596</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2009</v>
      </c>
      <c r="B281" s="70">
        <v>85</v>
      </c>
      <c r="C281" s="70">
        <v>21</v>
      </c>
      <c r="D281" s="70">
        <v>5</v>
      </c>
      <c r="E281" s="70">
        <v>2024</v>
      </c>
      <c r="F281" s="70" t="s">
        <v>1558</v>
      </c>
      <c r="G281" s="70" t="s">
        <v>1988</v>
      </c>
      <c r="H281" s="70" t="s">
        <v>1989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2010</v>
      </c>
      <c r="B282" s="70">
        <v>188</v>
      </c>
      <c r="C282" s="70">
        <v>1</v>
      </c>
      <c r="D282" s="70">
        <v>12</v>
      </c>
      <c r="E282" s="70">
        <v>1990</v>
      </c>
      <c r="F282" s="70" t="s">
        <v>787</v>
      </c>
      <c r="G282" s="70" t="s">
        <v>2011</v>
      </c>
      <c r="H282" s="70" t="s">
        <v>2012</v>
      </c>
      <c r="I282" s="148"/>
      <c r="J282" s="71">
        <v>8.8387655490305637</v>
      </c>
      <c r="K282" s="71">
        <v>1.511833825270805</v>
      </c>
      <c r="L282" s="71">
        <v>9.5351616225514094E-2</v>
      </c>
      <c r="M282" s="71">
        <v>7.2102827064221291</v>
      </c>
      <c r="N282" s="71">
        <v>8.9194261466009639</v>
      </c>
      <c r="O282" s="71">
        <v>10.56376481901394</v>
      </c>
      <c r="P282" s="71">
        <v>10.188990812545301</v>
      </c>
      <c r="Q282" s="71">
        <v>0.76968046436172199</v>
      </c>
      <c r="R282" s="71">
        <v>0</v>
      </c>
      <c r="S282" s="71">
        <v>0.89165753442100237</v>
      </c>
      <c r="T282" s="72"/>
      <c r="U282" s="71">
        <v>1461443</v>
      </c>
      <c r="V282" s="71">
        <v>543</v>
      </c>
      <c r="W282" s="71">
        <v>1</v>
      </c>
      <c r="X282" s="71">
        <v>2471</v>
      </c>
      <c r="Y282" s="71">
        <v>3470</v>
      </c>
      <c r="Z282" s="71">
        <v>4345</v>
      </c>
      <c r="AA282" s="71">
        <v>2474</v>
      </c>
      <c r="AB282" s="71">
        <v>12497</v>
      </c>
      <c r="AC282" s="71">
        <v>0</v>
      </c>
      <c r="AD282" s="71">
        <v>0.89165753442100237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2013</v>
      </c>
      <c r="B283" s="70">
        <v>189</v>
      </c>
      <c r="C283" s="70">
        <v>2</v>
      </c>
      <c r="D283" s="70">
        <v>12</v>
      </c>
      <c r="E283" s="70">
        <v>2005</v>
      </c>
      <c r="F283" s="70" t="s">
        <v>789</v>
      </c>
      <c r="G283" s="70" t="s">
        <v>2011</v>
      </c>
      <c r="H283" s="70" t="s">
        <v>2012</v>
      </c>
      <c r="I283" s="148"/>
      <c r="J283" s="71">
        <v>6.6496210375648976</v>
      </c>
      <c r="K283" s="71">
        <v>0.97239889555820469</v>
      </c>
      <c r="L283" s="71">
        <v>0</v>
      </c>
      <c r="M283" s="71">
        <v>11.27988975570125</v>
      </c>
      <c r="N283" s="71">
        <v>14.02848631131001</v>
      </c>
      <c r="O283" s="71">
        <v>15.635568816227471</v>
      </c>
      <c r="P283" s="71">
        <v>10.61550866546024</v>
      </c>
      <c r="Q283" s="71">
        <v>0.79510762142867597</v>
      </c>
      <c r="R283" s="71">
        <v>0</v>
      </c>
      <c r="S283" s="71">
        <v>1.8117219700930709</v>
      </c>
      <c r="T283" s="72"/>
      <c r="U283" s="71">
        <v>1007517</v>
      </c>
      <c r="V283" s="71">
        <v>412</v>
      </c>
      <c r="W283" s="71">
        <v>0</v>
      </c>
      <c r="X283" s="71">
        <v>2088</v>
      </c>
      <c r="Y283" s="71">
        <v>4707</v>
      </c>
      <c r="Z283" s="71">
        <v>7442</v>
      </c>
      <c r="AA283" s="71">
        <v>2111</v>
      </c>
      <c r="AB283" s="71">
        <v>13496</v>
      </c>
      <c r="AC283" s="71">
        <v>0</v>
      </c>
      <c r="AD283" s="71">
        <v>1.8117219700930709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2014</v>
      </c>
      <c r="B284" s="70">
        <v>190</v>
      </c>
      <c r="C284" s="70">
        <v>3</v>
      </c>
      <c r="D284" s="70">
        <v>12</v>
      </c>
      <c r="E284" s="70">
        <v>2006</v>
      </c>
      <c r="F284" s="70" t="s">
        <v>790</v>
      </c>
      <c r="G284" s="70" t="s">
        <v>2011</v>
      </c>
      <c r="H284" s="70" t="s">
        <v>2012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2015</v>
      </c>
      <c r="B285" s="70">
        <v>191</v>
      </c>
      <c r="C285" s="70">
        <v>4</v>
      </c>
      <c r="D285" s="70">
        <v>12</v>
      </c>
      <c r="E285" s="70">
        <v>2007</v>
      </c>
      <c r="F285" s="70" t="s">
        <v>791</v>
      </c>
      <c r="G285" s="70" t="s">
        <v>2011</v>
      </c>
      <c r="H285" s="70" t="s">
        <v>2012</v>
      </c>
      <c r="I285" s="148"/>
      <c r="J285" s="71">
        <v>6.7423690867942456</v>
      </c>
      <c r="K285" s="71">
        <v>0.85360766691015966</v>
      </c>
      <c r="L285" s="71">
        <v>7.0780842585291968</v>
      </c>
      <c r="M285" s="71">
        <v>11.10168414621851</v>
      </c>
      <c r="N285" s="71">
        <v>14.975384533795889</v>
      </c>
      <c r="O285" s="71">
        <v>14.97803275986419</v>
      </c>
      <c r="P285" s="71">
        <v>10.59599042655465</v>
      </c>
      <c r="Q285" s="71">
        <v>0.81835089887468804</v>
      </c>
      <c r="R285" s="71">
        <v>0</v>
      </c>
      <c r="S285" s="71">
        <v>1.589474264934134</v>
      </c>
      <c r="T285" s="72"/>
      <c r="U285" s="71">
        <v>1047389</v>
      </c>
      <c r="V285" s="71">
        <v>371</v>
      </c>
      <c r="W285" s="71">
        <v>90</v>
      </c>
      <c r="X285" s="71">
        <v>2590</v>
      </c>
      <c r="Y285" s="71">
        <v>4751</v>
      </c>
      <c r="Z285" s="71">
        <v>7411</v>
      </c>
      <c r="AA285" s="71">
        <v>2075</v>
      </c>
      <c r="AB285" s="71">
        <v>13156</v>
      </c>
      <c r="AC285" s="71">
        <v>0</v>
      </c>
      <c r="AD285" s="71">
        <v>1.589474264934134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2016</v>
      </c>
      <c r="B286" s="70">
        <v>192</v>
      </c>
      <c r="C286" s="70">
        <v>5</v>
      </c>
      <c r="D286" s="70">
        <v>12</v>
      </c>
      <c r="E286" s="70">
        <v>2008</v>
      </c>
      <c r="F286" s="70" t="s">
        <v>792</v>
      </c>
      <c r="G286" s="70" t="s">
        <v>2011</v>
      </c>
      <c r="H286" s="70" t="s">
        <v>2012</v>
      </c>
      <c r="I286" s="148"/>
      <c r="J286" s="71">
        <v>6.8841131119002847</v>
      </c>
      <c r="K286" s="71">
        <v>0.68110911622948755</v>
      </c>
      <c r="L286" s="71">
        <v>0</v>
      </c>
      <c r="M286" s="71">
        <v>11.71284376261875</v>
      </c>
      <c r="N286" s="71">
        <v>15.10657627418364</v>
      </c>
      <c r="O286" s="71">
        <v>14.534588948362099</v>
      </c>
      <c r="P286" s="71">
        <v>10.10445063819612</v>
      </c>
      <c r="Q286" s="71">
        <v>0.79537824642761401</v>
      </c>
      <c r="R286" s="71">
        <v>0</v>
      </c>
      <c r="S286" s="71">
        <v>1.7420507999584769</v>
      </c>
      <c r="T286" s="72"/>
      <c r="U286" s="71">
        <v>1173669</v>
      </c>
      <c r="V286" s="71">
        <v>371</v>
      </c>
      <c r="W286" s="71">
        <v>0</v>
      </c>
      <c r="X286" s="71">
        <v>2590</v>
      </c>
      <c r="Y286" s="71">
        <v>4774</v>
      </c>
      <c r="Z286" s="71">
        <v>7444</v>
      </c>
      <c r="AA286" s="71">
        <v>1981</v>
      </c>
      <c r="AB286" s="71">
        <v>12997</v>
      </c>
      <c r="AC286" s="71">
        <v>0</v>
      </c>
      <c r="AD286" s="71">
        <v>1.7420507999584769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2017</v>
      </c>
      <c r="B287" s="70">
        <v>193</v>
      </c>
      <c r="C287" s="70">
        <v>6</v>
      </c>
      <c r="D287" s="70">
        <v>12</v>
      </c>
      <c r="E287" s="70">
        <v>2009</v>
      </c>
      <c r="F287" s="70" t="s">
        <v>176</v>
      </c>
      <c r="G287" s="70" t="s">
        <v>2011</v>
      </c>
      <c r="H287" s="70" t="s">
        <v>2012</v>
      </c>
      <c r="I287" s="148"/>
      <c r="J287" s="71">
        <v>6.5534734585920029</v>
      </c>
      <c r="K287" s="71">
        <v>0.55878138002567801</v>
      </c>
      <c r="L287" s="71">
        <v>0.19542820608000611</v>
      </c>
      <c r="M287" s="71">
        <v>9.9945891490264493</v>
      </c>
      <c r="N287" s="71">
        <v>14.108640988065931</v>
      </c>
      <c r="O287" s="71">
        <v>14.79453740240905</v>
      </c>
      <c r="P287" s="71">
        <v>9.6189325165416921</v>
      </c>
      <c r="Q287" s="71">
        <v>0.74865467601538604</v>
      </c>
      <c r="R287" s="71">
        <v>0</v>
      </c>
      <c r="S287" s="71">
        <v>1.3691143703926121</v>
      </c>
      <c r="T287" s="72"/>
      <c r="U287" s="71">
        <v>997445</v>
      </c>
      <c r="V287" s="71">
        <v>355</v>
      </c>
      <c r="W287" s="71">
        <v>3</v>
      </c>
      <c r="X287" s="71">
        <v>2607</v>
      </c>
      <c r="Y287" s="71">
        <v>4799</v>
      </c>
      <c r="Z287" s="71">
        <v>7479</v>
      </c>
      <c r="AA287" s="71">
        <v>1936</v>
      </c>
      <c r="AB287" s="71">
        <v>12842</v>
      </c>
      <c r="AC287" s="71">
        <v>0</v>
      </c>
      <c r="AD287" s="71">
        <v>1.3691143703926121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2018</v>
      </c>
      <c r="B288" s="70">
        <v>194</v>
      </c>
      <c r="C288" s="70">
        <v>7</v>
      </c>
      <c r="D288" s="70">
        <v>12</v>
      </c>
      <c r="E288" s="70">
        <v>2010</v>
      </c>
      <c r="F288" s="70" t="s">
        <v>177</v>
      </c>
      <c r="G288" s="70" t="s">
        <v>2011</v>
      </c>
      <c r="H288" s="70" t="s">
        <v>2012</v>
      </c>
      <c r="I288" s="148"/>
      <c r="J288" s="71">
        <v>5.314110141647741</v>
      </c>
      <c r="K288" s="71">
        <v>0.58553841937269457</v>
      </c>
      <c r="L288" s="71">
        <v>0.21810152966158081</v>
      </c>
      <c r="M288" s="71">
        <v>10.184912644532149</v>
      </c>
      <c r="N288" s="71">
        <v>15.56739476427037</v>
      </c>
      <c r="O288" s="71">
        <v>14.80289890647841</v>
      </c>
      <c r="P288" s="71">
        <v>9.6258069574561453</v>
      </c>
      <c r="Q288" s="71">
        <v>0.77557514113084303</v>
      </c>
      <c r="R288" s="71">
        <v>0</v>
      </c>
      <c r="S288" s="71">
        <v>1.419627982746047</v>
      </c>
      <c r="T288" s="72"/>
      <c r="U288" s="71">
        <v>873108</v>
      </c>
      <c r="V288" s="71">
        <v>355</v>
      </c>
      <c r="W288" s="71">
        <v>3</v>
      </c>
      <c r="X288" s="71">
        <v>2607</v>
      </c>
      <c r="Y288" s="71">
        <v>4837</v>
      </c>
      <c r="Z288" s="71">
        <v>7518</v>
      </c>
      <c r="AA288" s="71">
        <v>1889</v>
      </c>
      <c r="AB288" s="71">
        <v>12748</v>
      </c>
      <c r="AC288" s="71">
        <v>0</v>
      </c>
      <c r="AD288" s="71">
        <v>1.419627982746047</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2019</v>
      </c>
      <c r="B289" s="70">
        <v>195</v>
      </c>
      <c r="C289" s="70">
        <v>8</v>
      </c>
      <c r="D289" s="70">
        <v>12</v>
      </c>
      <c r="E289" s="70">
        <v>2011</v>
      </c>
      <c r="F289" s="70" t="s">
        <v>178</v>
      </c>
      <c r="G289" s="70" t="s">
        <v>2011</v>
      </c>
      <c r="H289" s="70" t="s">
        <v>2012</v>
      </c>
      <c r="I289" s="148"/>
      <c r="J289" s="71">
        <v>6.8353554334899389</v>
      </c>
      <c r="K289" s="71">
        <v>0.85153674626216502</v>
      </c>
      <c r="L289" s="71">
        <v>0.1236073884528027</v>
      </c>
      <c r="M289" s="71">
        <v>12.923532912178841</v>
      </c>
      <c r="N289" s="71">
        <v>16.814652882537871</v>
      </c>
      <c r="O289" s="71">
        <v>14.542103568315705</v>
      </c>
      <c r="P289" s="71">
        <v>9.4861934841163418</v>
      </c>
      <c r="Q289" s="71">
        <v>0.88745887064889795</v>
      </c>
      <c r="R289" s="71">
        <v>0</v>
      </c>
      <c r="S289" s="71">
        <v>1.4254570843741989</v>
      </c>
      <c r="T289" s="72"/>
      <c r="U289" s="71">
        <v>975555</v>
      </c>
      <c r="V289" s="71">
        <v>355</v>
      </c>
      <c r="W289" s="71">
        <v>3</v>
      </c>
      <c r="X289" s="71">
        <v>2607</v>
      </c>
      <c r="Y289" s="71">
        <v>4888</v>
      </c>
      <c r="Z289" s="71">
        <v>7546</v>
      </c>
      <c r="AA289" s="71">
        <v>1917</v>
      </c>
      <c r="AB289" s="71">
        <v>12646</v>
      </c>
      <c r="AC289" s="71">
        <v>0</v>
      </c>
      <c r="AD289" s="71">
        <v>1.4254570843741989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2020</v>
      </c>
      <c r="B290" s="70">
        <v>196</v>
      </c>
      <c r="C290" s="70">
        <v>9</v>
      </c>
      <c r="D290" s="70">
        <v>12</v>
      </c>
      <c r="E290" s="70">
        <v>2012</v>
      </c>
      <c r="F290" s="70" t="s">
        <v>179</v>
      </c>
      <c r="G290" s="70" t="s">
        <v>2011</v>
      </c>
      <c r="H290" s="70" t="s">
        <v>2012</v>
      </c>
      <c r="I290" s="148"/>
      <c r="J290" s="71">
        <v>5.4771559526058597</v>
      </c>
      <c r="K290" s="71">
        <v>0.8303627622577171</v>
      </c>
      <c r="L290" s="71">
        <v>0.12270914451733959</v>
      </c>
      <c r="M290" s="71">
        <v>13.359899387603489</v>
      </c>
      <c r="N290" s="71">
        <v>17.797586463679579</v>
      </c>
      <c r="O290" s="71">
        <v>14.509883917941558</v>
      </c>
      <c r="P290" s="71">
        <v>9.3411007422900045</v>
      </c>
      <c r="Q290" s="71">
        <v>0.95589537301117999</v>
      </c>
      <c r="R290" s="71">
        <v>0</v>
      </c>
      <c r="S290" s="71">
        <v>1.6242469157266579</v>
      </c>
      <c r="T290" s="72"/>
      <c r="U290" s="71">
        <v>747519</v>
      </c>
      <c r="V290" s="71">
        <v>355</v>
      </c>
      <c r="W290" s="71">
        <v>3</v>
      </c>
      <c r="X290" s="71">
        <v>2607</v>
      </c>
      <c r="Y290" s="71">
        <v>4915</v>
      </c>
      <c r="Z290" s="71">
        <v>7589</v>
      </c>
      <c r="AA290" s="71">
        <v>1877</v>
      </c>
      <c r="AB290" s="71">
        <v>12537</v>
      </c>
      <c r="AC290" s="71">
        <v>0</v>
      </c>
      <c r="AD290" s="71">
        <v>1.6242469157266579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2021</v>
      </c>
      <c r="B291" s="70">
        <v>197</v>
      </c>
      <c r="C291" s="70">
        <v>10</v>
      </c>
      <c r="D291" s="70">
        <v>12</v>
      </c>
      <c r="E291" s="70">
        <v>2013</v>
      </c>
      <c r="F291" s="70" t="s">
        <v>180</v>
      </c>
      <c r="G291" s="70" t="s">
        <v>2011</v>
      </c>
      <c r="H291" s="70" t="s">
        <v>2012</v>
      </c>
      <c r="I291" s="148"/>
      <c r="J291" s="71">
        <v>5.826763208953702</v>
      </c>
      <c r="K291" s="71">
        <v>0.7158087818211798</v>
      </c>
      <c r="L291" s="71">
        <v>0.12655273071487119</v>
      </c>
      <c r="M291" s="71">
        <v>12.87118180266736</v>
      </c>
      <c r="N291" s="71">
        <v>17.849998017262351</v>
      </c>
      <c r="O291" s="71">
        <v>13.917186623454979</v>
      </c>
      <c r="P291" s="71">
        <v>9.2713954353108878</v>
      </c>
      <c r="Q291" s="71">
        <v>0.96291371799752201</v>
      </c>
      <c r="R291" s="71">
        <v>0</v>
      </c>
      <c r="S291" s="71">
        <v>1.432332437506004</v>
      </c>
      <c r="T291" s="72"/>
      <c r="U291" s="71">
        <v>735886</v>
      </c>
      <c r="V291" s="71">
        <v>355</v>
      </c>
      <c r="W291" s="71">
        <v>3</v>
      </c>
      <c r="X291" s="71">
        <v>2607</v>
      </c>
      <c r="Y291" s="71">
        <v>4936</v>
      </c>
      <c r="Z291" s="71">
        <v>7604</v>
      </c>
      <c r="AA291" s="71">
        <v>1856</v>
      </c>
      <c r="AB291" s="71">
        <v>12448</v>
      </c>
      <c r="AC291" s="71">
        <v>0</v>
      </c>
      <c r="AD291" s="71">
        <v>1.432332437506004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2022</v>
      </c>
      <c r="B292" s="70">
        <v>198</v>
      </c>
      <c r="C292" s="70">
        <v>11</v>
      </c>
      <c r="D292" s="70">
        <v>12</v>
      </c>
      <c r="E292" s="70">
        <v>2014</v>
      </c>
      <c r="F292" s="70" t="s">
        <v>181</v>
      </c>
      <c r="G292" s="1064" t="s">
        <v>2011</v>
      </c>
      <c r="H292" s="70" t="s">
        <v>2012</v>
      </c>
      <c r="I292" s="148"/>
      <c r="J292" s="71">
        <v>5.7348844059766337</v>
      </c>
      <c r="K292" s="71">
        <v>0.59828016069868273</v>
      </c>
      <c r="L292" s="71">
        <v>0.71836937830593894</v>
      </c>
      <c r="M292" s="71">
        <v>10.69634755805667</v>
      </c>
      <c r="N292" s="71">
        <v>15.586821908337811</v>
      </c>
      <c r="O292" s="71">
        <v>13.193055645731775</v>
      </c>
      <c r="P292" s="71">
        <v>9.2995014165377761</v>
      </c>
      <c r="Q292" s="71">
        <v>0.91354213767666304</v>
      </c>
      <c r="R292" s="71">
        <v>0</v>
      </c>
      <c r="S292" s="71">
        <v>1.464226624382025</v>
      </c>
      <c r="T292" s="72"/>
      <c r="U292" s="71">
        <v>804856</v>
      </c>
      <c r="V292" s="71">
        <v>261</v>
      </c>
      <c r="W292" s="71">
        <v>16</v>
      </c>
      <c r="X292" s="71">
        <v>2373</v>
      </c>
      <c r="Y292" s="71">
        <v>4961</v>
      </c>
      <c r="Z292" s="71">
        <v>7592</v>
      </c>
      <c r="AA292" s="71">
        <v>1852</v>
      </c>
      <c r="AB292" s="71">
        <v>12309</v>
      </c>
      <c r="AC292" s="71">
        <v>0</v>
      </c>
      <c r="AD292" s="71">
        <v>1.464226624382025</v>
      </c>
      <c r="AE292" s="72"/>
      <c r="AF292" s="71"/>
      <c r="AG292" s="71"/>
      <c r="AH292" s="71"/>
      <c r="AI292" s="71"/>
      <c r="AJ292" s="71"/>
      <c r="AK292" s="71"/>
      <c r="AL292" s="71"/>
      <c r="AM292" s="71"/>
      <c r="AN292" s="71"/>
      <c r="AO292" s="71"/>
      <c r="AP292" s="71"/>
      <c r="AQ292" s="72"/>
      <c r="AR292" s="71">
        <v>98</v>
      </c>
      <c r="AS292" s="71">
        <v>27</v>
      </c>
      <c r="AT292" s="71">
        <v>0</v>
      </c>
      <c r="AU292" s="71">
        <v>0</v>
      </c>
      <c r="AV292" s="71">
        <v>0</v>
      </c>
      <c r="AW292" s="71">
        <v>0</v>
      </c>
      <c r="AX292" s="71"/>
      <c r="AY292" s="72"/>
      <c r="AZ292" s="71">
        <v>429.4</v>
      </c>
      <c r="BA292" s="71">
        <v>1031.4000000000001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2023</v>
      </c>
      <c r="B293" s="70">
        <v>199</v>
      </c>
      <c r="C293" s="70">
        <v>12</v>
      </c>
      <c r="D293" s="70">
        <v>12</v>
      </c>
      <c r="E293" s="70">
        <v>2015</v>
      </c>
      <c r="F293" s="70" t="s">
        <v>182</v>
      </c>
      <c r="G293" s="1064" t="s">
        <v>2011</v>
      </c>
      <c r="H293" s="70" t="s">
        <v>2012</v>
      </c>
      <c r="I293" s="148"/>
      <c r="J293" s="71">
        <v>4.915972609183151</v>
      </c>
      <c r="K293" s="71">
        <v>0.57143415348604454</v>
      </c>
      <c r="L293" s="71">
        <v>0.79202855582788556</v>
      </c>
      <c r="M293" s="71">
        <v>11.208816875965811</v>
      </c>
      <c r="N293" s="71">
        <v>15.389099063648979</v>
      </c>
      <c r="O293" s="71">
        <v>13.070739456436666</v>
      </c>
      <c r="P293" s="71">
        <v>9.1158873104085778</v>
      </c>
      <c r="Q293" s="71">
        <v>0.878605598203546</v>
      </c>
      <c r="R293" s="71">
        <v>0</v>
      </c>
      <c r="S293" s="71">
        <v>1.1427335731297821</v>
      </c>
      <c r="T293" s="72"/>
      <c r="U293" s="71">
        <v>740900</v>
      </c>
      <c r="V293" s="71">
        <v>261</v>
      </c>
      <c r="W293" s="71">
        <v>16</v>
      </c>
      <c r="X293" s="71">
        <v>2373</v>
      </c>
      <c r="Y293" s="71">
        <v>4945</v>
      </c>
      <c r="Z293" s="71">
        <v>7594</v>
      </c>
      <c r="AA293" s="71">
        <v>1814</v>
      </c>
      <c r="AB293" s="71">
        <v>12093</v>
      </c>
      <c r="AC293" s="71">
        <v>0</v>
      </c>
      <c r="AD293" s="71">
        <v>1.1427335731297821</v>
      </c>
      <c r="AE293" s="72"/>
      <c r="AF293" s="71">
        <v>5610740.0135703692</v>
      </c>
      <c r="AG293" s="71">
        <v>471922.40532096522</v>
      </c>
      <c r="AH293" s="71">
        <v>166823.8428437307</v>
      </c>
      <c r="AI293" s="71">
        <v>16780572.512222949</v>
      </c>
      <c r="AJ293" s="71">
        <v>23269604.694301721</v>
      </c>
      <c r="AK293" s="71">
        <v>0</v>
      </c>
      <c r="AL293" s="71">
        <v>0</v>
      </c>
      <c r="AM293" s="71">
        <v>1657294.921772925</v>
      </c>
      <c r="AN293" s="71">
        <v>0</v>
      </c>
      <c r="AO293" s="71">
        <v>0</v>
      </c>
      <c r="AP293" s="71">
        <v>47956958.390032664</v>
      </c>
      <c r="AQ293" s="72"/>
      <c r="AR293" s="71">
        <v>117</v>
      </c>
      <c r="AS293" s="71">
        <v>46</v>
      </c>
      <c r="AT293" s="71">
        <v>0</v>
      </c>
      <c r="AU293" s="71">
        <v>0</v>
      </c>
      <c r="AV293" s="71">
        <v>0</v>
      </c>
      <c r="AW293" s="71">
        <v>0</v>
      </c>
      <c r="AX293" s="71"/>
      <c r="AY293" s="72"/>
      <c r="AZ293" s="71">
        <v>519.4</v>
      </c>
      <c r="BA293" s="71">
        <v>1437.5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2024</v>
      </c>
      <c r="B294" s="70">
        <v>200</v>
      </c>
      <c r="C294" s="70">
        <v>13</v>
      </c>
      <c r="D294" s="70">
        <v>12</v>
      </c>
      <c r="E294" s="70">
        <v>2016</v>
      </c>
      <c r="F294" s="70" t="s">
        <v>155</v>
      </c>
      <c r="G294" s="70" t="s">
        <v>2011</v>
      </c>
      <c r="H294" s="70" t="s">
        <v>2012</v>
      </c>
      <c r="I294" s="148"/>
      <c r="J294" s="71">
        <v>4.2127046718362822</v>
      </c>
      <c r="K294" s="71">
        <v>0.57074287383768008</v>
      </c>
      <c r="L294" s="71">
        <v>0.9279965223986878</v>
      </c>
      <c r="M294" s="71">
        <v>9.8095606282047747</v>
      </c>
      <c r="N294" s="71">
        <v>13.557942320863397</v>
      </c>
      <c r="O294" s="71">
        <v>12.849104385349381</v>
      </c>
      <c r="P294" s="71">
        <v>8.86230880772675</v>
      </c>
      <c r="Q294" s="71">
        <v>0.84080365954194758</v>
      </c>
      <c r="R294" s="71">
        <v>0</v>
      </c>
      <c r="S294" s="71">
        <v>2.1183639567081389</v>
      </c>
      <c r="T294" s="72"/>
      <c r="U294" s="71">
        <v>663776</v>
      </c>
      <c r="V294" s="71">
        <v>261</v>
      </c>
      <c r="W294" s="71">
        <v>16</v>
      </c>
      <c r="X294" s="71">
        <v>2373</v>
      </c>
      <c r="Y294" s="71">
        <v>4953</v>
      </c>
      <c r="Z294" s="71">
        <v>7557</v>
      </c>
      <c r="AA294" s="71">
        <v>1824</v>
      </c>
      <c r="AB294" s="71">
        <v>11904</v>
      </c>
      <c r="AC294" s="71">
        <v>0</v>
      </c>
      <c r="AD294" s="71">
        <v>2.1183639567081389</v>
      </c>
      <c r="AE294" s="72"/>
      <c r="AF294" s="71">
        <v>4899385.4957160596</v>
      </c>
      <c r="AG294" s="71">
        <v>453674.89269460452</v>
      </c>
      <c r="AH294" s="71">
        <v>145252.09973091481</v>
      </c>
      <c r="AI294" s="71">
        <v>15673798.06271142</v>
      </c>
      <c r="AJ294" s="71">
        <v>19869934.505859628</v>
      </c>
      <c r="AK294" s="71">
        <v>0</v>
      </c>
      <c r="AL294" s="71">
        <v>0</v>
      </c>
      <c r="AM294" s="71">
        <v>1632660.697093827</v>
      </c>
      <c r="AN294" s="71">
        <v>0</v>
      </c>
      <c r="AO294" s="71">
        <v>0</v>
      </c>
      <c r="AP294" s="71">
        <v>42674705.753806457</v>
      </c>
      <c r="AQ294" s="72"/>
      <c r="AR294" s="71">
        <v>137</v>
      </c>
      <c r="AS294" s="71">
        <v>60</v>
      </c>
      <c r="AT294" s="71">
        <v>0</v>
      </c>
      <c r="AU294" s="71">
        <v>0</v>
      </c>
      <c r="AV294" s="71">
        <v>0</v>
      </c>
      <c r="AW294" s="71">
        <v>0</v>
      </c>
      <c r="AX294" s="71"/>
      <c r="AY294" s="72"/>
      <c r="AZ294" s="71">
        <v>610.90000000000009</v>
      </c>
      <c r="BA294" s="71">
        <v>1682.9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2025</v>
      </c>
      <c r="B295" s="70">
        <v>201</v>
      </c>
      <c r="C295" s="70">
        <v>14</v>
      </c>
      <c r="D295" s="70">
        <v>12</v>
      </c>
      <c r="E295" s="70">
        <v>2017</v>
      </c>
      <c r="F295" s="70" t="s">
        <v>156</v>
      </c>
      <c r="G295" s="70" t="s">
        <v>2011</v>
      </c>
      <c r="H295" s="70" t="s">
        <v>2012</v>
      </c>
      <c r="I295" s="148"/>
      <c r="J295" s="71">
        <v>4.2102776241215327</v>
      </c>
      <c r="K295" s="71">
        <v>0.59451827158173898</v>
      </c>
      <c r="L295" s="71">
        <v>0.81187027207628992</v>
      </c>
      <c r="M295" s="71">
        <v>9.4617516766505485</v>
      </c>
      <c r="N295" s="71">
        <v>14.942870745504255</v>
      </c>
      <c r="O295" s="71">
        <v>12.671216010750975</v>
      </c>
      <c r="P295" s="71">
        <v>8.786857471383529</v>
      </c>
      <c r="Q295" s="71">
        <v>0.80686030459733404</v>
      </c>
      <c r="R295" s="71">
        <v>0</v>
      </c>
      <c r="S295" s="71">
        <v>1.3545687402175346</v>
      </c>
      <c r="T295" s="72"/>
      <c r="U295" s="71">
        <v>721096</v>
      </c>
      <c r="V295" s="71">
        <v>261</v>
      </c>
      <c r="W295" s="71">
        <v>16</v>
      </c>
      <c r="X295" s="71">
        <v>2373</v>
      </c>
      <c r="Y295" s="71">
        <v>5045</v>
      </c>
      <c r="Z295" s="71">
        <v>7576</v>
      </c>
      <c r="AA295" s="71">
        <v>1820</v>
      </c>
      <c r="AB295" s="71">
        <v>11813</v>
      </c>
      <c r="AC295" s="71">
        <v>0</v>
      </c>
      <c r="AD295" s="71">
        <v>1.354568740217535</v>
      </c>
      <c r="AE295" s="72"/>
      <c r="AF295" s="71">
        <v>5016340.2945058187</v>
      </c>
      <c r="AG295" s="71">
        <v>470737.03072163998</v>
      </c>
      <c r="AH295" s="71">
        <v>173611.11423828109</v>
      </c>
      <c r="AI295" s="71">
        <v>15710403.2355718</v>
      </c>
      <c r="AJ295" s="71">
        <v>21993271.969839461</v>
      </c>
      <c r="AK295" s="71">
        <v>0</v>
      </c>
      <c r="AL295" s="71">
        <v>0</v>
      </c>
      <c r="AM295" s="71">
        <v>1622714.9791383441</v>
      </c>
      <c r="AN295" s="71">
        <v>0</v>
      </c>
      <c r="AO295" s="71">
        <v>0</v>
      </c>
      <c r="AP295" s="71">
        <v>44987078.624015346</v>
      </c>
      <c r="AQ295" s="72"/>
      <c r="AR295" s="71">
        <v>151</v>
      </c>
      <c r="AS295" s="71">
        <v>63</v>
      </c>
      <c r="AT295" s="71">
        <v>0</v>
      </c>
      <c r="AU295" s="71">
        <v>0</v>
      </c>
      <c r="AV295" s="71">
        <v>0</v>
      </c>
      <c r="AW295" s="71">
        <v>0</v>
      </c>
      <c r="AX295" s="71"/>
      <c r="AY295" s="72"/>
      <c r="AZ295" s="71">
        <v>671.90000000000009</v>
      </c>
      <c r="BA295" s="71">
        <v>3026.7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2026</v>
      </c>
      <c r="B296" s="70">
        <v>202</v>
      </c>
      <c r="C296" s="70">
        <v>15</v>
      </c>
      <c r="D296" s="70">
        <v>12</v>
      </c>
      <c r="E296" s="70">
        <v>2018</v>
      </c>
      <c r="F296" s="70" t="s">
        <v>183</v>
      </c>
      <c r="G296" s="70" t="s">
        <v>2011</v>
      </c>
      <c r="H296" s="70" t="s">
        <v>2012</v>
      </c>
      <c r="I296" s="148"/>
      <c r="J296" s="71">
        <v>3.6982047546473042</v>
      </c>
      <c r="K296" s="71">
        <v>0.55899814749451926</v>
      </c>
      <c r="L296" s="71">
        <v>0.76057389558542243</v>
      </c>
      <c r="M296" s="71">
        <v>9.3545851284617942</v>
      </c>
      <c r="N296" s="71">
        <v>14.071587799916795</v>
      </c>
      <c r="O296" s="71">
        <v>12.352736465396895</v>
      </c>
      <c r="P296" s="71">
        <v>8.5559944514400836</v>
      </c>
      <c r="Q296" s="71">
        <v>0.73800642387903903</v>
      </c>
      <c r="R296" s="71">
        <v>0</v>
      </c>
      <c r="S296" s="71">
        <v>2.0225831515324977</v>
      </c>
      <c r="T296" s="72"/>
      <c r="U296" s="71">
        <v>673909</v>
      </c>
      <c r="V296" s="71">
        <v>261</v>
      </c>
      <c r="W296" s="71">
        <v>16</v>
      </c>
      <c r="X296" s="71">
        <v>2373</v>
      </c>
      <c r="Y296" s="71">
        <v>5042</v>
      </c>
      <c r="Z296" s="71">
        <v>7527</v>
      </c>
      <c r="AA296" s="71">
        <v>1790</v>
      </c>
      <c r="AB296" s="71">
        <v>11644</v>
      </c>
      <c r="AC296" s="71">
        <v>0</v>
      </c>
      <c r="AD296" s="71">
        <v>2.0225831515324981</v>
      </c>
      <c r="AE296" s="72"/>
      <c r="AF296" s="71">
        <v>4485764.7024139399</v>
      </c>
      <c r="AG296" s="71">
        <v>425103.60687520233</v>
      </c>
      <c r="AH296" s="71">
        <v>165699.01097641629</v>
      </c>
      <c r="AI296" s="71">
        <v>15309424.819139481</v>
      </c>
      <c r="AJ296" s="71">
        <v>22090421.007812958</v>
      </c>
      <c r="AK296" s="71">
        <v>0</v>
      </c>
      <c r="AL296" s="71">
        <v>0</v>
      </c>
      <c r="AM296" s="71">
        <v>1602809.533126439</v>
      </c>
      <c r="AN296" s="71">
        <v>0</v>
      </c>
      <c r="AO296" s="71">
        <v>0</v>
      </c>
      <c r="AP296" s="71">
        <v>44079222.680344433</v>
      </c>
      <c r="AQ296" s="72"/>
      <c r="AR296" s="71">
        <v>167</v>
      </c>
      <c r="AS296" s="71">
        <v>67</v>
      </c>
      <c r="AT296" s="71">
        <v>0</v>
      </c>
      <c r="AU296" s="71">
        <v>0</v>
      </c>
      <c r="AV296" s="71">
        <v>0</v>
      </c>
      <c r="AW296" s="71">
        <v>0</v>
      </c>
      <c r="AX296" s="71"/>
      <c r="AY296" s="72"/>
      <c r="AZ296" s="71">
        <v>747.7</v>
      </c>
      <c r="BA296" s="71">
        <v>3100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2027</v>
      </c>
      <c r="B297" s="70">
        <v>203</v>
      </c>
      <c r="C297" s="70">
        <v>16</v>
      </c>
      <c r="D297" s="70">
        <v>12</v>
      </c>
      <c r="E297" s="70">
        <v>2019</v>
      </c>
      <c r="F297" s="70" t="s">
        <v>158</v>
      </c>
      <c r="G297" s="70" t="s">
        <v>2011</v>
      </c>
      <c r="H297" s="70" t="s">
        <v>2012</v>
      </c>
      <c r="I297" s="148"/>
      <c r="J297" s="71">
        <v>4.043953917676669</v>
      </c>
      <c r="K297" s="71">
        <v>0.49350385915159695</v>
      </c>
      <c r="L297" s="71">
        <v>0.76697645140132187</v>
      </c>
      <c r="M297" s="71">
        <v>8.8574171682799268</v>
      </c>
      <c r="N297" s="71">
        <v>12.414836376882871</v>
      </c>
      <c r="O297" s="71">
        <v>12.033855524148381</v>
      </c>
      <c r="P297" s="71">
        <v>8.3122999483301498</v>
      </c>
      <c r="Q297" s="71">
        <v>0.71380210946515199</v>
      </c>
      <c r="R297" s="71">
        <v>0</v>
      </c>
      <c r="S297" s="71">
        <v>1.6140825932873504</v>
      </c>
      <c r="T297" s="72"/>
      <c r="U297" s="71">
        <v>770160</v>
      </c>
      <c r="V297" s="71">
        <v>261</v>
      </c>
      <c r="W297" s="71">
        <v>16</v>
      </c>
      <c r="X297" s="71">
        <v>2373</v>
      </c>
      <c r="Y297" s="71">
        <v>5117</v>
      </c>
      <c r="Z297" s="71">
        <v>7534</v>
      </c>
      <c r="AA297" s="71">
        <v>1726</v>
      </c>
      <c r="AB297" s="71">
        <v>11567</v>
      </c>
      <c r="AC297" s="71">
        <v>0</v>
      </c>
      <c r="AD297" s="71">
        <v>1.6140825932873499</v>
      </c>
      <c r="AE297" s="72"/>
      <c r="AF297" s="71">
        <v>5014384.1955421567</v>
      </c>
      <c r="AG297" s="71">
        <v>396974.95621108537</v>
      </c>
      <c r="AH297" s="71">
        <v>175692.59790553219</v>
      </c>
      <c r="AI297" s="71">
        <v>15100381.29143873</v>
      </c>
      <c r="AJ297" s="71">
        <v>19715729.444339029</v>
      </c>
      <c r="AK297" s="71">
        <v>0</v>
      </c>
      <c r="AL297" s="71">
        <v>0</v>
      </c>
      <c r="AM297" s="71">
        <v>1575338.3236706203</v>
      </c>
      <c r="AN297" s="71">
        <v>0</v>
      </c>
      <c r="AO297" s="71">
        <v>0</v>
      </c>
      <c r="AP297" s="71">
        <v>41978500.809107155</v>
      </c>
      <c r="AQ297" s="72"/>
      <c r="AR297" s="71">
        <v>185</v>
      </c>
      <c r="AS297" s="71">
        <v>74</v>
      </c>
      <c r="AT297" s="71">
        <v>0</v>
      </c>
      <c r="AU297" s="71">
        <v>0</v>
      </c>
      <c r="AV297" s="71">
        <v>0</v>
      </c>
      <c r="AW297" s="71">
        <v>0</v>
      </c>
      <c r="AX297" s="71"/>
      <c r="AY297" s="72"/>
      <c r="AZ297" s="71">
        <v>821.9</v>
      </c>
      <c r="BA297" s="71">
        <v>3469.2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2028</v>
      </c>
      <c r="B298" s="70">
        <v>204</v>
      </c>
      <c r="C298" s="70">
        <v>17</v>
      </c>
      <c r="D298" s="70">
        <v>12</v>
      </c>
      <c r="E298" s="70">
        <v>2020</v>
      </c>
      <c r="F298" s="70" t="s">
        <v>159</v>
      </c>
      <c r="G298" s="70" t="s">
        <v>2011</v>
      </c>
      <c r="H298" s="70" t="s">
        <v>2012</v>
      </c>
      <c r="I298" s="148"/>
      <c r="J298" s="71">
        <v>3.083178057482435</v>
      </c>
      <c r="K298" s="71">
        <v>0.42661901420753384</v>
      </c>
      <c r="L298" s="71">
        <v>1.3170033434977981</v>
      </c>
      <c r="M298" s="71">
        <v>8.2958091356794803</v>
      </c>
      <c r="N298" s="71">
        <v>12.728810142040969</v>
      </c>
      <c r="O298" s="71">
        <v>10.448197101399888</v>
      </c>
      <c r="P298" s="71">
        <v>7.9291792307578035</v>
      </c>
      <c r="Q298" s="71">
        <v>0.66932213202453805</v>
      </c>
      <c r="R298" s="71">
        <v>0</v>
      </c>
      <c r="S298" s="71">
        <v>1.700645177791775</v>
      </c>
      <c r="T298" s="72"/>
      <c r="U298" s="71">
        <v>551984</v>
      </c>
      <c r="V298" s="71">
        <v>206</v>
      </c>
      <c r="W298" s="71">
        <v>28</v>
      </c>
      <c r="X298" s="71">
        <v>2453</v>
      </c>
      <c r="Y298" s="71">
        <v>5038</v>
      </c>
      <c r="Z298" s="71">
        <v>7466</v>
      </c>
      <c r="AA298" s="71">
        <v>1750</v>
      </c>
      <c r="AB298" s="71">
        <v>11352</v>
      </c>
      <c r="AC298" s="71">
        <v>0</v>
      </c>
      <c r="AD298" s="71">
        <v>1.700645177791775</v>
      </c>
      <c r="AE298" s="72"/>
      <c r="AF298" s="71">
        <v>3868560.3625919051</v>
      </c>
      <c r="AG298" s="71">
        <v>325374.26018458145</v>
      </c>
      <c r="AH298" s="71">
        <v>310586.8710089394</v>
      </c>
      <c r="AI298" s="71">
        <v>14164126.38059916</v>
      </c>
      <c r="AJ298" s="71">
        <v>21903805.891620651</v>
      </c>
      <c r="AK298" s="71"/>
      <c r="AL298" s="71"/>
      <c r="AM298" s="71">
        <v>1481562.1233505604</v>
      </c>
      <c r="AN298" s="71"/>
      <c r="AO298" s="71"/>
      <c r="AP298" s="71">
        <v>42054015.889355794</v>
      </c>
      <c r="AQ298" s="72"/>
      <c r="AR298" s="71">
        <v>203</v>
      </c>
      <c r="AS298" s="71">
        <v>75</v>
      </c>
      <c r="AT298" s="71">
        <v>0</v>
      </c>
      <c r="AU298" s="71">
        <v>0</v>
      </c>
      <c r="AV298" s="71">
        <v>0</v>
      </c>
      <c r="AW298" s="71">
        <v>0</v>
      </c>
      <c r="AX298" s="71"/>
      <c r="AY298" s="72"/>
      <c r="AZ298" s="71">
        <v>910.0999999999998</v>
      </c>
      <c r="BA298" s="71">
        <v>4219.2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2029</v>
      </c>
      <c r="B299" s="70">
        <v>204</v>
      </c>
      <c r="C299" s="70">
        <v>18</v>
      </c>
      <c r="D299" s="70">
        <v>12</v>
      </c>
      <c r="E299" s="70">
        <v>2021</v>
      </c>
      <c r="F299" s="70" t="s">
        <v>160</v>
      </c>
      <c r="G299" s="70" t="s">
        <v>2011</v>
      </c>
      <c r="H299" s="70" t="s">
        <v>2012</v>
      </c>
      <c r="I299" s="148"/>
      <c r="J299" s="71">
        <v>4.2091206025540329</v>
      </c>
      <c r="K299" s="71">
        <v>0.47501511383259992</v>
      </c>
      <c r="L299" s="71">
        <v>1.2109044464597531</v>
      </c>
      <c r="M299" s="71">
        <v>9.4034864426844322</v>
      </c>
      <c r="N299" s="71">
        <v>12.666785364285506</v>
      </c>
      <c r="O299" s="71">
        <v>10.07119529430507</v>
      </c>
      <c r="P299" s="71">
        <v>8.0339885199147183</v>
      </c>
      <c r="Q299" s="71">
        <v>0.65673818400636097</v>
      </c>
      <c r="R299" s="71">
        <v>0</v>
      </c>
      <c r="S299" s="71">
        <v>1.2801390533985291</v>
      </c>
      <c r="T299" s="72"/>
      <c r="U299" s="71">
        <v>870558</v>
      </c>
      <c r="V299" s="71">
        <v>206</v>
      </c>
      <c r="W299" s="71">
        <v>28</v>
      </c>
      <c r="X299" s="71">
        <v>2453</v>
      </c>
      <c r="Y299" s="71">
        <v>5084</v>
      </c>
      <c r="Z299" s="71">
        <v>7410</v>
      </c>
      <c r="AA299" s="71">
        <v>1729</v>
      </c>
      <c r="AB299" s="71">
        <v>11248</v>
      </c>
      <c r="AC299" s="71">
        <v>0</v>
      </c>
      <c r="AD299" s="71">
        <v>1.2801390533985291</v>
      </c>
      <c r="AE299" s="72"/>
      <c r="AF299" s="71">
        <v>5319406.4825634528</v>
      </c>
      <c r="AG299" s="71">
        <v>366245.03694375663</v>
      </c>
      <c r="AH299" s="71">
        <v>273494.37688801857</v>
      </c>
      <c r="AI299" s="71">
        <v>15860561.216474874</v>
      </c>
      <c r="AJ299" s="71">
        <v>19404602.30301265</v>
      </c>
      <c r="AK299" s="71">
        <v>0</v>
      </c>
      <c r="AL299" s="71">
        <v>0</v>
      </c>
      <c r="AM299" s="71">
        <v>1476456.2100621671</v>
      </c>
      <c r="AN299" s="71">
        <v>0</v>
      </c>
      <c r="AO299" s="71">
        <v>0</v>
      </c>
      <c r="AP299" s="71">
        <v>42700765.62594492</v>
      </c>
      <c r="AQ299" s="72"/>
      <c r="AR299" s="71">
        <v>223</v>
      </c>
      <c r="AS299" s="71">
        <v>76</v>
      </c>
      <c r="AT299" s="71">
        <v>0</v>
      </c>
      <c r="AU299" s="71">
        <v>0</v>
      </c>
      <c r="AV299" s="71">
        <v>0</v>
      </c>
      <c r="AW299" s="71">
        <v>0</v>
      </c>
      <c r="AX299" s="71"/>
      <c r="AY299" s="72"/>
      <c r="AZ299" s="71">
        <v>1024.4000000000001</v>
      </c>
      <c r="BA299" s="71">
        <v>4230.2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2030</v>
      </c>
      <c r="B300" s="70">
        <v>204</v>
      </c>
      <c r="C300" s="70">
        <v>19</v>
      </c>
      <c r="D300" s="70">
        <v>12</v>
      </c>
      <c r="E300" s="70">
        <v>2022</v>
      </c>
      <c r="F300" s="70" t="s">
        <v>161</v>
      </c>
      <c r="G300" s="70" t="s">
        <v>2011</v>
      </c>
      <c r="H300" s="70" t="s">
        <v>2012</v>
      </c>
      <c r="I300" s="148"/>
      <c r="J300" s="71">
        <v>3.6545759553992307</v>
      </c>
      <c r="K300" s="71">
        <v>0.45864882455364825</v>
      </c>
      <c r="L300" s="71">
        <v>0.99616975078836412</v>
      </c>
      <c r="M300" s="71">
        <v>9.0572902768455901</v>
      </c>
      <c r="N300" s="71">
        <v>12.85213716120415</v>
      </c>
      <c r="O300" s="71">
        <v>10.495627699969701</v>
      </c>
      <c r="P300" s="71">
        <v>7.9408150497463783</v>
      </c>
      <c r="Q300" s="71">
        <v>0.65192463592345118</v>
      </c>
      <c r="R300" s="71">
        <v>0</v>
      </c>
      <c r="S300" s="71">
        <v>1.5765800243454799</v>
      </c>
      <c r="T300" s="72"/>
      <c r="U300" s="71">
        <v>813782</v>
      </c>
      <c r="V300" s="71">
        <v>206</v>
      </c>
      <c r="W300" s="71">
        <v>28</v>
      </c>
      <c r="X300" s="71">
        <v>2453</v>
      </c>
      <c r="Y300" s="71">
        <v>5096</v>
      </c>
      <c r="Z300" s="71">
        <v>7337</v>
      </c>
      <c r="AA300" s="71">
        <v>1735</v>
      </c>
      <c r="AB300" s="71">
        <v>11074</v>
      </c>
      <c r="AC300" s="71">
        <v>0</v>
      </c>
      <c r="AD300" s="71">
        <v>1.5765800243454799</v>
      </c>
      <c r="AE300" s="72"/>
      <c r="AF300" s="71">
        <v>4523429.6638235999</v>
      </c>
      <c r="AG300" s="71">
        <v>367296.79486690013</v>
      </c>
      <c r="AH300" s="71">
        <v>270717.50570101576</v>
      </c>
      <c r="AI300" s="71">
        <v>15001020.662293106</v>
      </c>
      <c r="AJ300" s="71">
        <v>21380590.71883158</v>
      </c>
      <c r="AK300" s="71">
        <v>0</v>
      </c>
      <c r="AL300" s="71">
        <v>0</v>
      </c>
      <c r="AM300" s="71">
        <v>1429955.6582643976</v>
      </c>
      <c r="AN300" s="71">
        <v>0</v>
      </c>
      <c r="AO300" s="71">
        <v>0</v>
      </c>
      <c r="AP300" s="71">
        <v>42973011.003780603</v>
      </c>
      <c r="AQ300" s="72"/>
      <c r="AR300" s="71">
        <v>235</v>
      </c>
      <c r="AS300" s="71">
        <v>78</v>
      </c>
      <c r="AT300" s="71">
        <v>0</v>
      </c>
      <c r="AU300" s="71">
        <v>0</v>
      </c>
      <c r="AV300" s="71">
        <v>0</v>
      </c>
      <c r="AW300" s="71">
        <v>0</v>
      </c>
      <c r="AX300" s="71"/>
      <c r="AY300" s="72"/>
      <c r="AZ300" s="71">
        <v>1092.6999999999996</v>
      </c>
      <c r="BA300" s="71">
        <v>4529.7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2031</v>
      </c>
      <c r="B301" s="70">
        <v>204</v>
      </c>
      <c r="C301" s="70">
        <v>20</v>
      </c>
      <c r="D301" s="70">
        <v>12</v>
      </c>
      <c r="E301" s="70">
        <v>2023</v>
      </c>
      <c r="F301" s="70" t="s">
        <v>1539</v>
      </c>
      <c r="G301" s="70" t="s">
        <v>2011</v>
      </c>
      <c r="H301" s="70" t="s">
        <v>2012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248</v>
      </c>
      <c r="AS301" s="71">
        <v>79</v>
      </c>
      <c r="AT301" s="71">
        <v>0</v>
      </c>
      <c r="AU301" s="71">
        <v>0</v>
      </c>
      <c r="AV301" s="71">
        <v>0</v>
      </c>
      <c r="AW301" s="71">
        <v>0</v>
      </c>
      <c r="AX301" s="71"/>
      <c r="AY301" s="72"/>
      <c r="AZ301" s="71">
        <v>1155.1999999999994</v>
      </c>
      <c r="BA301" s="71">
        <v>5089.7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2032</v>
      </c>
      <c r="B302" s="70">
        <v>204</v>
      </c>
      <c r="C302" s="70">
        <v>21</v>
      </c>
      <c r="D302" s="70">
        <v>12</v>
      </c>
      <c r="E302" s="70">
        <v>2024</v>
      </c>
      <c r="F302" s="70" t="s">
        <v>1558</v>
      </c>
      <c r="G302" s="70" t="s">
        <v>2011</v>
      </c>
      <c r="H302" s="70" t="s">
        <v>2012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2033</v>
      </c>
      <c r="B303" s="70">
        <v>341</v>
      </c>
      <c r="C303" s="70">
        <v>1</v>
      </c>
      <c r="D303" s="70">
        <v>21</v>
      </c>
      <c r="E303" s="70">
        <v>1990</v>
      </c>
      <c r="F303" s="70" t="s">
        <v>787</v>
      </c>
      <c r="G303" s="70" t="s">
        <v>2034</v>
      </c>
      <c r="H303" s="70" t="s">
        <v>1706</v>
      </c>
      <c r="I303" s="148"/>
      <c r="J303" s="71">
        <v>52.318857561960662</v>
      </c>
      <c r="K303" s="71">
        <v>0.93600665833933816</v>
      </c>
      <c r="L303" s="71">
        <v>0.87583976130975771</v>
      </c>
      <c r="M303" s="71">
        <v>4.3563205083851919</v>
      </c>
      <c r="N303" s="71">
        <v>7.6682072309266287</v>
      </c>
      <c r="O303" s="71">
        <v>9.8003535064315717</v>
      </c>
      <c r="P303" s="71">
        <v>10.35784635956</v>
      </c>
      <c r="Q303" s="71">
        <v>0.63991198085286805</v>
      </c>
      <c r="R303" s="71">
        <v>0</v>
      </c>
      <c r="S303" s="71">
        <v>0.67969675181117495</v>
      </c>
      <c r="T303" s="72"/>
      <c r="U303" s="71">
        <v>10132398</v>
      </c>
      <c r="V303" s="71">
        <v>330</v>
      </c>
      <c r="W303" s="71">
        <v>12</v>
      </c>
      <c r="X303" s="71">
        <v>1732</v>
      </c>
      <c r="Y303" s="71">
        <v>2682</v>
      </c>
      <c r="Z303" s="71">
        <v>4031</v>
      </c>
      <c r="AA303" s="71">
        <v>2515</v>
      </c>
      <c r="AB303" s="71">
        <v>10390</v>
      </c>
      <c r="AC303" s="71">
        <v>0</v>
      </c>
      <c r="AD303" s="71">
        <v>0.67969675181117495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2035</v>
      </c>
      <c r="B304" s="70">
        <v>342</v>
      </c>
      <c r="C304" s="70">
        <v>2</v>
      </c>
      <c r="D304" s="70">
        <v>21</v>
      </c>
      <c r="E304" s="70">
        <v>2005</v>
      </c>
      <c r="F304" s="70" t="s">
        <v>789</v>
      </c>
      <c r="G304" s="70" t="s">
        <v>2034</v>
      </c>
      <c r="H304" s="70" t="s">
        <v>1706</v>
      </c>
      <c r="I304" s="148"/>
      <c r="J304" s="71">
        <v>62.519460547890013</v>
      </c>
      <c r="K304" s="71">
        <v>0.66444696445483187</v>
      </c>
      <c r="L304" s="71">
        <v>0.70392434386054137</v>
      </c>
      <c r="M304" s="71">
        <v>9.9582891323966223</v>
      </c>
      <c r="N304" s="71">
        <v>12.117059268340411</v>
      </c>
      <c r="O304" s="71">
        <v>14.889717307256671</v>
      </c>
      <c r="P304" s="71">
        <v>11.80730191686435</v>
      </c>
      <c r="Q304" s="71">
        <v>0.67816270230182896</v>
      </c>
      <c r="R304" s="71">
        <v>0</v>
      </c>
      <c r="S304" s="71">
        <v>0</v>
      </c>
      <c r="T304" s="72"/>
      <c r="U304" s="71">
        <v>11103051</v>
      </c>
      <c r="V304" s="71">
        <v>295</v>
      </c>
      <c r="W304" s="71">
        <v>9</v>
      </c>
      <c r="X304" s="71">
        <v>2167</v>
      </c>
      <c r="Y304" s="71">
        <v>3543</v>
      </c>
      <c r="Z304" s="71">
        <v>7087</v>
      </c>
      <c r="AA304" s="71">
        <v>2348</v>
      </c>
      <c r="AB304" s="71">
        <v>11511</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2036</v>
      </c>
      <c r="B305" s="70">
        <v>343</v>
      </c>
      <c r="C305" s="70">
        <v>3</v>
      </c>
      <c r="D305" s="70">
        <v>21</v>
      </c>
      <c r="E305" s="70">
        <v>2006</v>
      </c>
      <c r="F305" s="70" t="s">
        <v>790</v>
      </c>
      <c r="G305" s="70" t="s">
        <v>2034</v>
      </c>
      <c r="H305" s="70" t="s">
        <v>1706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2037</v>
      </c>
      <c r="B306" s="70">
        <v>344</v>
      </c>
      <c r="C306" s="70">
        <v>4</v>
      </c>
      <c r="D306" s="70">
        <v>21</v>
      </c>
      <c r="E306" s="70">
        <v>2007</v>
      </c>
      <c r="F306" s="70" t="s">
        <v>791</v>
      </c>
      <c r="G306" s="70" t="s">
        <v>2034</v>
      </c>
      <c r="H306" s="70" t="s">
        <v>1706</v>
      </c>
      <c r="I306" s="148"/>
      <c r="J306" s="71">
        <v>66.299023246382006</v>
      </c>
      <c r="K306" s="71">
        <v>0.63458848481526131</v>
      </c>
      <c r="L306" s="71">
        <v>0.37897356811752719</v>
      </c>
      <c r="M306" s="71">
        <v>12.14844076222848</v>
      </c>
      <c r="N306" s="71">
        <v>12.2197294105837</v>
      </c>
      <c r="O306" s="71">
        <v>14.721358875030459</v>
      </c>
      <c r="P306" s="71">
        <v>11.86240277633082</v>
      </c>
      <c r="Q306" s="71">
        <v>0.71254253166688597</v>
      </c>
      <c r="R306" s="71">
        <v>0</v>
      </c>
      <c r="S306" s="71">
        <v>0</v>
      </c>
      <c r="T306" s="72"/>
      <c r="U306" s="71">
        <v>11875786</v>
      </c>
      <c r="V306" s="71">
        <v>271</v>
      </c>
      <c r="W306" s="71">
        <v>9</v>
      </c>
      <c r="X306" s="71">
        <v>2833</v>
      </c>
      <c r="Y306" s="71">
        <v>3633</v>
      </c>
      <c r="Z306" s="71">
        <v>7284</v>
      </c>
      <c r="AA306" s="71">
        <v>2323</v>
      </c>
      <c r="AB306" s="71">
        <v>11455</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2038</v>
      </c>
      <c r="B307" s="70">
        <v>345</v>
      </c>
      <c r="C307" s="70">
        <v>5</v>
      </c>
      <c r="D307" s="70">
        <v>21</v>
      </c>
      <c r="E307" s="70">
        <v>2008</v>
      </c>
      <c r="F307" s="70" t="s">
        <v>792</v>
      </c>
      <c r="G307" s="70" t="s">
        <v>2034</v>
      </c>
      <c r="H307" s="70" t="s">
        <v>1706</v>
      </c>
      <c r="I307" s="148"/>
      <c r="J307" s="71">
        <v>63.627389789663347</v>
      </c>
      <c r="K307" s="71">
        <v>0.47408385593911923</v>
      </c>
      <c r="L307" s="71">
        <v>0.33399638496341699</v>
      </c>
      <c r="M307" s="71">
        <v>12.879257140469919</v>
      </c>
      <c r="N307" s="71">
        <v>12.832571968026331</v>
      </c>
      <c r="O307" s="71">
        <v>14.327621400198961</v>
      </c>
      <c r="P307" s="71">
        <v>11.991702902775909</v>
      </c>
      <c r="Q307" s="71">
        <v>0.70113476720175305</v>
      </c>
      <c r="R307" s="71">
        <v>0</v>
      </c>
      <c r="S307" s="71">
        <v>0</v>
      </c>
      <c r="T307" s="72"/>
      <c r="U307" s="71">
        <v>11951827</v>
      </c>
      <c r="V307" s="71">
        <v>271</v>
      </c>
      <c r="W307" s="71">
        <v>9</v>
      </c>
      <c r="X307" s="71">
        <v>2833</v>
      </c>
      <c r="Y307" s="71">
        <v>3692</v>
      </c>
      <c r="Z307" s="71">
        <v>7338</v>
      </c>
      <c r="AA307" s="71">
        <v>2351</v>
      </c>
      <c r="AB307" s="71">
        <v>11457</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2039</v>
      </c>
      <c r="B308" s="70">
        <v>346</v>
      </c>
      <c r="C308" s="70">
        <v>6</v>
      </c>
      <c r="D308" s="70">
        <v>21</v>
      </c>
      <c r="E308" s="70">
        <v>2009</v>
      </c>
      <c r="F308" s="70" t="s">
        <v>176</v>
      </c>
      <c r="G308" s="70" t="s">
        <v>2034</v>
      </c>
      <c r="H308" s="70" t="s">
        <v>1706</v>
      </c>
      <c r="I308" s="148"/>
      <c r="J308" s="71">
        <v>58.008526130971248</v>
      </c>
      <c r="K308" s="71">
        <v>0.43359200358136513</v>
      </c>
      <c r="L308" s="71">
        <v>1.0253244407912649</v>
      </c>
      <c r="M308" s="71">
        <v>8.7272831016303147</v>
      </c>
      <c r="N308" s="71">
        <v>11.42895744847714</v>
      </c>
      <c r="O308" s="71">
        <v>14.539356853550821</v>
      </c>
      <c r="P308" s="71">
        <v>11.30323939831216</v>
      </c>
      <c r="Q308" s="71">
        <v>0.66488137205695996</v>
      </c>
      <c r="R308" s="71">
        <v>0</v>
      </c>
      <c r="S308" s="71">
        <v>0</v>
      </c>
      <c r="T308" s="72"/>
      <c r="U308" s="71">
        <v>9813574</v>
      </c>
      <c r="V308" s="71">
        <v>262</v>
      </c>
      <c r="W308" s="71">
        <v>40</v>
      </c>
      <c r="X308" s="71">
        <v>2054</v>
      </c>
      <c r="Y308" s="71">
        <v>3708</v>
      </c>
      <c r="Z308" s="71">
        <v>7350</v>
      </c>
      <c r="AA308" s="71">
        <v>2275</v>
      </c>
      <c r="AB308" s="71">
        <v>11405</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92.72</v>
      </c>
      <c r="BK308" s="71">
        <v>0</v>
      </c>
      <c r="BL308" s="71">
        <v>0</v>
      </c>
      <c r="BM308" s="71">
        <v>0</v>
      </c>
      <c r="BN308" s="72"/>
      <c r="BO308" s="71">
        <v>0</v>
      </c>
      <c r="BP308" s="71">
        <v>0</v>
      </c>
      <c r="BQ308" s="71">
        <v>4</v>
      </c>
      <c r="BR308" s="71">
        <v>0</v>
      </c>
      <c r="BS308" s="71">
        <v>0</v>
      </c>
      <c r="BT308" s="71">
        <v>0</v>
      </c>
      <c r="BU308"/>
      <c r="BV308" s="70">
        <v>92.72</v>
      </c>
      <c r="BW308" s="70">
        <v>0</v>
      </c>
      <c r="BX308" s="70">
        <v>0</v>
      </c>
      <c r="BY308" s="70">
        <v>0</v>
      </c>
      <c r="BZ308" s="70">
        <v>0</v>
      </c>
      <c r="CA308" s="70">
        <v>0</v>
      </c>
      <c r="CB308" s="70">
        <v>0</v>
      </c>
      <c r="CC308" s="70">
        <v>0</v>
      </c>
      <c r="CD308" s="70">
        <v>0</v>
      </c>
    </row>
    <row r="309" spans="1:82">
      <c r="A309" s="70" t="s">
        <v>2040</v>
      </c>
      <c r="B309" s="70">
        <v>347</v>
      </c>
      <c r="C309" s="70">
        <v>7</v>
      </c>
      <c r="D309" s="70">
        <v>21</v>
      </c>
      <c r="E309" s="70">
        <v>2010</v>
      </c>
      <c r="F309" s="70" t="s">
        <v>177</v>
      </c>
      <c r="G309" s="70" t="s">
        <v>2034</v>
      </c>
      <c r="H309" s="70" t="s">
        <v>1706</v>
      </c>
      <c r="I309" s="148"/>
      <c r="J309" s="71">
        <v>55.167891001794509</v>
      </c>
      <c r="K309" s="71">
        <v>0.46236217883035052</v>
      </c>
      <c r="L309" s="71">
        <v>0.98538354126202632</v>
      </c>
      <c r="M309" s="71">
        <v>9.0346850590638486</v>
      </c>
      <c r="N309" s="71">
        <v>12.287113023422849</v>
      </c>
      <c r="O309" s="71">
        <v>14.515425743357129</v>
      </c>
      <c r="P309" s="71">
        <v>11.409307452485081</v>
      </c>
      <c r="Q309" s="71">
        <v>0.692529952266425</v>
      </c>
      <c r="R309" s="71">
        <v>0</v>
      </c>
      <c r="S309" s="71">
        <v>0</v>
      </c>
      <c r="T309" s="72"/>
      <c r="U309" s="71">
        <v>10036404</v>
      </c>
      <c r="V309" s="71">
        <v>262</v>
      </c>
      <c r="W309" s="71">
        <v>40</v>
      </c>
      <c r="X309" s="71">
        <v>2054</v>
      </c>
      <c r="Y309" s="71">
        <v>3746</v>
      </c>
      <c r="Z309" s="71">
        <v>7372</v>
      </c>
      <c r="AA309" s="71">
        <v>2239</v>
      </c>
      <c r="AB309" s="71">
        <v>11383</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88.554000000000002</v>
      </c>
      <c r="BK309" s="71">
        <v>0</v>
      </c>
      <c r="BL309" s="71">
        <v>0</v>
      </c>
      <c r="BM309" s="71">
        <v>0</v>
      </c>
      <c r="BN309" s="72"/>
      <c r="BO309" s="71">
        <v>0</v>
      </c>
      <c r="BP309" s="71">
        <v>0</v>
      </c>
      <c r="BQ309" s="71">
        <v>4</v>
      </c>
      <c r="BR309" s="71">
        <v>0</v>
      </c>
      <c r="BS309" s="71">
        <v>0</v>
      </c>
      <c r="BT309" s="71">
        <v>0</v>
      </c>
      <c r="BU309"/>
      <c r="BV309" s="70">
        <v>88.554000000000002</v>
      </c>
      <c r="BW309" s="70">
        <v>0</v>
      </c>
      <c r="BX309" s="70">
        <v>0</v>
      </c>
      <c r="BY309" s="70">
        <v>0</v>
      </c>
      <c r="BZ309" s="70">
        <v>0</v>
      </c>
      <c r="CA309" s="70">
        <v>0</v>
      </c>
      <c r="CB309" s="70">
        <v>0</v>
      </c>
      <c r="CC309" s="70">
        <v>0</v>
      </c>
      <c r="CD309" s="70">
        <v>0</v>
      </c>
    </row>
    <row r="310" spans="1:82">
      <c r="A310" s="70" t="s">
        <v>2041</v>
      </c>
      <c r="B310" s="70">
        <v>348</v>
      </c>
      <c r="C310" s="70">
        <v>8</v>
      </c>
      <c r="D310" s="70">
        <v>21</v>
      </c>
      <c r="E310" s="70">
        <v>2011</v>
      </c>
      <c r="F310" s="70" t="s">
        <v>178</v>
      </c>
      <c r="G310" s="70" t="s">
        <v>2034</v>
      </c>
      <c r="H310" s="70" t="s">
        <v>1706</v>
      </c>
      <c r="I310" s="148"/>
      <c r="J310" s="71">
        <v>68.358273486616511</v>
      </c>
      <c r="K310" s="71">
        <v>0.60431232289177317</v>
      </c>
      <c r="L310" s="71">
        <v>1.5516313463595579</v>
      </c>
      <c r="M310" s="71">
        <v>10.66332916187875</v>
      </c>
      <c r="N310" s="71">
        <v>13.199617405222011</v>
      </c>
      <c r="O310" s="71">
        <v>14.357099335270606</v>
      </c>
      <c r="P310" s="71">
        <v>11.059803044861777</v>
      </c>
      <c r="Q310" s="71">
        <v>0.79910597501810898</v>
      </c>
      <c r="R310" s="71">
        <v>0</v>
      </c>
      <c r="S310" s="71">
        <v>0</v>
      </c>
      <c r="T310" s="72"/>
      <c r="U310" s="71">
        <v>11040986</v>
      </c>
      <c r="V310" s="71">
        <v>262</v>
      </c>
      <c r="W310" s="71">
        <v>40</v>
      </c>
      <c r="X310" s="71">
        <v>2054</v>
      </c>
      <c r="Y310" s="71">
        <v>3792</v>
      </c>
      <c r="Z310" s="71">
        <v>7450</v>
      </c>
      <c r="AA310" s="71">
        <v>2235</v>
      </c>
      <c r="AB310" s="71">
        <v>11387</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92.978999999999999</v>
      </c>
      <c r="BK310" s="71">
        <v>0</v>
      </c>
      <c r="BL310" s="71">
        <v>0</v>
      </c>
      <c r="BM310" s="71">
        <v>0</v>
      </c>
      <c r="BN310" s="72"/>
      <c r="BO310" s="71">
        <v>0</v>
      </c>
      <c r="BP310" s="71">
        <v>0</v>
      </c>
      <c r="BQ310" s="71">
        <v>4</v>
      </c>
      <c r="BR310" s="71">
        <v>0</v>
      </c>
      <c r="BS310" s="71">
        <v>0</v>
      </c>
      <c r="BT310" s="71">
        <v>0</v>
      </c>
      <c r="BU310"/>
      <c r="BV310" s="70">
        <v>92.978999999999999</v>
      </c>
      <c r="BW310" s="70">
        <v>0</v>
      </c>
      <c r="BX310" s="70">
        <v>0</v>
      </c>
      <c r="BY310" s="70">
        <v>0</v>
      </c>
      <c r="BZ310" s="70">
        <v>0</v>
      </c>
      <c r="CA310" s="70">
        <v>0</v>
      </c>
      <c r="CB310" s="70">
        <v>0</v>
      </c>
      <c r="CC310" s="70">
        <v>0</v>
      </c>
      <c r="CD310" s="70">
        <v>0</v>
      </c>
    </row>
    <row r="311" spans="1:82">
      <c r="A311" s="70" t="s">
        <v>2042</v>
      </c>
      <c r="B311" s="70">
        <v>349</v>
      </c>
      <c r="C311" s="70">
        <v>9</v>
      </c>
      <c r="D311" s="70">
        <v>21</v>
      </c>
      <c r="E311" s="70">
        <v>2012</v>
      </c>
      <c r="F311" s="70" t="s">
        <v>179</v>
      </c>
      <c r="G311" s="1064" t="s">
        <v>2034</v>
      </c>
      <c r="H311" s="70" t="s">
        <v>1706</v>
      </c>
      <c r="I311" s="148"/>
      <c r="J311" s="71">
        <v>87.232031953254491</v>
      </c>
      <c r="K311" s="71">
        <v>0.57498464523805193</v>
      </c>
      <c r="L311" s="71">
        <v>1.5361433931158459</v>
      </c>
      <c r="M311" s="71">
        <v>10.86966833674567</v>
      </c>
      <c r="N311" s="71">
        <v>15.76185020588173</v>
      </c>
      <c r="O311" s="71">
        <v>14.351191024913602</v>
      </c>
      <c r="P311" s="71">
        <v>10.898780301339963</v>
      </c>
      <c r="Q311" s="71">
        <v>0.86790755611280701</v>
      </c>
      <c r="R311" s="71">
        <v>0</v>
      </c>
      <c r="S311" s="71">
        <v>0</v>
      </c>
      <c r="T311" s="72"/>
      <c r="U311" s="71">
        <v>13327324</v>
      </c>
      <c r="V311" s="71">
        <v>262</v>
      </c>
      <c r="W311" s="71">
        <v>40</v>
      </c>
      <c r="X311" s="71">
        <v>2054</v>
      </c>
      <c r="Y311" s="71">
        <v>3858</v>
      </c>
      <c r="Z311" s="71">
        <v>7506</v>
      </c>
      <c r="AA311" s="71">
        <v>2190</v>
      </c>
      <c r="AB311" s="71">
        <v>11383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110.027</v>
      </c>
      <c r="BK311" s="71">
        <v>0</v>
      </c>
      <c r="BL311" s="71">
        <v>0</v>
      </c>
      <c r="BM311" s="71">
        <v>0</v>
      </c>
      <c r="BN311" s="72"/>
      <c r="BO311" s="71">
        <v>0</v>
      </c>
      <c r="BP311" s="71">
        <v>0</v>
      </c>
      <c r="BQ311" s="71">
        <v>5</v>
      </c>
      <c r="BR311" s="71">
        <v>0</v>
      </c>
      <c r="BS311" s="71">
        <v>0</v>
      </c>
      <c r="BT311" s="71">
        <v>0</v>
      </c>
      <c r="BU311"/>
      <c r="BV311" s="70">
        <v>110.027</v>
      </c>
      <c r="BW311" s="70">
        <v>0</v>
      </c>
      <c r="BX311" s="70">
        <v>0</v>
      </c>
      <c r="BY311" s="70">
        <v>0</v>
      </c>
      <c r="BZ311" s="70">
        <v>0</v>
      </c>
      <c r="CA311" s="70">
        <v>0</v>
      </c>
      <c r="CB311" s="70">
        <v>0</v>
      </c>
      <c r="CC311" s="70">
        <v>0</v>
      </c>
      <c r="CD311" s="70">
        <v>0</v>
      </c>
    </row>
    <row r="312" spans="1:82">
      <c r="A312" s="70" t="s">
        <v>2043</v>
      </c>
      <c r="B312" s="70">
        <v>350</v>
      </c>
      <c r="C312" s="70">
        <v>10</v>
      </c>
      <c r="D312" s="70">
        <v>21</v>
      </c>
      <c r="E312" s="70">
        <v>2013</v>
      </c>
      <c r="F312" s="70" t="s">
        <v>180</v>
      </c>
      <c r="G312" s="1064" t="s">
        <v>2034</v>
      </c>
      <c r="H312" s="70" t="s">
        <v>1706</v>
      </c>
      <c r="I312" s="148"/>
      <c r="J312" s="71">
        <v>79.208240460789796</v>
      </c>
      <c r="K312" s="71">
        <v>0.49518486346469948</v>
      </c>
      <c r="L312" s="71">
        <v>1.484706943478356</v>
      </c>
      <c r="M312" s="71">
        <v>10.332607610855741</v>
      </c>
      <c r="N312" s="71">
        <v>13.195785273741089</v>
      </c>
      <c r="O312" s="71">
        <v>13.919016868934129</v>
      </c>
      <c r="P312" s="71">
        <v>10.884897981434493</v>
      </c>
      <c r="Q312" s="71">
        <v>0.88037604631505495</v>
      </c>
      <c r="R312" s="71">
        <v>0</v>
      </c>
      <c r="S312" s="71">
        <v>0</v>
      </c>
      <c r="T312" s="72"/>
      <c r="U312" s="71">
        <v>11651006</v>
      </c>
      <c r="V312" s="71">
        <v>262</v>
      </c>
      <c r="W312" s="71">
        <v>40</v>
      </c>
      <c r="X312" s="71">
        <v>2054</v>
      </c>
      <c r="Y312" s="71">
        <v>3912</v>
      </c>
      <c r="Z312" s="71">
        <v>7605</v>
      </c>
      <c r="AA312" s="71">
        <v>2179</v>
      </c>
      <c r="AB312" s="71">
        <v>11381</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116.623</v>
      </c>
      <c r="BK312" s="71">
        <v>0</v>
      </c>
      <c r="BL312" s="71">
        <v>0</v>
      </c>
      <c r="BM312" s="71">
        <v>0</v>
      </c>
      <c r="BN312" s="72"/>
      <c r="BO312" s="71">
        <v>0</v>
      </c>
      <c r="BP312" s="71">
        <v>0</v>
      </c>
      <c r="BQ312" s="71">
        <v>5</v>
      </c>
      <c r="BR312" s="71">
        <v>0</v>
      </c>
      <c r="BS312" s="71">
        <v>0</v>
      </c>
      <c r="BT312" s="71">
        <v>0</v>
      </c>
      <c r="BU312"/>
      <c r="BV312" s="70">
        <v>116.623</v>
      </c>
      <c r="BW312" s="70">
        <v>0</v>
      </c>
      <c r="BX312" s="70">
        <v>0</v>
      </c>
      <c r="BY312" s="70">
        <v>0</v>
      </c>
      <c r="BZ312" s="70">
        <v>0</v>
      </c>
      <c r="CA312" s="70">
        <v>0</v>
      </c>
      <c r="CB312" s="70">
        <v>0</v>
      </c>
      <c r="CC312" s="70">
        <v>0</v>
      </c>
      <c r="CD312" s="70">
        <v>0</v>
      </c>
    </row>
    <row r="313" spans="1:82">
      <c r="A313" s="70" t="s">
        <v>2044</v>
      </c>
      <c r="B313" s="70">
        <v>351</v>
      </c>
      <c r="C313" s="70">
        <v>11</v>
      </c>
      <c r="D313" s="70">
        <v>21</v>
      </c>
      <c r="E313" s="70">
        <v>2014</v>
      </c>
      <c r="F313" s="70" t="s">
        <v>181</v>
      </c>
      <c r="G313" s="70" t="s">
        <v>2034</v>
      </c>
      <c r="H313" s="70" t="s">
        <v>1706</v>
      </c>
      <c r="I313" s="148"/>
      <c r="J313" s="71">
        <v>102.4675458618469</v>
      </c>
      <c r="K313" s="71">
        <v>0.47165158285548681</v>
      </c>
      <c r="L313" s="71">
        <v>0.84765296156798087</v>
      </c>
      <c r="M313" s="71">
        <v>17.130668033496391</v>
      </c>
      <c r="N313" s="71">
        <v>13.86309265967566</v>
      </c>
      <c r="O313" s="71">
        <v>13.372044677806375</v>
      </c>
      <c r="P313" s="71">
        <v>10.785814817885068</v>
      </c>
      <c r="Q313" s="71">
        <v>0.84496524798511696</v>
      </c>
      <c r="R313" s="71">
        <v>0</v>
      </c>
      <c r="S313" s="71">
        <v>0</v>
      </c>
      <c r="T313" s="72"/>
      <c r="U313" s="71">
        <v>18044327</v>
      </c>
      <c r="V313" s="71">
        <v>222</v>
      </c>
      <c r="W313" s="71">
        <v>36</v>
      </c>
      <c r="X313" s="71">
        <v>3512</v>
      </c>
      <c r="Y313" s="71">
        <v>3975</v>
      </c>
      <c r="Z313" s="71">
        <v>7695</v>
      </c>
      <c r="AA313" s="71">
        <v>2148</v>
      </c>
      <c r="AB313" s="71">
        <v>11385</v>
      </c>
      <c r="AC313" s="71">
        <v>0</v>
      </c>
      <c r="AD313" s="71">
        <v>0</v>
      </c>
      <c r="AE313" s="72"/>
      <c r="AF313" s="71"/>
      <c r="AG313" s="71"/>
      <c r="AH313" s="71"/>
      <c r="AI313" s="71"/>
      <c r="AJ313" s="71"/>
      <c r="AK313" s="71"/>
      <c r="AL313" s="71"/>
      <c r="AM313" s="71"/>
      <c r="AN313" s="71"/>
      <c r="AO313" s="71"/>
      <c r="AP313" s="71"/>
      <c r="AQ313" s="72"/>
      <c r="AR313" s="71">
        <v>155</v>
      </c>
      <c r="AS313" s="71">
        <v>77</v>
      </c>
      <c r="AT313" s="71">
        <v>0</v>
      </c>
      <c r="AU313" s="71">
        <v>0</v>
      </c>
      <c r="AV313" s="71">
        <v>0</v>
      </c>
      <c r="AW313" s="71">
        <v>1</v>
      </c>
      <c r="AX313" s="71"/>
      <c r="AY313" s="72"/>
      <c r="AZ313" s="71">
        <v>674.6</v>
      </c>
      <c r="BA313" s="71">
        <v>3595</v>
      </c>
      <c r="BB313" s="71">
        <v>0</v>
      </c>
      <c r="BC313" s="71">
        <v>0</v>
      </c>
      <c r="BD313" s="71">
        <v>0</v>
      </c>
      <c r="BE313" s="71">
        <v>400</v>
      </c>
      <c r="BF313" s="71"/>
      <c r="BG313" s="72"/>
      <c r="BH313" s="71">
        <v>0</v>
      </c>
      <c r="BI313" s="71">
        <v>0</v>
      </c>
      <c r="BJ313" s="71">
        <v>115.67</v>
      </c>
      <c r="BK313" s="71">
        <v>0</v>
      </c>
      <c r="BL313" s="71">
        <v>0</v>
      </c>
      <c r="BM313" s="71">
        <v>0</v>
      </c>
      <c r="BN313" s="72"/>
      <c r="BO313" s="71">
        <v>0</v>
      </c>
      <c r="BP313" s="71">
        <v>0</v>
      </c>
      <c r="BQ313" s="71">
        <v>6</v>
      </c>
      <c r="BR313" s="71">
        <v>0</v>
      </c>
      <c r="BS313" s="71">
        <v>0</v>
      </c>
      <c r="BT313" s="71">
        <v>0</v>
      </c>
      <c r="BU313"/>
      <c r="BV313" s="70">
        <v>115.67</v>
      </c>
      <c r="BW313" s="70">
        <v>0</v>
      </c>
      <c r="BX313" s="70">
        <v>0</v>
      </c>
      <c r="BY313" s="70">
        <v>0</v>
      </c>
      <c r="BZ313" s="70">
        <v>0</v>
      </c>
      <c r="CA313" s="70">
        <v>0</v>
      </c>
      <c r="CB313" s="70">
        <v>0</v>
      </c>
      <c r="CC313" s="70">
        <v>0</v>
      </c>
      <c r="CD313" s="70">
        <v>0</v>
      </c>
    </row>
    <row r="314" spans="1:82">
      <c r="A314" s="70" t="s">
        <v>2045</v>
      </c>
      <c r="B314" s="70">
        <v>352</v>
      </c>
      <c r="C314" s="70">
        <v>12</v>
      </c>
      <c r="D314" s="70">
        <v>21</v>
      </c>
      <c r="E314" s="70">
        <v>2015</v>
      </c>
      <c r="F314" s="70" t="s">
        <v>182</v>
      </c>
      <c r="G314" s="70" t="s">
        <v>2034</v>
      </c>
      <c r="H314" s="70" t="s">
        <v>1706</v>
      </c>
      <c r="I314" s="148"/>
      <c r="J314" s="71">
        <v>61.950060488448983</v>
      </c>
      <c r="K314" s="71">
        <v>0.47354647547689133</v>
      </c>
      <c r="L314" s="71">
        <v>0.91142951740941103</v>
      </c>
      <c r="M314" s="71">
        <v>17.030845829516721</v>
      </c>
      <c r="N314" s="71">
        <v>13.194320013111041</v>
      </c>
      <c r="O314" s="71">
        <v>13.344409139551418</v>
      </c>
      <c r="P314" s="71">
        <v>10.603374986197409</v>
      </c>
      <c r="Q314" s="71">
        <v>0.83079922396903605</v>
      </c>
      <c r="R314" s="71">
        <v>0</v>
      </c>
      <c r="S314" s="71">
        <v>0</v>
      </c>
      <c r="T314" s="72"/>
      <c r="U314" s="71">
        <v>12535733</v>
      </c>
      <c r="V314" s="71">
        <v>222</v>
      </c>
      <c r="W314" s="71">
        <v>36</v>
      </c>
      <c r="X314" s="71">
        <v>3512</v>
      </c>
      <c r="Y314" s="71">
        <v>4106</v>
      </c>
      <c r="Z314" s="71">
        <v>7753</v>
      </c>
      <c r="AA314" s="71">
        <v>2110</v>
      </c>
      <c r="AB314" s="71">
        <v>11435</v>
      </c>
      <c r="AC314" s="71">
        <v>0</v>
      </c>
      <c r="AD314" s="71">
        <v>0</v>
      </c>
      <c r="AE314" s="72"/>
      <c r="AF314" s="71">
        <v>85509920.435206443</v>
      </c>
      <c r="AG314" s="71">
        <v>369561.6734537505</v>
      </c>
      <c r="AH314" s="71">
        <v>192448.12624357789</v>
      </c>
      <c r="AI314" s="71">
        <v>22381890.680150729</v>
      </c>
      <c r="AJ314" s="71">
        <v>18450959.895147491</v>
      </c>
      <c r="AK314" s="71">
        <v>0</v>
      </c>
      <c r="AL314" s="71">
        <v>0</v>
      </c>
      <c r="AM314" s="71">
        <v>1567118.781979112</v>
      </c>
      <c r="AN314" s="71">
        <v>0</v>
      </c>
      <c r="AO314" s="71">
        <v>0</v>
      </c>
      <c r="AP314" s="71">
        <v>128471899.5921811</v>
      </c>
      <c r="AQ314" s="72"/>
      <c r="AR314" s="71">
        <v>178</v>
      </c>
      <c r="AS314" s="71">
        <v>112</v>
      </c>
      <c r="AT314" s="71">
        <v>0</v>
      </c>
      <c r="AU314" s="71">
        <v>0</v>
      </c>
      <c r="AV314" s="71">
        <v>0</v>
      </c>
      <c r="AW314" s="71">
        <v>1</v>
      </c>
      <c r="AX314" s="71"/>
      <c r="AY314" s="72"/>
      <c r="AZ314" s="71">
        <v>793.8</v>
      </c>
      <c r="BA314" s="71">
        <v>5729.5</v>
      </c>
      <c r="BB314" s="71">
        <v>0</v>
      </c>
      <c r="BC314" s="71">
        <v>0</v>
      </c>
      <c r="BD314" s="71">
        <v>0</v>
      </c>
      <c r="BE314" s="71">
        <v>400</v>
      </c>
      <c r="BF314" s="71"/>
      <c r="BG314" s="72"/>
      <c r="BH314" s="71">
        <v>0</v>
      </c>
      <c r="BI314" s="71">
        <v>0</v>
      </c>
      <c r="BJ314" s="71">
        <v>152.476</v>
      </c>
      <c r="BK314" s="71">
        <v>0</v>
      </c>
      <c r="BL314" s="71">
        <v>0</v>
      </c>
      <c r="BM314" s="71">
        <v>0</v>
      </c>
      <c r="BN314" s="72"/>
      <c r="BO314" s="71">
        <v>0</v>
      </c>
      <c r="BP314" s="71">
        <v>0</v>
      </c>
      <c r="BQ314" s="71">
        <v>7</v>
      </c>
      <c r="BR314" s="71">
        <v>0</v>
      </c>
      <c r="BS314" s="71">
        <v>0</v>
      </c>
      <c r="BT314" s="71">
        <v>0</v>
      </c>
      <c r="BU314"/>
      <c r="BV314" s="70">
        <v>145.73699999999999</v>
      </c>
      <c r="BW314" s="70">
        <v>6.7389999999999999</v>
      </c>
      <c r="BX314" s="70">
        <v>0</v>
      </c>
      <c r="BY314" s="70">
        <v>0</v>
      </c>
      <c r="BZ314" s="70">
        <v>0</v>
      </c>
      <c r="CA314" s="70">
        <v>0</v>
      </c>
      <c r="CB314" s="70">
        <v>0</v>
      </c>
      <c r="CC314" s="70">
        <v>0</v>
      </c>
      <c r="CD314" s="70">
        <v>0</v>
      </c>
    </row>
    <row r="315" spans="1:82">
      <c r="A315" s="70" t="s">
        <v>2046</v>
      </c>
      <c r="B315" s="70">
        <v>353</v>
      </c>
      <c r="C315" s="70">
        <v>13</v>
      </c>
      <c r="D315" s="70">
        <v>21</v>
      </c>
      <c r="E315" s="70">
        <v>2016</v>
      </c>
      <c r="F315" s="70" t="s">
        <v>155</v>
      </c>
      <c r="G315" s="70" t="s">
        <v>2034</v>
      </c>
      <c r="H315" s="70" t="s">
        <v>1706</v>
      </c>
      <c r="I315" s="148"/>
      <c r="J315" s="71">
        <v>73.517259077648845</v>
      </c>
      <c r="K315" s="71">
        <v>0.47289060286848417</v>
      </c>
      <c r="L315" s="71">
        <v>0.98453826545363865</v>
      </c>
      <c r="M315" s="71">
        <v>14.263038365828827</v>
      </c>
      <c r="N315" s="71">
        <v>13.294358816946492</v>
      </c>
      <c r="O315" s="71">
        <v>13.309883436352385</v>
      </c>
      <c r="P315" s="71">
        <v>10.174163729923144</v>
      </c>
      <c r="Q315" s="71">
        <v>0.80965493525952159</v>
      </c>
      <c r="R315" s="71">
        <v>0</v>
      </c>
      <c r="S315" s="71">
        <v>0</v>
      </c>
      <c r="T315" s="72"/>
      <c r="U315" s="71">
        <v>14482739</v>
      </c>
      <c r="V315" s="71">
        <v>222</v>
      </c>
      <c r="W315" s="71">
        <v>36</v>
      </c>
      <c r="X315" s="71">
        <v>3512</v>
      </c>
      <c r="Y315" s="71">
        <v>4191</v>
      </c>
      <c r="Z315" s="71">
        <v>7828</v>
      </c>
      <c r="AA315" s="71">
        <v>2094</v>
      </c>
      <c r="AB315" s="71">
        <v>11463</v>
      </c>
      <c r="AC315" s="71">
        <v>0</v>
      </c>
      <c r="AD315" s="71">
        <v>0</v>
      </c>
      <c r="AE315" s="72"/>
      <c r="AF315" s="71">
        <v>100878179.34689219</v>
      </c>
      <c r="AG315" s="71">
        <v>355362.73748028331</v>
      </c>
      <c r="AH315" s="71">
        <v>159812.5291475557</v>
      </c>
      <c r="AI315" s="71">
        <v>22099374.333891589</v>
      </c>
      <c r="AJ315" s="71">
        <v>18180273.533876531</v>
      </c>
      <c r="AK315" s="71">
        <v>0</v>
      </c>
      <c r="AL315" s="71">
        <v>0</v>
      </c>
      <c r="AM315" s="71">
        <v>1572176.5432448371</v>
      </c>
      <c r="AN315" s="71">
        <v>0</v>
      </c>
      <c r="AO315" s="71">
        <v>0</v>
      </c>
      <c r="AP315" s="71">
        <v>143245179.02453297</v>
      </c>
      <c r="AQ315" s="72"/>
      <c r="AR315" s="71">
        <v>214</v>
      </c>
      <c r="AS315" s="71">
        <v>138</v>
      </c>
      <c r="AT315" s="71">
        <v>0</v>
      </c>
      <c r="AU315" s="71">
        <v>0</v>
      </c>
      <c r="AV315" s="71">
        <v>0</v>
      </c>
      <c r="AW315" s="71">
        <v>1</v>
      </c>
      <c r="AX315" s="71"/>
      <c r="AY315" s="72"/>
      <c r="AZ315" s="71">
        <v>992.8</v>
      </c>
      <c r="BA315" s="71">
        <v>8207.2999999999993</v>
      </c>
      <c r="BB315" s="71">
        <v>0</v>
      </c>
      <c r="BC315" s="71">
        <v>0</v>
      </c>
      <c r="BD315" s="71">
        <v>0</v>
      </c>
      <c r="BE315" s="71">
        <v>400</v>
      </c>
      <c r="BF315" s="71"/>
      <c r="BG315" s="72"/>
      <c r="BH315" s="71">
        <v>0</v>
      </c>
      <c r="BI315" s="71">
        <v>0</v>
      </c>
      <c r="BJ315" s="71">
        <v>151.82300000000001</v>
      </c>
      <c r="BK315" s="71">
        <v>0</v>
      </c>
      <c r="BL315" s="71">
        <v>0</v>
      </c>
      <c r="BM315" s="71">
        <v>0</v>
      </c>
      <c r="BN315" s="72"/>
      <c r="BO315" s="71">
        <v>0</v>
      </c>
      <c r="BP315" s="71">
        <v>0</v>
      </c>
      <c r="BQ315" s="71">
        <v>7</v>
      </c>
      <c r="BR315" s="71">
        <v>0</v>
      </c>
      <c r="BS315" s="71">
        <v>0</v>
      </c>
      <c r="BT315" s="71">
        <v>0</v>
      </c>
      <c r="BU315"/>
      <c r="BV315" s="70">
        <v>145.637</v>
      </c>
      <c r="BW315" s="70">
        <v>6.1859999999999999</v>
      </c>
      <c r="BX315" s="70">
        <v>0</v>
      </c>
      <c r="BY315" s="70">
        <v>0</v>
      </c>
      <c r="BZ315" s="70">
        <v>0</v>
      </c>
      <c r="CA315" s="70">
        <v>0</v>
      </c>
      <c r="CB315" s="70">
        <v>0</v>
      </c>
      <c r="CC315" s="70">
        <v>0</v>
      </c>
      <c r="CD315" s="70">
        <v>0</v>
      </c>
    </row>
    <row r="316" spans="1:82">
      <c r="A316" s="70" t="s">
        <v>2047</v>
      </c>
      <c r="B316" s="70">
        <v>354</v>
      </c>
      <c r="C316" s="70">
        <v>14</v>
      </c>
      <c r="D316" s="70">
        <v>21</v>
      </c>
      <c r="E316" s="70">
        <v>2017</v>
      </c>
      <c r="F316" s="70" t="s">
        <v>156</v>
      </c>
      <c r="G316" s="70" t="s">
        <v>2034</v>
      </c>
      <c r="H316" s="70" t="s">
        <v>1706</v>
      </c>
      <c r="I316" s="148"/>
      <c r="J316" s="71">
        <v>89.83398960141443</v>
      </c>
      <c r="K316" s="71">
        <v>0.47669386425679738</v>
      </c>
      <c r="L316" s="71">
        <v>0.8685794050719835</v>
      </c>
      <c r="M316" s="71">
        <v>13.467773564307864</v>
      </c>
      <c r="N316" s="71">
        <v>12.862207322445633</v>
      </c>
      <c r="O316" s="71">
        <v>13.122803698568131</v>
      </c>
      <c r="P316" s="71">
        <v>9.989015444116772</v>
      </c>
      <c r="Q316" s="71">
        <v>0.77776333602385905</v>
      </c>
      <c r="R316" s="71">
        <v>0</v>
      </c>
      <c r="S316" s="71">
        <v>0.85059104811642716</v>
      </c>
      <c r="T316" s="72"/>
      <c r="U316" s="71">
        <v>18617430</v>
      </c>
      <c r="V316" s="71">
        <v>222</v>
      </c>
      <c r="W316" s="71">
        <v>36</v>
      </c>
      <c r="X316" s="71">
        <v>3512</v>
      </c>
      <c r="Y316" s="71">
        <v>4217</v>
      </c>
      <c r="Z316" s="71">
        <v>7846</v>
      </c>
      <c r="AA316" s="71">
        <v>2069</v>
      </c>
      <c r="AB316" s="71">
        <v>11387</v>
      </c>
      <c r="AC316" s="71">
        <v>0</v>
      </c>
      <c r="AD316" s="71">
        <v>0.85059104811642716</v>
      </c>
      <c r="AE316" s="72"/>
      <c r="AF316" s="71">
        <v>128731317.0971518</v>
      </c>
      <c r="AG316" s="71">
        <v>360362.28868982347</v>
      </c>
      <c r="AH316" s="71">
        <v>185933.1424352841</v>
      </c>
      <c r="AI316" s="71">
        <v>21721369.908464581</v>
      </c>
      <c r="AJ316" s="71">
        <v>18520565.479894452</v>
      </c>
      <c r="AK316" s="71">
        <v>0</v>
      </c>
      <c r="AL316" s="71">
        <v>0</v>
      </c>
      <c r="AM316" s="71">
        <v>1564196.6873316111</v>
      </c>
      <c r="AN316" s="71">
        <v>0</v>
      </c>
      <c r="AO316" s="71">
        <v>0</v>
      </c>
      <c r="AP316" s="71">
        <v>171083744.60396755</v>
      </c>
      <c r="AQ316" s="72"/>
      <c r="AR316" s="71">
        <v>243</v>
      </c>
      <c r="AS316" s="71">
        <v>150</v>
      </c>
      <c r="AT316" s="71">
        <v>0</v>
      </c>
      <c r="AU316" s="71">
        <v>0</v>
      </c>
      <c r="AV316" s="71">
        <v>0</v>
      </c>
      <c r="AW316" s="71">
        <v>1</v>
      </c>
      <c r="AX316" s="71"/>
      <c r="AY316" s="72"/>
      <c r="AZ316" s="71">
        <v>1149.0999999999999</v>
      </c>
      <c r="BA316" s="71">
        <v>8541.6999999999989</v>
      </c>
      <c r="BB316" s="71">
        <v>0</v>
      </c>
      <c r="BC316" s="71">
        <v>0</v>
      </c>
      <c r="BD316" s="71">
        <v>0</v>
      </c>
      <c r="BE316" s="71">
        <v>400</v>
      </c>
      <c r="BF316" s="71"/>
      <c r="BG316" s="72"/>
      <c r="BH316" s="71">
        <v>0</v>
      </c>
      <c r="BI316" s="71">
        <v>0</v>
      </c>
      <c r="BJ316" s="71">
        <v>158.685</v>
      </c>
      <c r="BK316" s="71">
        <v>0</v>
      </c>
      <c r="BL316" s="71">
        <v>0</v>
      </c>
      <c r="BM316" s="71">
        <v>0</v>
      </c>
      <c r="BN316" s="72"/>
      <c r="BO316" s="71">
        <v>0</v>
      </c>
      <c r="BP316" s="71">
        <v>0</v>
      </c>
      <c r="BQ316" s="71">
        <v>7</v>
      </c>
      <c r="BR316" s="71">
        <v>0</v>
      </c>
      <c r="BS316" s="71">
        <v>0</v>
      </c>
      <c r="BT316" s="71">
        <v>0</v>
      </c>
      <c r="BU316"/>
      <c r="BV316" s="70">
        <v>158.685</v>
      </c>
      <c r="BW316" s="70">
        <v>0</v>
      </c>
      <c r="BX316" s="70">
        <v>0</v>
      </c>
      <c r="BY316" s="70">
        <v>0</v>
      </c>
      <c r="BZ316" s="70">
        <v>0</v>
      </c>
      <c r="CA316" s="70">
        <v>0</v>
      </c>
      <c r="CB316" s="70">
        <v>0</v>
      </c>
      <c r="CC316" s="70">
        <v>0</v>
      </c>
      <c r="CD316" s="70">
        <v>0</v>
      </c>
    </row>
    <row r="317" spans="1:82">
      <c r="A317" s="70" t="s">
        <v>2048</v>
      </c>
      <c r="B317" s="70">
        <v>355</v>
      </c>
      <c r="C317" s="70">
        <v>15</v>
      </c>
      <c r="D317" s="70">
        <v>21</v>
      </c>
      <c r="E317" s="70">
        <v>2018</v>
      </c>
      <c r="F317" s="70" t="s">
        <v>183</v>
      </c>
      <c r="G317" s="70" t="s">
        <v>2034</v>
      </c>
      <c r="H317" s="70" t="s">
        <v>1706</v>
      </c>
      <c r="I317" s="148"/>
      <c r="J317" s="71">
        <v>56.45296382430768</v>
      </c>
      <c r="K317" s="71">
        <v>0.44801861114422065</v>
      </c>
      <c r="L317" s="71">
        <v>0.78273252895156797</v>
      </c>
      <c r="M317" s="71">
        <v>13.280882670663818</v>
      </c>
      <c r="N317" s="71">
        <v>13.511062868007462</v>
      </c>
      <c r="O317" s="71">
        <v>12.956669907573865</v>
      </c>
      <c r="P317" s="71">
        <v>9.8035444803930787</v>
      </c>
      <c r="Q317" s="71">
        <v>0.71702736803019296</v>
      </c>
      <c r="R317" s="71">
        <v>0</v>
      </c>
      <c r="S317" s="71">
        <v>1.050464379097614</v>
      </c>
      <c r="T317" s="72"/>
      <c r="U317" s="71">
        <v>11560690</v>
      </c>
      <c r="V317" s="71">
        <v>222</v>
      </c>
      <c r="W317" s="71">
        <v>36</v>
      </c>
      <c r="X317" s="71">
        <v>3512</v>
      </c>
      <c r="Y317" s="71">
        <v>4264</v>
      </c>
      <c r="Z317" s="71">
        <v>7895</v>
      </c>
      <c r="AA317" s="71">
        <v>2051</v>
      </c>
      <c r="AB317" s="71">
        <v>11313</v>
      </c>
      <c r="AC317" s="71">
        <v>0</v>
      </c>
      <c r="AD317" s="71">
        <v>1.050464379097614</v>
      </c>
      <c r="AE317" s="72"/>
      <c r="AF317" s="71">
        <v>81464526.141599715</v>
      </c>
      <c r="AG317" s="71">
        <v>318655.99746359629</v>
      </c>
      <c r="AH317" s="71">
        <v>175927.5102945338</v>
      </c>
      <c r="AI317" s="71">
        <v>20819749.39497757</v>
      </c>
      <c r="AJ317" s="71">
        <v>18312546.83193849</v>
      </c>
      <c r="AK317" s="71">
        <v>0</v>
      </c>
      <c r="AL317" s="71">
        <v>0</v>
      </c>
      <c r="AM317" s="71">
        <v>1557247.0154808839</v>
      </c>
      <c r="AN317" s="71">
        <v>0</v>
      </c>
      <c r="AO317" s="71">
        <v>0</v>
      </c>
      <c r="AP317" s="71">
        <v>122648652.89175479</v>
      </c>
      <c r="AQ317" s="72"/>
      <c r="AR317" s="71">
        <v>268</v>
      </c>
      <c r="AS317" s="71">
        <v>163</v>
      </c>
      <c r="AT317" s="71">
        <v>0</v>
      </c>
      <c r="AU317" s="71">
        <v>0</v>
      </c>
      <c r="AV317" s="71">
        <v>0</v>
      </c>
      <c r="AW317" s="71">
        <v>1</v>
      </c>
      <c r="AX317" s="71"/>
      <c r="AY317" s="72"/>
      <c r="AZ317" s="71">
        <v>1271.9000000000001</v>
      </c>
      <c r="BA317" s="71">
        <v>8935</v>
      </c>
      <c r="BB317" s="71">
        <v>0</v>
      </c>
      <c r="BC317" s="71">
        <v>0</v>
      </c>
      <c r="BD317" s="71">
        <v>0</v>
      </c>
      <c r="BE317" s="71">
        <v>400</v>
      </c>
      <c r="BF317" s="71"/>
      <c r="BG317" s="72"/>
      <c r="BH317" s="71">
        <v>0</v>
      </c>
      <c r="BI317" s="71">
        <v>0</v>
      </c>
      <c r="BJ317" s="71">
        <v>162.08099999999999</v>
      </c>
      <c r="BK317" s="71">
        <v>0</v>
      </c>
      <c r="BL317" s="71">
        <v>0</v>
      </c>
      <c r="BM317" s="71">
        <v>0</v>
      </c>
      <c r="BN317" s="72"/>
      <c r="BO317" s="71">
        <v>0</v>
      </c>
      <c r="BP317" s="71">
        <v>0</v>
      </c>
      <c r="BQ317" s="71">
        <v>7</v>
      </c>
      <c r="BR317" s="71">
        <v>0</v>
      </c>
      <c r="BS317" s="71">
        <v>0</v>
      </c>
      <c r="BT317" s="71">
        <v>0</v>
      </c>
      <c r="BU317"/>
      <c r="BV317" s="70">
        <v>158.613</v>
      </c>
      <c r="BW317" s="70">
        <v>3.468</v>
      </c>
      <c r="BX317" s="70">
        <v>0</v>
      </c>
      <c r="BY317" s="70">
        <v>0</v>
      </c>
      <c r="BZ317" s="70">
        <v>0</v>
      </c>
      <c r="CA317" s="70">
        <v>0</v>
      </c>
      <c r="CB317" s="70">
        <v>0</v>
      </c>
      <c r="CC317" s="70">
        <v>0</v>
      </c>
      <c r="CD317" s="70">
        <v>0</v>
      </c>
    </row>
    <row r="318" spans="1:82">
      <c r="A318" s="70" t="s">
        <v>2049</v>
      </c>
      <c r="B318" s="70">
        <v>356</v>
      </c>
      <c r="C318" s="70">
        <v>16</v>
      </c>
      <c r="D318" s="70">
        <v>21</v>
      </c>
      <c r="E318" s="70">
        <v>2019</v>
      </c>
      <c r="F318" s="70" t="s">
        <v>158</v>
      </c>
      <c r="G318" s="70" t="s">
        <v>2034</v>
      </c>
      <c r="H318" s="70" t="s">
        <v>1706</v>
      </c>
      <c r="I318" s="148"/>
      <c r="J318" s="71">
        <v>49.634883114266501</v>
      </c>
      <c r="K318" s="71">
        <v>0.41043934607381721</v>
      </c>
      <c r="L318" s="71">
        <v>0.78899372761661046</v>
      </c>
      <c r="M318" s="71">
        <v>12.554258641261917</v>
      </c>
      <c r="N318" s="71">
        <v>11.938470540089199</v>
      </c>
      <c r="O318" s="71">
        <v>12.653597486368923</v>
      </c>
      <c r="P318" s="71">
        <v>9.7378160460739061</v>
      </c>
      <c r="Q318" s="71">
        <v>0.69541246404104695</v>
      </c>
      <c r="R318" s="71">
        <v>0</v>
      </c>
      <c r="S318" s="71">
        <v>0.98411183854172446</v>
      </c>
      <c r="T318" s="72"/>
      <c r="U318" s="71">
        <v>10612645</v>
      </c>
      <c r="V318" s="71">
        <v>222</v>
      </c>
      <c r="W318" s="71">
        <v>36</v>
      </c>
      <c r="X318" s="71">
        <v>3512</v>
      </c>
      <c r="Y318" s="71">
        <v>4304</v>
      </c>
      <c r="Z318" s="71">
        <v>7922</v>
      </c>
      <c r="AA318" s="71">
        <v>2022</v>
      </c>
      <c r="AB318" s="71">
        <v>11269</v>
      </c>
      <c r="AC318" s="71">
        <v>0</v>
      </c>
      <c r="AD318" s="71">
        <v>0.98411183854172446</v>
      </c>
      <c r="AE318" s="72"/>
      <c r="AF318" s="71">
        <v>73204759.738978326</v>
      </c>
      <c r="AG318" s="71">
        <v>308110.16182708571</v>
      </c>
      <c r="AH318" s="71">
        <v>185813.37170197431</v>
      </c>
      <c r="AI318" s="71">
        <v>20435675.475582011</v>
      </c>
      <c r="AJ318" s="71">
        <v>16716133.645861959</v>
      </c>
      <c r="AK318" s="71">
        <v>0</v>
      </c>
      <c r="AL318" s="71">
        <v>0</v>
      </c>
      <c r="AM318" s="71">
        <v>1534752.9670134191</v>
      </c>
      <c r="AN318" s="71">
        <v>0</v>
      </c>
      <c r="AO318" s="71">
        <v>0</v>
      </c>
      <c r="AP318" s="71">
        <v>112385245.36096478</v>
      </c>
      <c r="AQ318" s="72"/>
      <c r="AR318" s="71">
        <v>294</v>
      </c>
      <c r="AS318" s="71">
        <v>180</v>
      </c>
      <c r="AT318" s="71">
        <v>0</v>
      </c>
      <c r="AU318" s="71">
        <v>0</v>
      </c>
      <c r="AV318" s="71">
        <v>0</v>
      </c>
      <c r="AW318" s="71">
        <v>1</v>
      </c>
      <c r="AX318" s="71"/>
      <c r="AY318" s="72"/>
      <c r="AZ318" s="71">
        <v>1408.899999999999</v>
      </c>
      <c r="BA318" s="71">
        <v>10723.8</v>
      </c>
      <c r="BB318" s="71">
        <v>0</v>
      </c>
      <c r="BC318" s="71">
        <v>0</v>
      </c>
      <c r="BD318" s="71">
        <v>0</v>
      </c>
      <c r="BE318" s="71">
        <v>400</v>
      </c>
      <c r="BF318" s="71"/>
      <c r="BG318" s="72"/>
      <c r="BH318" s="71">
        <v>0</v>
      </c>
      <c r="BI318" s="71">
        <v>0</v>
      </c>
      <c r="BJ318" s="71">
        <v>133.44399999999999</v>
      </c>
      <c r="BK318" s="71">
        <v>0</v>
      </c>
      <c r="BL318" s="71">
        <v>0</v>
      </c>
      <c r="BM318" s="71">
        <v>0</v>
      </c>
      <c r="BN318" s="72"/>
      <c r="BO318" s="71">
        <v>0</v>
      </c>
      <c r="BP318" s="71">
        <v>0</v>
      </c>
      <c r="BQ318" s="71">
        <v>6</v>
      </c>
      <c r="BR318" s="71">
        <v>0</v>
      </c>
      <c r="BS318" s="71">
        <v>0</v>
      </c>
      <c r="BT318" s="71">
        <v>0</v>
      </c>
      <c r="BU318"/>
      <c r="BV318" s="70">
        <v>127.11199999999999</v>
      </c>
      <c r="BW318" s="70">
        <v>6.3319999999999999</v>
      </c>
      <c r="BX318" s="70">
        <v>0</v>
      </c>
      <c r="BY318" s="70">
        <v>0</v>
      </c>
      <c r="BZ318" s="70">
        <v>0</v>
      </c>
      <c r="CA318" s="70">
        <v>0</v>
      </c>
      <c r="CB318" s="70">
        <v>0</v>
      </c>
      <c r="CC318" s="70">
        <v>0</v>
      </c>
      <c r="CD318" s="70">
        <v>0</v>
      </c>
    </row>
    <row r="319" spans="1:82">
      <c r="A319" s="70" t="s">
        <v>2050</v>
      </c>
      <c r="B319" s="70">
        <v>357</v>
      </c>
      <c r="C319" s="70">
        <v>17</v>
      </c>
      <c r="D319" s="70">
        <v>21</v>
      </c>
      <c r="E319" s="70">
        <v>2020</v>
      </c>
      <c r="F319" s="70" t="s">
        <v>159</v>
      </c>
      <c r="G319" s="70" t="s">
        <v>2034</v>
      </c>
      <c r="H319" s="70" t="s">
        <v>1706</v>
      </c>
      <c r="I319" s="148"/>
      <c r="J319" s="71">
        <v>52.807784766327167</v>
      </c>
      <c r="K319" s="71">
        <v>0.54420314121495206</v>
      </c>
      <c r="L319" s="71">
        <v>1.107623299638647</v>
      </c>
      <c r="M319" s="71">
        <v>11.763357436363616</v>
      </c>
      <c r="N319" s="71">
        <v>11.198285072699139</v>
      </c>
      <c r="O319" s="71">
        <v>11.087739838520134</v>
      </c>
      <c r="P319" s="71">
        <v>9.0981667973495259</v>
      </c>
      <c r="Q319" s="71">
        <v>0.65375650104722305</v>
      </c>
      <c r="R319" s="71">
        <v>0</v>
      </c>
      <c r="S319" s="71">
        <v>1.3651180247431109</v>
      </c>
      <c r="T319" s="72"/>
      <c r="U319" s="71">
        <v>10155012</v>
      </c>
      <c r="V319" s="71">
        <v>254</v>
      </c>
      <c r="W319" s="71">
        <v>62</v>
      </c>
      <c r="X319" s="71">
        <v>3444</v>
      </c>
      <c r="Y319" s="71">
        <v>4283</v>
      </c>
      <c r="Z319" s="71">
        <v>7923</v>
      </c>
      <c r="AA319" s="71">
        <v>2008</v>
      </c>
      <c r="AB319" s="71">
        <v>11088</v>
      </c>
      <c r="AC319" s="71">
        <v>0</v>
      </c>
      <c r="AD319" s="71">
        <v>1.3651180247431109</v>
      </c>
      <c r="AE319" s="72"/>
      <c r="AF319" s="71">
        <v>79029432.263653323</v>
      </c>
      <c r="AG319" s="71">
        <v>384343.46861702349</v>
      </c>
      <c r="AH319" s="71">
        <v>278470.066131878</v>
      </c>
      <c r="AI319" s="71">
        <v>19487231.889810257</v>
      </c>
      <c r="AJ319" s="71">
        <v>17087661.222675718</v>
      </c>
      <c r="AK319" s="71"/>
      <c r="AL319" s="71"/>
      <c r="AM319" s="71">
        <v>1447107.1902493848</v>
      </c>
      <c r="AN319" s="71"/>
      <c r="AO319" s="71"/>
      <c r="AP319" s="71">
        <v>117714246.10113758</v>
      </c>
      <c r="AQ319" s="72"/>
      <c r="AR319" s="71">
        <v>332</v>
      </c>
      <c r="AS319" s="71">
        <v>186</v>
      </c>
      <c r="AT319" s="71">
        <v>0</v>
      </c>
      <c r="AU319" s="71">
        <v>0</v>
      </c>
      <c r="AV319" s="71">
        <v>0</v>
      </c>
      <c r="AW319" s="71">
        <v>1</v>
      </c>
      <c r="AX319" s="71"/>
      <c r="AY319" s="72"/>
      <c r="AZ319" s="71">
        <v>1630.900000000001</v>
      </c>
      <c r="BA319" s="71">
        <v>10927.3</v>
      </c>
      <c r="BB319" s="71">
        <v>0</v>
      </c>
      <c r="BC319" s="71">
        <v>0</v>
      </c>
      <c r="BD319" s="71">
        <v>0</v>
      </c>
      <c r="BE319" s="71">
        <v>400</v>
      </c>
      <c r="BF319" s="71"/>
      <c r="BG319" s="72"/>
      <c r="BH319" s="71">
        <v>0</v>
      </c>
      <c r="BI319" s="71">
        <v>0</v>
      </c>
      <c r="BJ319" s="71">
        <v>122.369</v>
      </c>
      <c r="BK319" s="71">
        <v>0</v>
      </c>
      <c r="BL319" s="71">
        <v>0</v>
      </c>
      <c r="BM319" s="71">
        <v>0</v>
      </c>
      <c r="BN319" s="72"/>
      <c r="BO319" s="71">
        <v>0</v>
      </c>
      <c r="BP319" s="71">
        <v>0</v>
      </c>
      <c r="BQ319" s="71">
        <v>6</v>
      </c>
      <c r="BR319" s="71">
        <v>0</v>
      </c>
      <c r="BS319" s="71">
        <v>0</v>
      </c>
      <c r="BT319" s="71">
        <v>0</v>
      </c>
      <c r="BU319"/>
      <c r="BV319" s="70">
        <v>117.264</v>
      </c>
      <c r="BW319" s="70">
        <v>5.1050000000000004</v>
      </c>
      <c r="BX319" s="70">
        <v>0</v>
      </c>
      <c r="BY319" s="70">
        <v>0</v>
      </c>
      <c r="BZ319" s="70">
        <v>0</v>
      </c>
      <c r="CA319" s="70">
        <v>0</v>
      </c>
      <c r="CB319" s="70">
        <v>0</v>
      </c>
      <c r="CC319" s="70">
        <v>0</v>
      </c>
      <c r="CD319" s="70">
        <v>0</v>
      </c>
    </row>
    <row r="320" spans="1:82">
      <c r="A320" s="70" t="s">
        <v>2051</v>
      </c>
      <c r="B320" s="70">
        <v>357</v>
      </c>
      <c r="C320" s="70">
        <v>18</v>
      </c>
      <c r="D320" s="70">
        <v>21</v>
      </c>
      <c r="E320" s="70">
        <v>2021</v>
      </c>
      <c r="F320" s="70" t="s">
        <v>160</v>
      </c>
      <c r="G320" s="70" t="s">
        <v>2034</v>
      </c>
      <c r="H320" s="70" t="s">
        <v>1706</v>
      </c>
      <c r="I320" s="148"/>
      <c r="J320" s="71">
        <v>38.97065165254854</v>
      </c>
      <c r="K320" s="71">
        <v>0.59732555747212224</v>
      </c>
      <c r="L320" s="71">
        <v>1.0848203887418708</v>
      </c>
      <c r="M320" s="71">
        <v>13.095015799123484</v>
      </c>
      <c r="N320" s="71">
        <v>12.278276634919154</v>
      </c>
      <c r="O320" s="71">
        <v>10.723580414583942</v>
      </c>
      <c r="P320" s="71">
        <v>9.4140316606982193</v>
      </c>
      <c r="Q320" s="71">
        <v>0.63951398732411702</v>
      </c>
      <c r="R320" s="71">
        <v>0</v>
      </c>
      <c r="S320" s="71">
        <v>1.3063616661375641</v>
      </c>
      <c r="T320" s="72"/>
      <c r="U320" s="71">
        <v>7959324</v>
      </c>
      <c r="V320" s="71">
        <v>254</v>
      </c>
      <c r="W320" s="71">
        <v>62</v>
      </c>
      <c r="X320" s="71">
        <v>3444</v>
      </c>
      <c r="Y320" s="71">
        <v>4297</v>
      </c>
      <c r="Z320" s="71">
        <v>7890</v>
      </c>
      <c r="AA320" s="71">
        <v>2026</v>
      </c>
      <c r="AB320" s="71">
        <v>10953</v>
      </c>
      <c r="AC320" s="71">
        <v>0</v>
      </c>
      <c r="AD320" s="71">
        <v>1.3063616661375641</v>
      </c>
      <c r="AE320" s="72"/>
      <c r="AF320" s="71">
        <v>57340122.947000049</v>
      </c>
      <c r="AG320" s="71">
        <v>415358.00357752288</v>
      </c>
      <c r="AH320" s="71">
        <v>260300.63061826132</v>
      </c>
      <c r="AI320" s="71">
        <v>21452608.094432656</v>
      </c>
      <c r="AJ320" s="71">
        <v>18138168.5838954</v>
      </c>
      <c r="AK320" s="71">
        <v>0</v>
      </c>
      <c r="AL320" s="71">
        <v>0</v>
      </c>
      <c r="AM320" s="71">
        <v>1437733.3631588654</v>
      </c>
      <c r="AN320" s="71">
        <v>0</v>
      </c>
      <c r="AO320" s="71">
        <v>0</v>
      </c>
      <c r="AP320" s="71">
        <v>99044291.62268275</v>
      </c>
      <c r="AQ320" s="72"/>
      <c r="AR320" s="71">
        <v>360</v>
      </c>
      <c r="AS320" s="71">
        <v>188</v>
      </c>
      <c r="AT320" s="71">
        <v>0</v>
      </c>
      <c r="AU320" s="71">
        <v>0</v>
      </c>
      <c r="AV320" s="71">
        <v>0</v>
      </c>
      <c r="AW320" s="71">
        <v>1</v>
      </c>
      <c r="AX320" s="71"/>
      <c r="AY320" s="72"/>
      <c r="AZ320" s="71">
        <v>1794.600000000001</v>
      </c>
      <c r="BA320" s="71">
        <v>11026.3</v>
      </c>
      <c r="BB320" s="71">
        <v>0</v>
      </c>
      <c r="BC320" s="71">
        <v>0</v>
      </c>
      <c r="BD320" s="71">
        <v>0</v>
      </c>
      <c r="BE320" s="71">
        <v>400</v>
      </c>
      <c r="BF320" s="71"/>
      <c r="BG320" s="72"/>
      <c r="BH320" s="71">
        <v>0</v>
      </c>
      <c r="BI320" s="71">
        <v>0</v>
      </c>
      <c r="BJ320" s="71">
        <v>121.315</v>
      </c>
      <c r="BK320" s="71">
        <v>0</v>
      </c>
      <c r="BL320" s="71">
        <v>0</v>
      </c>
      <c r="BM320" s="71">
        <v>0</v>
      </c>
      <c r="BN320" s="72"/>
      <c r="BO320" s="71">
        <v>0</v>
      </c>
      <c r="BP320" s="71">
        <v>0</v>
      </c>
      <c r="BQ320" s="71">
        <v>6</v>
      </c>
      <c r="BR320" s="71">
        <v>0</v>
      </c>
      <c r="BS320" s="71">
        <v>0</v>
      </c>
      <c r="BT320" s="71">
        <v>0</v>
      </c>
      <c r="BU320"/>
      <c r="BV320" s="70">
        <v>117.024</v>
      </c>
      <c r="BW320" s="70">
        <v>4.2910000000000004</v>
      </c>
      <c r="BX320" s="70">
        <v>0</v>
      </c>
      <c r="BY320" s="70">
        <v>0</v>
      </c>
      <c r="BZ320" s="70">
        <v>0</v>
      </c>
      <c r="CA320" s="70">
        <v>0</v>
      </c>
      <c r="CB320" s="70">
        <v>0</v>
      </c>
      <c r="CC320" s="70">
        <v>0</v>
      </c>
      <c r="CD320" s="70">
        <v>0</v>
      </c>
    </row>
    <row r="321" spans="1:82">
      <c r="A321" s="70" t="s">
        <v>2052</v>
      </c>
      <c r="B321" s="70">
        <v>357</v>
      </c>
      <c r="C321" s="70">
        <v>19</v>
      </c>
      <c r="D321" s="70">
        <v>21</v>
      </c>
      <c r="E321" s="70">
        <v>2022</v>
      </c>
      <c r="F321" s="70" t="s">
        <v>161</v>
      </c>
      <c r="G321" s="70" t="s">
        <v>2034</v>
      </c>
      <c r="H321" s="70" t="s">
        <v>1706</v>
      </c>
      <c r="I321" s="148"/>
      <c r="J321" s="71">
        <v>36.245772311826606</v>
      </c>
      <c r="K321" s="71">
        <v>0.52816590829835275</v>
      </c>
      <c r="L321" s="71">
        <v>1.0485088483531713</v>
      </c>
      <c r="M321" s="71">
        <v>12.59018985948927</v>
      </c>
      <c r="N321" s="71">
        <v>13.264210852057772</v>
      </c>
      <c r="O321" s="71">
        <v>11.289558921652022</v>
      </c>
      <c r="P321" s="71">
        <v>9.3001361274263061</v>
      </c>
      <c r="Q321" s="71">
        <v>0.64020953726454133</v>
      </c>
      <c r="R321" s="71">
        <v>0</v>
      </c>
      <c r="S321" s="71">
        <v>0.9838821470583049</v>
      </c>
      <c r="T321" s="72"/>
      <c r="U321" s="71">
        <v>8691299</v>
      </c>
      <c r="V321" s="71">
        <v>254</v>
      </c>
      <c r="W321" s="71">
        <v>62</v>
      </c>
      <c r="X321" s="71">
        <v>3444</v>
      </c>
      <c r="Y321" s="71">
        <v>4315</v>
      </c>
      <c r="Z321" s="71">
        <v>7892</v>
      </c>
      <c r="AA321" s="71">
        <v>2032</v>
      </c>
      <c r="AB321" s="71">
        <v>10875</v>
      </c>
      <c r="AC321" s="71">
        <v>0</v>
      </c>
      <c r="AD321" s="71">
        <v>0.9838821470583049</v>
      </c>
      <c r="AE321" s="72"/>
      <c r="AF321" s="71">
        <v>52504653.600935698</v>
      </c>
      <c r="AG321" s="71">
        <v>395394.65795050177</v>
      </c>
      <c r="AH321" s="71">
        <v>294493.54549784603</v>
      </c>
      <c r="AI321" s="71">
        <v>20136119.131443083</v>
      </c>
      <c r="AJ321" s="71">
        <v>20987443.03203509</v>
      </c>
      <c r="AK321" s="71">
        <v>0</v>
      </c>
      <c r="AL321" s="71">
        <v>0</v>
      </c>
      <c r="AM321" s="71">
        <v>1404259.3266773818</v>
      </c>
      <c r="AN321" s="71">
        <v>0</v>
      </c>
      <c r="AO321" s="71">
        <v>0</v>
      </c>
      <c r="AP321" s="71">
        <v>95722363.294539601</v>
      </c>
      <c r="AQ321" s="72"/>
      <c r="AR321" s="71">
        <v>395</v>
      </c>
      <c r="AS321" s="71">
        <v>190</v>
      </c>
      <c r="AT321" s="71">
        <v>0</v>
      </c>
      <c r="AU321" s="71">
        <v>0</v>
      </c>
      <c r="AV321" s="71">
        <v>0</v>
      </c>
      <c r="AW321" s="71">
        <v>1</v>
      </c>
      <c r="AX321" s="71"/>
      <c r="AY321" s="72"/>
      <c r="AZ321" s="71">
        <v>2003.7000000000016</v>
      </c>
      <c r="BA321" s="71">
        <v>11375.8</v>
      </c>
      <c r="BB321" s="71">
        <v>0</v>
      </c>
      <c r="BC321" s="71">
        <v>0</v>
      </c>
      <c r="BD321" s="71">
        <v>0</v>
      </c>
      <c r="BE321" s="71">
        <v>400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2053</v>
      </c>
      <c r="B322" s="70">
        <v>357</v>
      </c>
      <c r="C322" s="70">
        <v>20</v>
      </c>
      <c r="D322" s="70">
        <v>21</v>
      </c>
      <c r="E322" s="70">
        <v>2023</v>
      </c>
      <c r="F322" s="70" t="s">
        <v>1539</v>
      </c>
      <c r="G322" s="70" t="s">
        <v>2034</v>
      </c>
      <c r="H322" s="70" t="s">
        <v>1706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418</v>
      </c>
      <c r="AS322" s="71">
        <v>191</v>
      </c>
      <c r="AT322" s="71">
        <v>0</v>
      </c>
      <c r="AU322" s="71">
        <v>0</v>
      </c>
      <c r="AV322" s="71">
        <v>0</v>
      </c>
      <c r="AW322" s="71">
        <v>1</v>
      </c>
      <c r="AX322" s="71"/>
      <c r="AY322" s="72"/>
      <c r="AZ322" s="71">
        <v>2133.0000000000023</v>
      </c>
      <c r="BA322" s="71">
        <v>11425.3</v>
      </c>
      <c r="BB322" s="71">
        <v>0</v>
      </c>
      <c r="BC322" s="71">
        <v>0</v>
      </c>
      <c r="BD322" s="71">
        <v>0</v>
      </c>
      <c r="BE322" s="71">
        <v>400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2054</v>
      </c>
      <c r="B323" s="70">
        <v>357</v>
      </c>
      <c r="C323" s="70">
        <v>21</v>
      </c>
      <c r="D323" s="70">
        <v>21</v>
      </c>
      <c r="E323" s="70">
        <v>2024</v>
      </c>
      <c r="F323" s="70" t="s">
        <v>1558</v>
      </c>
      <c r="G323" s="70" t="s">
        <v>2034</v>
      </c>
      <c r="H323" s="70" t="s">
        <v>1706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2055</v>
      </c>
      <c r="B324" s="70">
        <v>35</v>
      </c>
      <c r="C324" s="70">
        <v>1</v>
      </c>
      <c r="D324" s="70">
        <v>3</v>
      </c>
      <c r="E324" s="70">
        <v>1990</v>
      </c>
      <c r="F324" s="70" t="s">
        <v>787</v>
      </c>
      <c r="G324" s="70" t="s">
        <v>2056</v>
      </c>
      <c r="H324" s="70" t="s">
        <v>2057</v>
      </c>
      <c r="I324" s="148"/>
      <c r="J324" s="71">
        <v>545.564045073692</v>
      </c>
      <c r="K324" s="71">
        <v>2.3805879308379101</v>
      </c>
      <c r="L324" s="71">
        <v>3.9528259276584068</v>
      </c>
      <c r="M324" s="71">
        <v>7.3535259485766389</v>
      </c>
      <c r="N324" s="71">
        <v>12.391043682979991</v>
      </c>
      <c r="O324" s="71">
        <v>8.9251048678021103</v>
      </c>
      <c r="P324" s="71">
        <v>15.575894605111699</v>
      </c>
      <c r="Q324" s="71">
        <v>0.71067799297990797</v>
      </c>
      <c r="R324" s="71">
        <v>0</v>
      </c>
      <c r="S324" s="71">
        <v>0.70888172761811885</v>
      </c>
      <c r="T324" s="72"/>
      <c r="U324" s="71">
        <v>9840371</v>
      </c>
      <c r="V324" s="71">
        <v>531</v>
      </c>
      <c r="W324" s="71">
        <v>43</v>
      </c>
      <c r="X324" s="71">
        <v>2256</v>
      </c>
      <c r="Y324" s="71">
        <v>3328</v>
      </c>
      <c r="Z324" s="71">
        <v>3671</v>
      </c>
      <c r="AA324" s="71">
        <v>3782</v>
      </c>
      <c r="AB324" s="71">
        <v>11539</v>
      </c>
      <c r="AC324" s="71">
        <v>0</v>
      </c>
      <c r="AD324" s="71">
        <v>0.70888172761811885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2058</v>
      </c>
      <c r="B325" s="70">
        <v>36</v>
      </c>
      <c r="C325" s="70">
        <v>2</v>
      </c>
      <c r="D325" s="70">
        <v>3</v>
      </c>
      <c r="E325" s="70">
        <v>2005</v>
      </c>
      <c r="F325" s="70" t="s">
        <v>789</v>
      </c>
      <c r="G325" s="70" t="s">
        <v>2056</v>
      </c>
      <c r="H325" s="70" t="s">
        <v>2057</v>
      </c>
      <c r="I325" s="148"/>
      <c r="J325" s="71">
        <v>694.34157263941745</v>
      </c>
      <c r="K325" s="71">
        <v>1.619568783499765</v>
      </c>
      <c r="L325" s="71">
        <v>0.81411364447938339</v>
      </c>
      <c r="M325" s="71">
        <v>14.60376387992272</v>
      </c>
      <c r="N325" s="71">
        <v>21.292707344793609</v>
      </c>
      <c r="O325" s="71">
        <v>13.59760835509597</v>
      </c>
      <c r="P325" s="71">
        <v>16.257669121474638</v>
      </c>
      <c r="Q325" s="71">
        <v>0.67993013181004403</v>
      </c>
      <c r="R325" s="71">
        <v>0</v>
      </c>
      <c r="S325" s="71">
        <v>0.34787120086732731</v>
      </c>
      <c r="T325" s="72"/>
      <c r="U325" s="71">
        <v>14161069</v>
      </c>
      <c r="V325" s="71">
        <v>453</v>
      </c>
      <c r="W325" s="71">
        <v>10</v>
      </c>
      <c r="X325" s="71">
        <v>2135</v>
      </c>
      <c r="Y325" s="71">
        <v>3935</v>
      </c>
      <c r="Z325" s="71">
        <v>6472</v>
      </c>
      <c r="AA325" s="71">
        <v>3233</v>
      </c>
      <c r="AB325" s="71">
        <v>11541</v>
      </c>
      <c r="AC325" s="71">
        <v>0</v>
      </c>
      <c r="AD325" s="71">
        <v>0.34787120086732731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2059</v>
      </c>
      <c r="B326" s="70">
        <v>37</v>
      </c>
      <c r="C326" s="70">
        <v>3</v>
      </c>
      <c r="D326" s="70">
        <v>3</v>
      </c>
      <c r="E326" s="70">
        <v>2006</v>
      </c>
      <c r="F326" s="70" t="s">
        <v>790</v>
      </c>
      <c r="G326" s="70" t="s">
        <v>2056</v>
      </c>
      <c r="H326" s="70" t="s">
        <v>2057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2060</v>
      </c>
      <c r="B327" s="70">
        <v>38</v>
      </c>
      <c r="C327" s="70">
        <v>4</v>
      </c>
      <c r="D327" s="70">
        <v>3</v>
      </c>
      <c r="E327" s="70">
        <v>2007</v>
      </c>
      <c r="F327" s="70" t="s">
        <v>791</v>
      </c>
      <c r="G327" s="70" t="s">
        <v>2056</v>
      </c>
      <c r="H327" s="70" t="s">
        <v>2057</v>
      </c>
      <c r="I327" s="148"/>
      <c r="J327" s="71">
        <v>696.58311618118432</v>
      </c>
      <c r="K327" s="71">
        <v>1.340926464877904</v>
      </c>
      <c r="L327" s="71">
        <v>0.41354054683490538</v>
      </c>
      <c r="M327" s="71">
        <v>17.612944161348029</v>
      </c>
      <c r="N327" s="71">
        <v>19.43474280627165</v>
      </c>
      <c r="O327" s="71">
        <v>13.37533677031186</v>
      </c>
      <c r="P327" s="71">
        <v>16.356124017472069</v>
      </c>
      <c r="Q327" s="71">
        <v>0.70974336851324005</v>
      </c>
      <c r="R327" s="71">
        <v>0</v>
      </c>
      <c r="S327" s="71">
        <v>0.78305598233176898</v>
      </c>
      <c r="T327" s="72"/>
      <c r="U327" s="71">
        <v>15423408</v>
      </c>
      <c r="V327" s="71">
        <v>390</v>
      </c>
      <c r="W327" s="71">
        <v>8</v>
      </c>
      <c r="X327" s="71">
        <v>2880</v>
      </c>
      <c r="Y327" s="71">
        <v>4016</v>
      </c>
      <c r="Z327" s="71">
        <v>6618</v>
      </c>
      <c r="AA327" s="71">
        <v>3203</v>
      </c>
      <c r="AB327" s="71">
        <v>11410</v>
      </c>
      <c r="AC327" s="71">
        <v>0</v>
      </c>
      <c r="AD327" s="71">
        <v>0.78305598233176898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2061</v>
      </c>
      <c r="B328" s="70">
        <v>39</v>
      </c>
      <c r="C328" s="70">
        <v>5</v>
      </c>
      <c r="D328" s="70">
        <v>3</v>
      </c>
      <c r="E328" s="70">
        <v>2008</v>
      </c>
      <c r="F328" s="70" t="s">
        <v>792</v>
      </c>
      <c r="G328" s="70" t="s">
        <v>2056</v>
      </c>
      <c r="H328" s="70" t="s">
        <v>2057</v>
      </c>
      <c r="I328" s="148"/>
      <c r="J328" s="71">
        <v>584.78751952905066</v>
      </c>
      <c r="K328" s="71">
        <v>1.0176369342365921</v>
      </c>
      <c r="L328" s="71">
        <v>0.3726749776564145</v>
      </c>
      <c r="M328" s="71">
        <v>17.950794281447632</v>
      </c>
      <c r="N328" s="71">
        <v>19.993958821534111</v>
      </c>
      <c r="O328" s="71">
        <v>13.091673683337969</v>
      </c>
      <c r="P328" s="71">
        <v>15.94473129480115</v>
      </c>
      <c r="Q328" s="71">
        <v>0.69954364352651099</v>
      </c>
      <c r="R328" s="71">
        <v>0</v>
      </c>
      <c r="S328" s="71">
        <v>0.50189804708818198</v>
      </c>
      <c r="T328" s="72"/>
      <c r="U328" s="71">
        <v>14859570</v>
      </c>
      <c r="V328" s="71">
        <v>390</v>
      </c>
      <c r="W328" s="71">
        <v>8</v>
      </c>
      <c r="X328" s="71">
        <v>2880</v>
      </c>
      <c r="Y328" s="71">
        <v>4092</v>
      </c>
      <c r="Z328" s="71">
        <v>6705</v>
      </c>
      <c r="AA328" s="71">
        <v>3126</v>
      </c>
      <c r="AB328" s="71">
        <v>11431</v>
      </c>
      <c r="AC328" s="71">
        <v>0</v>
      </c>
      <c r="AD328" s="71">
        <v>0.50189804708818198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2062</v>
      </c>
      <c r="B329" s="70">
        <v>40</v>
      </c>
      <c r="C329" s="70">
        <v>6</v>
      </c>
      <c r="D329" s="70">
        <v>3</v>
      </c>
      <c r="E329" s="70">
        <v>2009</v>
      </c>
      <c r="F329" s="70" t="s">
        <v>176</v>
      </c>
      <c r="G329" s="1064" t="s">
        <v>2056</v>
      </c>
      <c r="H329" s="70" t="s">
        <v>2057</v>
      </c>
      <c r="I329" s="148"/>
      <c r="J329" s="71">
        <v>658.21873223387331</v>
      </c>
      <c r="K329" s="71">
        <v>0.9086547708976509</v>
      </c>
      <c r="L329" s="71">
        <v>1.4094655374964711</v>
      </c>
      <c r="M329" s="71">
        <v>17.425743557427879</v>
      </c>
      <c r="N329" s="71">
        <v>18.873175595926739</v>
      </c>
      <c r="O329" s="71">
        <v>13.295104409893201</v>
      </c>
      <c r="P329" s="71">
        <v>15.21341496159642</v>
      </c>
      <c r="Q329" s="71">
        <v>0.66925367393370405</v>
      </c>
      <c r="R329" s="71">
        <v>0</v>
      </c>
      <c r="S329" s="71">
        <v>0.52481840577475658</v>
      </c>
      <c r="T329" s="72"/>
      <c r="U329" s="71">
        <v>14207038</v>
      </c>
      <c r="V329" s="71">
        <v>357</v>
      </c>
      <c r="W329" s="71">
        <v>44</v>
      </c>
      <c r="X329" s="71">
        <v>3165</v>
      </c>
      <c r="Y329" s="71">
        <v>4195</v>
      </c>
      <c r="Z329" s="71">
        <v>6721</v>
      </c>
      <c r="AA329" s="71">
        <v>3062</v>
      </c>
      <c r="AB329" s="71">
        <v>11480</v>
      </c>
      <c r="AC329" s="71">
        <v>0</v>
      </c>
      <c r="AD329" s="71">
        <v>0.52481840577475658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66.12</v>
      </c>
      <c r="BK329" s="71">
        <v>0</v>
      </c>
      <c r="BL329" s="71">
        <v>0</v>
      </c>
      <c r="BM329" s="71">
        <v>0</v>
      </c>
      <c r="BN329" s="72"/>
      <c r="BO329" s="71">
        <v>0</v>
      </c>
      <c r="BP329" s="71">
        <v>0</v>
      </c>
      <c r="BQ329" s="71">
        <v>6</v>
      </c>
      <c r="BR329" s="71">
        <v>0</v>
      </c>
      <c r="BS329" s="71">
        <v>0</v>
      </c>
      <c r="BT329" s="71">
        <v>0</v>
      </c>
      <c r="BU329"/>
      <c r="BV329" s="70">
        <v>66.12</v>
      </c>
      <c r="BW329" s="70">
        <v>0</v>
      </c>
      <c r="BX329" s="70">
        <v>0</v>
      </c>
      <c r="BY329" s="70">
        <v>0</v>
      </c>
      <c r="BZ329" s="70">
        <v>0</v>
      </c>
      <c r="CA329" s="70">
        <v>0</v>
      </c>
      <c r="CB329" s="70">
        <v>0</v>
      </c>
      <c r="CC329" s="70">
        <v>0</v>
      </c>
      <c r="CD329" s="70">
        <v>0</v>
      </c>
    </row>
    <row r="330" spans="1:82">
      <c r="A330" s="70" t="s">
        <v>2063</v>
      </c>
      <c r="B330" s="70">
        <v>41</v>
      </c>
      <c r="C330" s="70">
        <v>7</v>
      </c>
      <c r="D330" s="70">
        <v>3</v>
      </c>
      <c r="E330" s="70">
        <v>2010</v>
      </c>
      <c r="F330" s="70" t="s">
        <v>177</v>
      </c>
      <c r="G330" s="1064" t="s">
        <v>2056</v>
      </c>
      <c r="H330" s="70" t="s">
        <v>2057</v>
      </c>
      <c r="I330" s="148"/>
      <c r="J330" s="71">
        <v>656.74674951617237</v>
      </c>
      <c r="K330" s="71">
        <v>0.99261760293019929</v>
      </c>
      <c r="L330" s="71">
        <v>1.335340649613147</v>
      </c>
      <c r="M330" s="71">
        <v>19.696907169102008</v>
      </c>
      <c r="N330" s="71">
        <v>20.625996054818671</v>
      </c>
      <c r="O330" s="71">
        <v>13.406881970499009</v>
      </c>
      <c r="P330" s="71">
        <v>15.490975728251289</v>
      </c>
      <c r="Q330" s="71">
        <v>0.69891804371753397</v>
      </c>
      <c r="R330" s="71">
        <v>0</v>
      </c>
      <c r="S330" s="71">
        <v>0.61302982228318781</v>
      </c>
      <c r="T330" s="72"/>
      <c r="U330" s="71">
        <v>14772025</v>
      </c>
      <c r="V330" s="71">
        <v>357</v>
      </c>
      <c r="W330" s="71">
        <v>44</v>
      </c>
      <c r="X330" s="71">
        <v>3165</v>
      </c>
      <c r="Y330" s="71">
        <v>4260</v>
      </c>
      <c r="Z330" s="71">
        <v>6809</v>
      </c>
      <c r="AA330" s="71">
        <v>3040</v>
      </c>
      <c r="AB330" s="71">
        <v>11488</v>
      </c>
      <c r="AC330" s="71">
        <v>0</v>
      </c>
      <c r="AD330" s="71">
        <v>0.61302982228318781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66.731999999999999</v>
      </c>
      <c r="BK330" s="71">
        <v>0</v>
      </c>
      <c r="BL330" s="71">
        <v>0</v>
      </c>
      <c r="BM330" s="71">
        <v>0</v>
      </c>
      <c r="BN330" s="72"/>
      <c r="BO330" s="71">
        <v>0</v>
      </c>
      <c r="BP330" s="71">
        <v>0</v>
      </c>
      <c r="BQ330" s="71">
        <v>6</v>
      </c>
      <c r="BR330" s="71">
        <v>0</v>
      </c>
      <c r="BS330" s="71">
        <v>0</v>
      </c>
      <c r="BT330" s="71">
        <v>0</v>
      </c>
      <c r="BU330"/>
      <c r="BV330" s="70">
        <v>66.731999999999999</v>
      </c>
      <c r="BW330" s="70">
        <v>0</v>
      </c>
      <c r="BX330" s="70">
        <v>0</v>
      </c>
      <c r="BY330" s="70">
        <v>0</v>
      </c>
      <c r="BZ330" s="70">
        <v>0</v>
      </c>
      <c r="CA330" s="70">
        <v>0</v>
      </c>
      <c r="CB330" s="70">
        <v>0</v>
      </c>
      <c r="CC330" s="70">
        <v>0</v>
      </c>
      <c r="CD330" s="70">
        <v>0</v>
      </c>
    </row>
    <row r="331" spans="1:82">
      <c r="A331" s="70" t="s">
        <v>2064</v>
      </c>
      <c r="B331" s="70">
        <v>42</v>
      </c>
      <c r="C331" s="70">
        <v>8</v>
      </c>
      <c r="D331" s="70">
        <v>3</v>
      </c>
      <c r="E331" s="70">
        <v>2011</v>
      </c>
      <c r="F331" s="70" t="s">
        <v>178</v>
      </c>
      <c r="G331" s="70" t="s">
        <v>2056</v>
      </c>
      <c r="H331" s="70" t="s">
        <v>2057</v>
      </c>
      <c r="I331" s="148"/>
      <c r="J331" s="71">
        <v>681.10689866583425</v>
      </c>
      <c r="K331" s="71">
        <v>1.1798814573917591</v>
      </c>
      <c r="L331" s="71">
        <v>1.7916074617905431</v>
      </c>
      <c r="M331" s="71">
        <v>18.729001758840241</v>
      </c>
      <c r="N331" s="71">
        <v>18.35376098513408</v>
      </c>
      <c r="O331" s="71">
        <v>13.337648926095016</v>
      </c>
      <c r="P331" s="71">
        <v>15.048259981845488</v>
      </c>
      <c r="Q331" s="71">
        <v>0.80450960723699005</v>
      </c>
      <c r="R331" s="71">
        <v>0</v>
      </c>
      <c r="S331" s="71">
        <v>0.55986044406741298</v>
      </c>
      <c r="T331" s="72"/>
      <c r="U331" s="71">
        <v>15379839</v>
      </c>
      <c r="V331" s="71">
        <v>357</v>
      </c>
      <c r="W331" s="71">
        <v>44</v>
      </c>
      <c r="X331" s="71">
        <v>3165</v>
      </c>
      <c r="Y331" s="71">
        <v>4315</v>
      </c>
      <c r="Z331" s="71">
        <v>6921</v>
      </c>
      <c r="AA331" s="71">
        <v>3041</v>
      </c>
      <c r="AB331" s="71">
        <v>11464</v>
      </c>
      <c r="AC331" s="71">
        <v>0</v>
      </c>
      <c r="AD331" s="71">
        <v>0.55986044406741298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78.433999999999997</v>
      </c>
      <c r="BK331" s="71">
        <v>0</v>
      </c>
      <c r="BL331" s="71">
        <v>0</v>
      </c>
      <c r="BM331" s="71">
        <v>0</v>
      </c>
      <c r="BN331" s="72"/>
      <c r="BO331" s="71">
        <v>0</v>
      </c>
      <c r="BP331" s="71">
        <v>0</v>
      </c>
      <c r="BQ331" s="71">
        <v>7</v>
      </c>
      <c r="BR331" s="71">
        <v>0</v>
      </c>
      <c r="BS331" s="71">
        <v>0</v>
      </c>
      <c r="BT331" s="71">
        <v>0</v>
      </c>
      <c r="BU331"/>
      <c r="BV331" s="70">
        <v>78.433999999999997</v>
      </c>
      <c r="BW331" s="70">
        <v>0</v>
      </c>
      <c r="BX331" s="70">
        <v>0</v>
      </c>
      <c r="BY331" s="70">
        <v>0</v>
      </c>
      <c r="BZ331" s="70">
        <v>0</v>
      </c>
      <c r="CA331" s="70">
        <v>0</v>
      </c>
      <c r="CB331" s="70">
        <v>0</v>
      </c>
      <c r="CC331" s="70">
        <v>0</v>
      </c>
      <c r="CD331" s="70">
        <v>0</v>
      </c>
    </row>
    <row r="332" spans="1:82">
      <c r="A332" s="70" t="s">
        <v>2065</v>
      </c>
      <c r="B332" s="70">
        <v>43</v>
      </c>
      <c r="C332" s="70">
        <v>9</v>
      </c>
      <c r="D332" s="70">
        <v>3</v>
      </c>
      <c r="E332" s="70">
        <v>2012</v>
      </c>
      <c r="F332" s="70" t="s">
        <v>179</v>
      </c>
      <c r="G332" s="70" t="s">
        <v>2056</v>
      </c>
      <c r="H332" s="70" t="s">
        <v>2057</v>
      </c>
      <c r="I332" s="148"/>
      <c r="J332" s="71">
        <v>605.10336403003532</v>
      </c>
      <c r="K332" s="71">
        <v>1.067202353693991</v>
      </c>
      <c r="L332" s="71">
        <v>1.7778453070212219</v>
      </c>
      <c r="M332" s="71">
        <v>18.092973234776899</v>
      </c>
      <c r="N332" s="71">
        <v>20.547433112962551</v>
      </c>
      <c r="O332" s="71">
        <v>13.485071982242957</v>
      </c>
      <c r="P332" s="71">
        <v>14.894999745164617</v>
      </c>
      <c r="Q332" s="71">
        <v>0.86950872089172004</v>
      </c>
      <c r="R332" s="71">
        <v>0</v>
      </c>
      <c r="S332" s="71">
        <v>0.51759280689554921</v>
      </c>
      <c r="T332" s="72"/>
      <c r="U332" s="71">
        <v>13570593</v>
      </c>
      <c r="V332" s="71">
        <v>357</v>
      </c>
      <c r="W332" s="71">
        <v>44</v>
      </c>
      <c r="X332" s="71">
        <v>3165</v>
      </c>
      <c r="Y332" s="71">
        <v>4364</v>
      </c>
      <c r="Z332" s="71">
        <v>7053</v>
      </c>
      <c r="AA332" s="71">
        <v>2993</v>
      </c>
      <c r="AB332" s="71">
        <v>11404</v>
      </c>
      <c r="AC332" s="71">
        <v>0</v>
      </c>
      <c r="AD332" s="71">
        <v>0.51759280689554921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72.141000000000005</v>
      </c>
      <c r="BK332" s="71">
        <v>0</v>
      </c>
      <c r="BL332" s="71">
        <v>0</v>
      </c>
      <c r="BM332" s="71">
        <v>0</v>
      </c>
      <c r="BN332" s="72"/>
      <c r="BO332" s="71">
        <v>0</v>
      </c>
      <c r="BP332" s="71">
        <v>0</v>
      </c>
      <c r="BQ332" s="71">
        <v>7</v>
      </c>
      <c r="BR332" s="71">
        <v>0</v>
      </c>
      <c r="BS332" s="71">
        <v>0</v>
      </c>
      <c r="BT332" s="71">
        <v>0</v>
      </c>
      <c r="BU332"/>
      <c r="BV332" s="70">
        <v>72.141000000000005</v>
      </c>
      <c r="BW332" s="70">
        <v>0</v>
      </c>
      <c r="BX332" s="70">
        <v>0</v>
      </c>
      <c r="BY332" s="70">
        <v>0</v>
      </c>
      <c r="BZ332" s="70">
        <v>0</v>
      </c>
      <c r="CA332" s="70">
        <v>0</v>
      </c>
      <c r="CB332" s="70">
        <v>0</v>
      </c>
      <c r="CC332" s="70">
        <v>0</v>
      </c>
      <c r="CD332" s="70">
        <v>0</v>
      </c>
    </row>
    <row r="333" spans="1:82">
      <c r="A333" s="70" t="s">
        <v>2066</v>
      </c>
      <c r="B333" s="70">
        <v>44</v>
      </c>
      <c r="C333" s="70">
        <v>10</v>
      </c>
      <c r="D333" s="70">
        <v>3</v>
      </c>
      <c r="E333" s="70">
        <v>2013</v>
      </c>
      <c r="F333" s="70" t="s">
        <v>180</v>
      </c>
      <c r="G333" s="70" t="s">
        <v>2056</v>
      </c>
      <c r="H333" s="70" t="s">
        <v>2057</v>
      </c>
      <c r="I333" s="148"/>
      <c r="J333" s="71">
        <v>714.57247718313624</v>
      </c>
      <c r="K333" s="71">
        <v>0.89469723632278886</v>
      </c>
      <c r="L333" s="71">
        <v>1.65116973343662</v>
      </c>
      <c r="M333" s="71">
        <v>17.881457664761928</v>
      </c>
      <c r="N333" s="71">
        <v>20.732451499785029</v>
      </c>
      <c r="O333" s="71">
        <v>13.088085421400125</v>
      </c>
      <c r="P333" s="71">
        <v>14.836230842065371</v>
      </c>
      <c r="Q333" s="71">
        <v>0.88022133652745904</v>
      </c>
      <c r="R333" s="71">
        <v>0</v>
      </c>
      <c r="S333" s="71">
        <v>0.62634427778885371</v>
      </c>
      <c r="T333" s="72"/>
      <c r="U333" s="71">
        <v>15331228</v>
      </c>
      <c r="V333" s="71">
        <v>357</v>
      </c>
      <c r="W333" s="71">
        <v>44</v>
      </c>
      <c r="X333" s="71">
        <v>3165</v>
      </c>
      <c r="Y333" s="71">
        <v>4386</v>
      </c>
      <c r="Z333" s="71">
        <v>7151</v>
      </c>
      <c r="AA333" s="71">
        <v>2970</v>
      </c>
      <c r="AB333" s="71">
        <v>11379</v>
      </c>
      <c r="AC333" s="71">
        <v>0</v>
      </c>
      <c r="AD333" s="71">
        <v>0.62634427778885371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78.305000000000007</v>
      </c>
      <c r="BK333" s="71">
        <v>0</v>
      </c>
      <c r="BL333" s="71">
        <v>0</v>
      </c>
      <c r="BM333" s="71">
        <v>0</v>
      </c>
      <c r="BN333" s="72"/>
      <c r="BO333" s="71">
        <v>0</v>
      </c>
      <c r="BP333" s="71">
        <v>0</v>
      </c>
      <c r="BQ333" s="71">
        <v>7</v>
      </c>
      <c r="BR333" s="71">
        <v>0</v>
      </c>
      <c r="BS333" s="71">
        <v>0</v>
      </c>
      <c r="BT333" s="71">
        <v>0</v>
      </c>
      <c r="BU333"/>
      <c r="BV333" s="70">
        <v>78.305000000000007</v>
      </c>
      <c r="BW333" s="70">
        <v>0</v>
      </c>
      <c r="BX333" s="70">
        <v>0</v>
      </c>
      <c r="BY333" s="70">
        <v>0</v>
      </c>
      <c r="BZ333" s="70">
        <v>0</v>
      </c>
      <c r="CA333" s="70">
        <v>0</v>
      </c>
      <c r="CB333" s="70">
        <v>0</v>
      </c>
      <c r="CC333" s="70">
        <v>0</v>
      </c>
      <c r="CD333" s="70">
        <v>0</v>
      </c>
    </row>
    <row r="334" spans="1:82">
      <c r="A334" s="70" t="s">
        <v>2067</v>
      </c>
      <c r="B334" s="70">
        <v>45</v>
      </c>
      <c r="C334" s="70">
        <v>11</v>
      </c>
      <c r="D334" s="70">
        <v>3</v>
      </c>
      <c r="E334" s="70">
        <v>2014</v>
      </c>
      <c r="F334" s="70" t="s">
        <v>181</v>
      </c>
      <c r="G334" s="70" t="s">
        <v>2056</v>
      </c>
      <c r="H334" s="70" t="s">
        <v>2057</v>
      </c>
      <c r="I334" s="148"/>
      <c r="J334" s="71">
        <v>658.40975574376318</v>
      </c>
      <c r="K334" s="71">
        <v>0.96293662704139116</v>
      </c>
      <c r="L334" s="71">
        <v>4.350045016724529</v>
      </c>
      <c r="M334" s="71">
        <v>16.168879697224789</v>
      </c>
      <c r="N334" s="71">
        <v>19.2405557599076</v>
      </c>
      <c r="O334" s="71">
        <v>12.463197456689711</v>
      </c>
      <c r="P334" s="71">
        <v>14.757686103242186</v>
      </c>
      <c r="Q334" s="71">
        <v>0.840957507678468</v>
      </c>
      <c r="R334" s="71">
        <v>0</v>
      </c>
      <c r="S334" s="71">
        <v>0.59944540226950971</v>
      </c>
      <c r="T334" s="72"/>
      <c r="U334" s="71">
        <v>15082917</v>
      </c>
      <c r="V334" s="71">
        <v>334</v>
      </c>
      <c r="W334" s="71">
        <v>118</v>
      </c>
      <c r="X334" s="71">
        <v>2824</v>
      </c>
      <c r="Y334" s="71">
        <v>4429</v>
      </c>
      <c r="Z334" s="71">
        <v>7172</v>
      </c>
      <c r="AA334" s="71">
        <v>2939</v>
      </c>
      <c r="AB334" s="71">
        <v>11331</v>
      </c>
      <c r="AC334" s="71">
        <v>0</v>
      </c>
      <c r="AD334" s="71">
        <v>0.59944540226950971</v>
      </c>
      <c r="AE334" s="72"/>
      <c r="AF334" s="71"/>
      <c r="AG334" s="71"/>
      <c r="AH334" s="71"/>
      <c r="AI334" s="71"/>
      <c r="AJ334" s="71"/>
      <c r="AK334" s="71"/>
      <c r="AL334" s="71"/>
      <c r="AM334" s="71"/>
      <c r="AN334" s="71"/>
      <c r="AO334" s="71"/>
      <c r="AP334" s="71"/>
      <c r="AQ334" s="72"/>
      <c r="AR334" s="71">
        <v>107</v>
      </c>
      <c r="AS334" s="71">
        <v>103</v>
      </c>
      <c r="AT334" s="71">
        <v>0</v>
      </c>
      <c r="AU334" s="71">
        <v>0</v>
      </c>
      <c r="AV334" s="71">
        <v>0</v>
      </c>
      <c r="AW334" s="71">
        <v>0</v>
      </c>
      <c r="AX334" s="71"/>
      <c r="AY334" s="72"/>
      <c r="AZ334" s="71">
        <v>569.5</v>
      </c>
      <c r="BA334" s="71">
        <v>6127</v>
      </c>
      <c r="BB334" s="71">
        <v>0</v>
      </c>
      <c r="BC334" s="71">
        <v>0</v>
      </c>
      <c r="BD334" s="71">
        <v>0</v>
      </c>
      <c r="BE334" s="71">
        <v>0</v>
      </c>
      <c r="BF334" s="71"/>
      <c r="BG334" s="72"/>
      <c r="BH334" s="71">
        <v>0</v>
      </c>
      <c r="BI334" s="71">
        <v>0</v>
      </c>
      <c r="BJ334" s="71">
        <v>69.686999999999998</v>
      </c>
      <c r="BK334" s="71">
        <v>0</v>
      </c>
      <c r="BL334" s="71">
        <v>0</v>
      </c>
      <c r="BM334" s="71">
        <v>0</v>
      </c>
      <c r="BN334" s="72"/>
      <c r="BO334" s="71">
        <v>0</v>
      </c>
      <c r="BP334" s="71">
        <v>0</v>
      </c>
      <c r="BQ334" s="71">
        <v>6</v>
      </c>
      <c r="BR334" s="71">
        <v>0</v>
      </c>
      <c r="BS334" s="71">
        <v>0</v>
      </c>
      <c r="BT334" s="71">
        <v>0</v>
      </c>
      <c r="BU334"/>
      <c r="BV334" s="70">
        <v>69.686999999999998</v>
      </c>
      <c r="BW334" s="70">
        <v>0</v>
      </c>
      <c r="BX334" s="70">
        <v>0</v>
      </c>
      <c r="BY334" s="70">
        <v>0</v>
      </c>
      <c r="BZ334" s="70">
        <v>0</v>
      </c>
      <c r="CA334" s="70">
        <v>0</v>
      </c>
      <c r="CB334" s="70">
        <v>0</v>
      </c>
      <c r="CC334" s="70">
        <v>0</v>
      </c>
      <c r="CD334" s="70">
        <v>0</v>
      </c>
    </row>
    <row r="335" spans="1:82">
      <c r="A335" s="70" t="s">
        <v>2068</v>
      </c>
      <c r="B335" s="70">
        <v>46</v>
      </c>
      <c r="C335" s="70">
        <v>12</v>
      </c>
      <c r="D335" s="70">
        <v>3</v>
      </c>
      <c r="E335" s="70">
        <v>2015</v>
      </c>
      <c r="F335" s="70" t="s">
        <v>182</v>
      </c>
      <c r="G335" s="70" t="s">
        <v>2056</v>
      </c>
      <c r="H335" s="70" t="s">
        <v>2057</v>
      </c>
      <c r="I335" s="148"/>
      <c r="J335" s="71">
        <v>662.80450299946119</v>
      </c>
      <c r="K335" s="71">
        <v>0.87111441719845484</v>
      </c>
      <c r="L335" s="71">
        <v>6.6239556334870509</v>
      </c>
      <c r="M335" s="71">
        <v>14.70985156553138</v>
      </c>
      <c r="N335" s="71">
        <v>20.737389796137759</v>
      </c>
      <c r="O335" s="71">
        <v>12.452831178209019</v>
      </c>
      <c r="P335" s="71">
        <v>14.70904198322266</v>
      </c>
      <c r="Q335" s="71">
        <v>0.82135419562483203</v>
      </c>
      <c r="R335" s="71">
        <v>0</v>
      </c>
      <c r="S335" s="71">
        <v>0.63688938979332799</v>
      </c>
      <c r="T335" s="72"/>
      <c r="U335" s="71">
        <v>14859652</v>
      </c>
      <c r="V335" s="71">
        <v>334</v>
      </c>
      <c r="W335" s="71">
        <v>118</v>
      </c>
      <c r="X335" s="71">
        <v>2824</v>
      </c>
      <c r="Y335" s="71">
        <v>4501</v>
      </c>
      <c r="Z335" s="71">
        <v>7235</v>
      </c>
      <c r="AA335" s="71">
        <v>2927</v>
      </c>
      <c r="AB335" s="71">
        <v>11305</v>
      </c>
      <c r="AC335" s="71">
        <v>0</v>
      </c>
      <c r="AD335" s="71">
        <v>0.63688938979332799</v>
      </c>
      <c r="AE335" s="72"/>
      <c r="AF335" s="71">
        <v>188214054.034722</v>
      </c>
      <c r="AG335" s="71">
        <v>624554.76787769992</v>
      </c>
      <c r="AH335" s="71">
        <v>1331190.410670687</v>
      </c>
      <c r="AI335" s="71">
        <v>17026172.682015002</v>
      </c>
      <c r="AJ335" s="71">
        <v>25486685.066136681</v>
      </c>
      <c r="AK335" s="71">
        <v>0</v>
      </c>
      <c r="AL335" s="71">
        <v>0</v>
      </c>
      <c r="AM335" s="71">
        <v>1549302.827308601</v>
      </c>
      <c r="AN335" s="71">
        <v>0</v>
      </c>
      <c r="AO335" s="71">
        <v>0</v>
      </c>
      <c r="AP335" s="71">
        <v>234231959.78873068</v>
      </c>
      <c r="AQ335" s="72"/>
      <c r="AR335" s="71">
        <v>128</v>
      </c>
      <c r="AS335" s="71">
        <v>149</v>
      </c>
      <c r="AT335" s="71">
        <v>0</v>
      </c>
      <c r="AU335" s="71">
        <v>0</v>
      </c>
      <c r="AV335" s="71">
        <v>0</v>
      </c>
      <c r="AW335" s="71">
        <v>0</v>
      </c>
      <c r="AX335" s="71"/>
      <c r="AY335" s="72"/>
      <c r="AZ335" s="71">
        <v>677.85</v>
      </c>
      <c r="BA335" s="71">
        <v>7539.2</v>
      </c>
      <c r="BB335" s="71">
        <v>0</v>
      </c>
      <c r="BC335" s="71">
        <v>0</v>
      </c>
      <c r="BD335" s="71">
        <v>0</v>
      </c>
      <c r="BE335" s="71">
        <v>0</v>
      </c>
      <c r="BF335" s="71"/>
      <c r="BG335" s="72"/>
      <c r="BH335" s="71">
        <v>0</v>
      </c>
      <c r="BI335" s="71">
        <v>0</v>
      </c>
      <c r="BJ335" s="71">
        <v>76.495000000000005</v>
      </c>
      <c r="BK335" s="71">
        <v>0</v>
      </c>
      <c r="BL335" s="71">
        <v>0</v>
      </c>
      <c r="BM335" s="71">
        <v>0</v>
      </c>
      <c r="BN335" s="72"/>
      <c r="BO335" s="71">
        <v>0</v>
      </c>
      <c r="BP335" s="71">
        <v>0</v>
      </c>
      <c r="BQ335" s="71">
        <v>7</v>
      </c>
      <c r="BR335" s="71">
        <v>0</v>
      </c>
      <c r="BS335" s="71">
        <v>0</v>
      </c>
      <c r="BT335" s="71">
        <v>0</v>
      </c>
      <c r="BU335"/>
      <c r="BV335" s="70">
        <v>76.495000000000005</v>
      </c>
      <c r="BW335" s="70">
        <v>0</v>
      </c>
      <c r="BX335" s="70">
        <v>0</v>
      </c>
      <c r="BY335" s="70">
        <v>0</v>
      </c>
      <c r="BZ335" s="70">
        <v>0</v>
      </c>
      <c r="CA335" s="70">
        <v>0</v>
      </c>
      <c r="CB335" s="70">
        <v>0</v>
      </c>
      <c r="CC335" s="70">
        <v>0</v>
      </c>
      <c r="CD335" s="70">
        <v>0</v>
      </c>
    </row>
    <row r="336" spans="1:82">
      <c r="A336" s="70" t="s">
        <v>2069</v>
      </c>
      <c r="B336" s="70">
        <v>47</v>
      </c>
      <c r="C336" s="70">
        <v>13</v>
      </c>
      <c r="D336" s="70">
        <v>3</v>
      </c>
      <c r="E336" s="70">
        <v>2016</v>
      </c>
      <c r="F336" s="70" t="s">
        <v>155</v>
      </c>
      <c r="G336" s="70" t="s">
        <v>2056</v>
      </c>
      <c r="H336" s="70" t="s">
        <v>2057</v>
      </c>
      <c r="I336" s="148"/>
      <c r="J336" s="71">
        <v>701.6607118193898</v>
      </c>
      <c r="K336" s="71">
        <v>0.86413788515087497</v>
      </c>
      <c r="L336" s="71">
        <v>5.1759820212631924</v>
      </c>
      <c r="M336" s="71">
        <v>14.696123569721246</v>
      </c>
      <c r="N336" s="71">
        <v>18.066459784442504</v>
      </c>
      <c r="O336" s="71">
        <v>12.364521250530728</v>
      </c>
      <c r="P336" s="71">
        <v>14.352664593215362</v>
      </c>
      <c r="Q336" s="71">
        <v>0.79574042577281423</v>
      </c>
      <c r="R336" s="71">
        <v>0</v>
      </c>
      <c r="S336" s="71">
        <v>0.64585214350435238</v>
      </c>
      <c r="T336" s="72"/>
      <c r="U336" s="71">
        <v>15118138</v>
      </c>
      <c r="V336" s="71">
        <v>334</v>
      </c>
      <c r="W336" s="71">
        <v>118</v>
      </c>
      <c r="X336" s="71">
        <v>2824</v>
      </c>
      <c r="Y336" s="71">
        <v>4527</v>
      </c>
      <c r="Z336" s="71">
        <v>7272</v>
      </c>
      <c r="AA336" s="71">
        <v>2954</v>
      </c>
      <c r="AB336" s="71">
        <v>11266</v>
      </c>
      <c r="AC336" s="71">
        <v>0</v>
      </c>
      <c r="AD336" s="71">
        <v>0.64585214350435238</v>
      </c>
      <c r="AE336" s="72"/>
      <c r="AF336" s="71">
        <v>205594549.70220441</v>
      </c>
      <c r="AG336" s="71">
        <v>614416.6975716959</v>
      </c>
      <c r="AH336" s="71">
        <v>824908.06197495107</v>
      </c>
      <c r="AI336" s="71">
        <v>17553570.324170358</v>
      </c>
      <c r="AJ336" s="71">
        <v>21945717.526447698</v>
      </c>
      <c r="AK336" s="71">
        <v>0</v>
      </c>
      <c r="AL336" s="71">
        <v>0</v>
      </c>
      <c r="AM336" s="71">
        <v>1545157.5448134281</v>
      </c>
      <c r="AN336" s="71">
        <v>0</v>
      </c>
      <c r="AO336" s="71">
        <v>0</v>
      </c>
      <c r="AP336" s="71">
        <v>248078319.85718253</v>
      </c>
      <c r="AQ336" s="72"/>
      <c r="AR336" s="71">
        <v>156</v>
      </c>
      <c r="AS336" s="71">
        <v>207</v>
      </c>
      <c r="AT336" s="71">
        <v>0</v>
      </c>
      <c r="AU336" s="71">
        <v>0</v>
      </c>
      <c r="AV336" s="71">
        <v>0</v>
      </c>
      <c r="AW336" s="71">
        <v>0</v>
      </c>
      <c r="AX336" s="71"/>
      <c r="AY336" s="72"/>
      <c r="AZ336" s="71">
        <v>842.85</v>
      </c>
      <c r="BA336" s="71">
        <v>9772.5</v>
      </c>
      <c r="BB336" s="71">
        <v>0</v>
      </c>
      <c r="BC336" s="71">
        <v>0</v>
      </c>
      <c r="BD336" s="71">
        <v>0</v>
      </c>
      <c r="BE336" s="71">
        <v>0</v>
      </c>
      <c r="BF336" s="71"/>
      <c r="BG336" s="72"/>
      <c r="BH336" s="71">
        <v>0</v>
      </c>
      <c r="BI336" s="71">
        <v>0</v>
      </c>
      <c r="BJ336" s="71">
        <v>78.186000000000007</v>
      </c>
      <c r="BK336" s="71">
        <v>0</v>
      </c>
      <c r="BL336" s="71">
        <v>0</v>
      </c>
      <c r="BM336" s="71">
        <v>0</v>
      </c>
      <c r="BN336" s="72"/>
      <c r="BO336" s="71">
        <v>0</v>
      </c>
      <c r="BP336" s="71">
        <v>0</v>
      </c>
      <c r="BQ336" s="71">
        <v>7</v>
      </c>
      <c r="BR336" s="71">
        <v>0</v>
      </c>
      <c r="BS336" s="71">
        <v>0</v>
      </c>
      <c r="BT336" s="71">
        <v>0</v>
      </c>
      <c r="BU336"/>
      <c r="BV336" s="70">
        <v>78.186000000000007</v>
      </c>
      <c r="BW336" s="70">
        <v>0</v>
      </c>
      <c r="BX336" s="70">
        <v>0</v>
      </c>
      <c r="BY336" s="70">
        <v>0</v>
      </c>
      <c r="BZ336" s="70">
        <v>0</v>
      </c>
      <c r="CA336" s="70">
        <v>0</v>
      </c>
      <c r="CB336" s="70">
        <v>0</v>
      </c>
      <c r="CC336" s="70">
        <v>0</v>
      </c>
      <c r="CD336" s="70">
        <v>0</v>
      </c>
    </row>
    <row r="337" spans="1:82">
      <c r="A337" s="70" t="s">
        <v>2070</v>
      </c>
      <c r="B337" s="70">
        <v>48</v>
      </c>
      <c r="C337" s="70">
        <v>14</v>
      </c>
      <c r="D337" s="70">
        <v>3</v>
      </c>
      <c r="E337" s="70">
        <v>2017</v>
      </c>
      <c r="F337" s="70" t="s">
        <v>156</v>
      </c>
      <c r="G337" s="70" t="s">
        <v>2056</v>
      </c>
      <c r="H337" s="70" t="s">
        <v>2057</v>
      </c>
      <c r="I337" s="148"/>
      <c r="J337" s="71">
        <v>644.92506234378322</v>
      </c>
      <c r="K337" s="71">
        <v>0.89889349948624342</v>
      </c>
      <c r="L337" s="71">
        <v>4.9018807031636245</v>
      </c>
      <c r="M337" s="71">
        <v>13.902409307788696</v>
      </c>
      <c r="N337" s="71">
        <v>18.127412949616104</v>
      </c>
      <c r="O337" s="71">
        <v>12.224645963909568</v>
      </c>
      <c r="P337" s="71">
        <v>14.184498489519129</v>
      </c>
      <c r="Q337" s="71">
        <v>0.76382957642529303</v>
      </c>
      <c r="R337" s="71">
        <v>0</v>
      </c>
      <c r="S337" s="71">
        <v>0.73616759103481</v>
      </c>
      <c r="T337" s="72"/>
      <c r="U337" s="71">
        <v>15274953</v>
      </c>
      <c r="V337" s="71">
        <v>334</v>
      </c>
      <c r="W337" s="71">
        <v>118</v>
      </c>
      <c r="X337" s="71">
        <v>2824</v>
      </c>
      <c r="Y337" s="71">
        <v>4534</v>
      </c>
      <c r="Z337" s="71">
        <v>7309</v>
      </c>
      <c r="AA337" s="71">
        <v>2938</v>
      </c>
      <c r="AB337" s="71">
        <v>11183</v>
      </c>
      <c r="AC337" s="71">
        <v>0</v>
      </c>
      <c r="AD337" s="71">
        <v>0.73616759103481</v>
      </c>
      <c r="AE337" s="72"/>
      <c r="AF337" s="71">
        <v>201566998.18148169</v>
      </c>
      <c r="AG337" s="71">
        <v>630442.78234618949</v>
      </c>
      <c r="AH337" s="71">
        <v>1041291.298101512</v>
      </c>
      <c r="AI337" s="71">
        <v>17271309.708337199</v>
      </c>
      <c r="AJ337" s="71">
        <v>23249177.201778039</v>
      </c>
      <c r="AK337" s="71">
        <v>0</v>
      </c>
      <c r="AL337" s="71">
        <v>0</v>
      </c>
      <c r="AM337" s="71">
        <v>1536173.8433678229</v>
      </c>
      <c r="AN337" s="71">
        <v>0</v>
      </c>
      <c r="AO337" s="71">
        <v>0</v>
      </c>
      <c r="AP337" s="71">
        <v>245295393.01541245</v>
      </c>
      <c r="AQ337" s="72"/>
      <c r="AR337" s="71">
        <v>176</v>
      </c>
      <c r="AS337" s="71">
        <v>236</v>
      </c>
      <c r="AT337" s="71">
        <v>0</v>
      </c>
      <c r="AU337" s="71">
        <v>0</v>
      </c>
      <c r="AV337" s="71">
        <v>0</v>
      </c>
      <c r="AW337" s="71">
        <v>0</v>
      </c>
      <c r="AX337" s="71"/>
      <c r="AY337" s="72"/>
      <c r="AZ337" s="71">
        <v>944.55000000000007</v>
      </c>
      <c r="BA337" s="71">
        <v>10872.7</v>
      </c>
      <c r="BB337" s="71">
        <v>0</v>
      </c>
      <c r="BC337" s="71">
        <v>0</v>
      </c>
      <c r="BD337" s="71">
        <v>0</v>
      </c>
      <c r="BE337" s="71">
        <v>0</v>
      </c>
      <c r="BF337" s="71"/>
      <c r="BG337" s="72"/>
      <c r="BH337" s="71">
        <v>0</v>
      </c>
      <c r="BI337" s="71">
        <v>0</v>
      </c>
      <c r="BJ337" s="71">
        <v>85.74</v>
      </c>
      <c r="BK337" s="71">
        <v>0</v>
      </c>
      <c r="BL337" s="71">
        <v>0</v>
      </c>
      <c r="BM337" s="71">
        <v>0</v>
      </c>
      <c r="BN337" s="72"/>
      <c r="BO337" s="71">
        <v>0</v>
      </c>
      <c r="BP337" s="71">
        <v>0</v>
      </c>
      <c r="BQ337" s="71">
        <v>7</v>
      </c>
      <c r="BR337" s="71">
        <v>0</v>
      </c>
      <c r="BS337" s="71">
        <v>0</v>
      </c>
      <c r="BT337" s="71">
        <v>0</v>
      </c>
      <c r="BU337"/>
      <c r="BV337" s="70">
        <v>85.74</v>
      </c>
      <c r="BW337" s="70">
        <v>0</v>
      </c>
      <c r="BX337" s="70">
        <v>0</v>
      </c>
      <c r="BY337" s="70">
        <v>0</v>
      </c>
      <c r="BZ337" s="70">
        <v>0</v>
      </c>
      <c r="CA337" s="70">
        <v>0</v>
      </c>
      <c r="CB337" s="70">
        <v>0</v>
      </c>
      <c r="CC337" s="70">
        <v>0</v>
      </c>
      <c r="CD337" s="70">
        <v>0</v>
      </c>
    </row>
    <row r="338" spans="1:82">
      <c r="A338" s="70" t="s">
        <v>2071</v>
      </c>
      <c r="B338" s="70">
        <v>49</v>
      </c>
      <c r="C338" s="70">
        <v>15</v>
      </c>
      <c r="D338" s="70">
        <v>3</v>
      </c>
      <c r="E338" s="70">
        <v>2018</v>
      </c>
      <c r="F338" s="70" t="s">
        <v>183</v>
      </c>
      <c r="G338" s="70" t="s">
        <v>2056</v>
      </c>
      <c r="H338" s="70" t="s">
        <v>2057</v>
      </c>
      <c r="I338" s="148"/>
      <c r="J338" s="71">
        <v>577.43716490603913</v>
      </c>
      <c r="K338" s="71">
        <v>0.83410753648268232</v>
      </c>
      <c r="L338" s="71">
        <v>4.4657075182027031</v>
      </c>
      <c r="M338" s="71">
        <v>12.927233117693572</v>
      </c>
      <c r="N338" s="71">
        <v>14.618793410725868</v>
      </c>
      <c r="O338" s="71">
        <v>11.965431323131227</v>
      </c>
      <c r="P338" s="71">
        <v>14.196258950154776</v>
      </c>
      <c r="Q338" s="71">
        <v>0.70422443968739301</v>
      </c>
      <c r="R338" s="71">
        <v>0</v>
      </c>
      <c r="S338" s="71">
        <v>0.95222941410588502</v>
      </c>
      <c r="T338" s="72"/>
      <c r="U338" s="71">
        <v>15714320</v>
      </c>
      <c r="V338" s="71">
        <v>334</v>
      </c>
      <c r="W338" s="71">
        <v>118</v>
      </c>
      <c r="X338" s="71">
        <v>2824</v>
      </c>
      <c r="Y338" s="71">
        <v>4562</v>
      </c>
      <c r="Z338" s="71">
        <v>7291</v>
      </c>
      <c r="AA338" s="71">
        <v>2970</v>
      </c>
      <c r="AB338" s="71">
        <v>11111</v>
      </c>
      <c r="AC338" s="71">
        <v>0</v>
      </c>
      <c r="AD338" s="71">
        <v>0.95222941410588502</v>
      </c>
      <c r="AE338" s="72"/>
      <c r="AF338" s="71">
        <v>191797154.37858361</v>
      </c>
      <c r="AG338" s="71">
        <v>582516.74571449624</v>
      </c>
      <c r="AH338" s="71">
        <v>975628.97135992942</v>
      </c>
      <c r="AI338" s="71">
        <v>16678500.4270238</v>
      </c>
      <c r="AJ338" s="71">
        <v>19199323.600293119</v>
      </c>
      <c r="AK338" s="71">
        <v>0</v>
      </c>
      <c r="AL338" s="71">
        <v>0</v>
      </c>
      <c r="AM338" s="71">
        <v>1529441.491117131</v>
      </c>
      <c r="AN338" s="71">
        <v>0</v>
      </c>
      <c r="AO338" s="71">
        <v>0</v>
      </c>
      <c r="AP338" s="71">
        <v>230762565.61409208</v>
      </c>
      <c r="AQ338" s="72"/>
      <c r="AR338" s="71">
        <v>192</v>
      </c>
      <c r="AS338" s="71">
        <v>266</v>
      </c>
      <c r="AT338" s="71">
        <v>0</v>
      </c>
      <c r="AU338" s="71">
        <v>0</v>
      </c>
      <c r="AV338" s="71">
        <v>0</v>
      </c>
      <c r="AW338" s="71">
        <v>0</v>
      </c>
      <c r="AX338" s="71"/>
      <c r="AY338" s="72"/>
      <c r="AZ338" s="71">
        <v>1029.95</v>
      </c>
      <c r="BA338" s="71">
        <v>11903</v>
      </c>
      <c r="BB338" s="71">
        <v>0</v>
      </c>
      <c r="BC338" s="71">
        <v>0</v>
      </c>
      <c r="BD338" s="71">
        <v>0</v>
      </c>
      <c r="BE338" s="71">
        <v>0</v>
      </c>
      <c r="BF338" s="71"/>
      <c r="BG338" s="72"/>
      <c r="BH338" s="71">
        <v>0</v>
      </c>
      <c r="BI338" s="71">
        <v>0</v>
      </c>
      <c r="BJ338" s="71">
        <v>82.594999999999999</v>
      </c>
      <c r="BK338" s="71">
        <v>0</v>
      </c>
      <c r="BL338" s="71">
        <v>0</v>
      </c>
      <c r="BM338" s="71">
        <v>0</v>
      </c>
      <c r="BN338" s="72"/>
      <c r="BO338" s="71">
        <v>0</v>
      </c>
      <c r="BP338" s="71">
        <v>0</v>
      </c>
      <c r="BQ338" s="71">
        <v>7</v>
      </c>
      <c r="BR338" s="71">
        <v>0</v>
      </c>
      <c r="BS338" s="71">
        <v>0</v>
      </c>
      <c r="BT338" s="71">
        <v>0</v>
      </c>
      <c r="BU338"/>
      <c r="BV338" s="70">
        <v>82.594999999999999</v>
      </c>
      <c r="BW338" s="70">
        <v>0</v>
      </c>
      <c r="BX338" s="70">
        <v>0</v>
      </c>
      <c r="BY338" s="70">
        <v>0</v>
      </c>
      <c r="BZ338" s="70">
        <v>0</v>
      </c>
      <c r="CA338" s="70">
        <v>0</v>
      </c>
      <c r="CB338" s="70">
        <v>0</v>
      </c>
      <c r="CC338" s="70">
        <v>0</v>
      </c>
      <c r="CD338" s="70">
        <v>0</v>
      </c>
    </row>
    <row r="339" spans="1:82">
      <c r="A339" s="70" t="s">
        <v>2072</v>
      </c>
      <c r="B339" s="70">
        <v>50</v>
      </c>
      <c r="C339" s="70">
        <v>16</v>
      </c>
      <c r="D339" s="70">
        <v>3</v>
      </c>
      <c r="E339" s="70">
        <v>2019</v>
      </c>
      <c r="F339" s="70" t="s">
        <v>158</v>
      </c>
      <c r="G339" s="70" t="s">
        <v>2056</v>
      </c>
      <c r="H339" s="70" t="s">
        <v>2057</v>
      </c>
      <c r="I339" s="148"/>
      <c r="J339" s="71">
        <v>577.4282235781809</v>
      </c>
      <c r="K339" s="71">
        <v>0.74303688638971344</v>
      </c>
      <c r="L339" s="71">
        <v>4.4544267454347208</v>
      </c>
      <c r="M339" s="71">
        <v>11.739997603164664</v>
      </c>
      <c r="N339" s="71">
        <v>12.765784705715051</v>
      </c>
      <c r="O339" s="71">
        <v>11.63134270332473</v>
      </c>
      <c r="P339" s="71">
        <v>14.207001649811092</v>
      </c>
      <c r="Q339" s="71">
        <v>0.68448975518176403</v>
      </c>
      <c r="R339" s="71">
        <v>0</v>
      </c>
      <c r="S339" s="71">
        <v>1.0270601581688428</v>
      </c>
      <c r="T339" s="72"/>
      <c r="U339" s="71">
        <v>15345270</v>
      </c>
      <c r="V339" s="71">
        <v>334</v>
      </c>
      <c r="W339" s="71">
        <v>118</v>
      </c>
      <c r="X339" s="71">
        <v>2824</v>
      </c>
      <c r="Y339" s="71">
        <v>4575</v>
      </c>
      <c r="Z339" s="71">
        <v>7282</v>
      </c>
      <c r="AA339" s="71">
        <v>2950</v>
      </c>
      <c r="AB339" s="71">
        <v>11092</v>
      </c>
      <c r="AC339" s="71">
        <v>0</v>
      </c>
      <c r="AD339" s="71">
        <v>1.027060158168843</v>
      </c>
      <c r="AE339" s="72"/>
      <c r="AF339" s="71">
        <v>197741062.07592559</v>
      </c>
      <c r="AG339" s="71">
        <v>574414.01372876205</v>
      </c>
      <c r="AH339" s="71">
        <v>1048558.209068906</v>
      </c>
      <c r="AI339" s="71">
        <v>16505057.919784959</v>
      </c>
      <c r="AJ339" s="71">
        <v>18569352.272947181</v>
      </c>
      <c r="AK339" s="71">
        <v>0</v>
      </c>
      <c r="AL339" s="71">
        <v>0</v>
      </c>
      <c r="AM339" s="71">
        <v>1510646.899468706</v>
      </c>
      <c r="AN339" s="71">
        <v>0</v>
      </c>
      <c r="AO339" s="71">
        <v>0</v>
      </c>
      <c r="AP339" s="71">
        <v>235949091.39092413</v>
      </c>
      <c r="AQ339" s="72"/>
      <c r="AR339" s="71">
        <v>214</v>
      </c>
      <c r="AS339" s="71">
        <v>303</v>
      </c>
      <c r="AT339" s="71">
        <v>0</v>
      </c>
      <c r="AU339" s="71">
        <v>0</v>
      </c>
      <c r="AV339" s="71">
        <v>0</v>
      </c>
      <c r="AW339" s="71">
        <v>0</v>
      </c>
      <c r="AX339" s="71"/>
      <c r="AY339" s="72"/>
      <c r="AZ339" s="71">
        <v>1154.349999999999</v>
      </c>
      <c r="BA339" s="71">
        <v>13597.4</v>
      </c>
      <c r="BB339" s="71">
        <v>0</v>
      </c>
      <c r="BC339" s="71">
        <v>0</v>
      </c>
      <c r="BD339" s="71">
        <v>0</v>
      </c>
      <c r="BE339" s="71">
        <v>0</v>
      </c>
      <c r="BF339" s="71"/>
      <c r="BG339" s="72"/>
      <c r="BH339" s="71">
        <v>0</v>
      </c>
      <c r="BI339" s="71">
        <v>0</v>
      </c>
      <c r="BJ339" s="71">
        <v>76.204999999999998</v>
      </c>
      <c r="BK339" s="71">
        <v>0</v>
      </c>
      <c r="BL339" s="71">
        <v>0</v>
      </c>
      <c r="BM339" s="71">
        <v>0</v>
      </c>
      <c r="BN339" s="72"/>
      <c r="BO339" s="71">
        <v>0</v>
      </c>
      <c r="BP339" s="71">
        <v>0</v>
      </c>
      <c r="BQ339" s="71">
        <v>7</v>
      </c>
      <c r="BR339" s="71">
        <v>0</v>
      </c>
      <c r="BS339" s="71">
        <v>0</v>
      </c>
      <c r="BT339" s="71">
        <v>0</v>
      </c>
      <c r="BU339"/>
      <c r="BV339" s="70">
        <v>76.204999999999998</v>
      </c>
      <c r="BW339" s="70">
        <v>0</v>
      </c>
      <c r="BX339" s="70">
        <v>0</v>
      </c>
      <c r="BY339" s="70">
        <v>0</v>
      </c>
      <c r="BZ339" s="70">
        <v>0</v>
      </c>
      <c r="CA339" s="70">
        <v>0</v>
      </c>
      <c r="CB339" s="70">
        <v>0</v>
      </c>
      <c r="CC339" s="70">
        <v>0</v>
      </c>
      <c r="CD339" s="70">
        <v>0</v>
      </c>
    </row>
    <row r="340" spans="1:82">
      <c r="A340" s="70" t="s">
        <v>2073</v>
      </c>
      <c r="B340" s="70">
        <v>51</v>
      </c>
      <c r="C340" s="70">
        <v>17</v>
      </c>
      <c r="D340" s="70">
        <v>3</v>
      </c>
      <c r="E340" s="70">
        <v>2020</v>
      </c>
      <c r="F340" s="70" t="s">
        <v>159</v>
      </c>
      <c r="G340" s="70" t="s">
        <v>2056</v>
      </c>
      <c r="H340" s="70" t="s">
        <v>2057</v>
      </c>
      <c r="I340" s="148"/>
      <c r="J340" s="71">
        <v>615.95983248530217</v>
      </c>
      <c r="K340" s="71">
        <v>0.87157700284157091</v>
      </c>
      <c r="L340" s="71">
        <v>2.0756349815762016</v>
      </c>
      <c r="M340" s="71">
        <v>11.145860711916766</v>
      </c>
      <c r="N340" s="71">
        <v>14.334220179279463</v>
      </c>
      <c r="O340" s="71">
        <v>10.288661276385211</v>
      </c>
      <c r="P340" s="71">
        <v>13.69255979162862</v>
      </c>
      <c r="Q340" s="71">
        <v>0.65493571551520202</v>
      </c>
      <c r="R340" s="71">
        <v>0</v>
      </c>
      <c r="S340" s="71">
        <v>0.90378582433956522</v>
      </c>
      <c r="T340" s="72"/>
      <c r="U340" s="71">
        <v>17117347</v>
      </c>
      <c r="V340" s="71">
        <v>378</v>
      </c>
      <c r="W340" s="71">
        <v>65</v>
      </c>
      <c r="X340" s="71">
        <v>2997</v>
      </c>
      <c r="Y340" s="71">
        <v>4627</v>
      </c>
      <c r="Z340" s="71">
        <v>7352</v>
      </c>
      <c r="AA340" s="71">
        <v>3022</v>
      </c>
      <c r="AB340" s="71">
        <v>11108</v>
      </c>
      <c r="AC340" s="71">
        <v>0</v>
      </c>
      <c r="AD340" s="71">
        <v>0.90378582433956522</v>
      </c>
      <c r="AE340" s="72"/>
      <c r="AF340" s="71">
        <v>226320648.19712001</v>
      </c>
      <c r="AG340" s="71">
        <v>640129.06954412942</v>
      </c>
      <c r="AH340" s="71">
        <v>529308.84653799003</v>
      </c>
      <c r="AI340" s="71">
        <v>16152996.490557168</v>
      </c>
      <c r="AJ340" s="71">
        <v>21841572.133574899</v>
      </c>
      <c r="AK340" s="71"/>
      <c r="AL340" s="71"/>
      <c r="AM340" s="71">
        <v>1449717.4124540193</v>
      </c>
      <c r="AN340" s="71"/>
      <c r="AO340" s="71"/>
      <c r="AP340" s="71">
        <v>266934372.1497882</v>
      </c>
      <c r="AQ340" s="72"/>
      <c r="AR340" s="71">
        <v>239</v>
      </c>
      <c r="AS340" s="71">
        <v>316</v>
      </c>
      <c r="AT340" s="71">
        <v>0</v>
      </c>
      <c r="AU340" s="71">
        <v>0</v>
      </c>
      <c r="AV340" s="71">
        <v>0</v>
      </c>
      <c r="AW340" s="71">
        <v>0</v>
      </c>
      <c r="AX340" s="71"/>
      <c r="AY340" s="72"/>
      <c r="AZ340" s="71">
        <v>1301.55</v>
      </c>
      <c r="BA340" s="71">
        <v>14836.20000000001</v>
      </c>
      <c r="BB340" s="71">
        <v>0</v>
      </c>
      <c r="BC340" s="71">
        <v>0</v>
      </c>
      <c r="BD340" s="71">
        <v>0</v>
      </c>
      <c r="BE340" s="71">
        <v>0</v>
      </c>
      <c r="BF340" s="71"/>
      <c r="BG340" s="72"/>
      <c r="BH340" s="71">
        <v>0</v>
      </c>
      <c r="BI340" s="71">
        <v>0</v>
      </c>
      <c r="BJ340" s="71">
        <v>69.507999999999996</v>
      </c>
      <c r="BK340" s="71">
        <v>0</v>
      </c>
      <c r="BL340" s="71">
        <v>0</v>
      </c>
      <c r="BM340" s="71">
        <v>0</v>
      </c>
      <c r="BN340" s="72"/>
      <c r="BO340" s="71">
        <v>0</v>
      </c>
      <c r="BP340" s="71">
        <v>0</v>
      </c>
      <c r="BQ340" s="71">
        <v>7</v>
      </c>
      <c r="BR340" s="71">
        <v>0</v>
      </c>
      <c r="BS340" s="71">
        <v>0</v>
      </c>
      <c r="BT340" s="71">
        <v>0</v>
      </c>
      <c r="BU340"/>
      <c r="BV340" s="70">
        <v>69.507999999999996</v>
      </c>
      <c r="BW340" s="70">
        <v>0</v>
      </c>
      <c r="BX340" s="70">
        <v>0</v>
      </c>
      <c r="BY340" s="70">
        <v>0</v>
      </c>
      <c r="BZ340" s="70">
        <v>0</v>
      </c>
      <c r="CA340" s="70">
        <v>0</v>
      </c>
      <c r="CB340" s="70">
        <v>0</v>
      </c>
      <c r="CC340" s="70">
        <v>0</v>
      </c>
      <c r="CD340" s="70">
        <v>0</v>
      </c>
    </row>
    <row r="341" spans="1:82">
      <c r="A341" s="70" t="s">
        <v>2074</v>
      </c>
      <c r="B341" s="70">
        <v>51</v>
      </c>
      <c r="C341" s="70">
        <v>18</v>
      </c>
      <c r="D341" s="70">
        <v>3</v>
      </c>
      <c r="E341" s="70">
        <v>2021</v>
      </c>
      <c r="F341" s="70" t="s">
        <v>160</v>
      </c>
      <c r="G341" s="70" t="s">
        <v>2056</v>
      </c>
      <c r="H341" s="70" t="s">
        <v>2057</v>
      </c>
      <c r="I341" s="148"/>
      <c r="J341" s="71">
        <v>557.6067819440284</v>
      </c>
      <c r="K341" s="71">
        <v>0.96120087543136923</v>
      </c>
      <c r="L341" s="71">
        <v>1.8440290199878338</v>
      </c>
      <c r="M341" s="71">
        <v>12.65900020218834</v>
      </c>
      <c r="N341" s="71">
        <v>14.73046738308836</v>
      </c>
      <c r="O341" s="71">
        <v>9.9869288829357163</v>
      </c>
      <c r="P341" s="71">
        <v>13.977002584096864</v>
      </c>
      <c r="Q341" s="71">
        <v>0.64114882633124504</v>
      </c>
      <c r="R341" s="71">
        <v>0</v>
      </c>
      <c r="S341" s="71">
        <v>0.88737323320288075</v>
      </c>
      <c r="T341" s="72"/>
      <c r="U341" s="71">
        <v>16980449</v>
      </c>
      <c r="V341" s="71">
        <v>378</v>
      </c>
      <c r="W341" s="71">
        <v>65</v>
      </c>
      <c r="X341" s="71">
        <v>2997</v>
      </c>
      <c r="Y341" s="71">
        <v>4646</v>
      </c>
      <c r="Z341" s="71">
        <v>7348</v>
      </c>
      <c r="AA341" s="71">
        <v>3008</v>
      </c>
      <c r="AB341" s="71">
        <v>10981</v>
      </c>
      <c r="AC341" s="71">
        <v>0</v>
      </c>
      <c r="AD341" s="71">
        <v>0.88737323320288075</v>
      </c>
      <c r="AE341" s="72"/>
      <c r="AF341" s="71">
        <v>197565355.21402022</v>
      </c>
      <c r="AG341" s="71">
        <v>684373.99277064076</v>
      </c>
      <c r="AH341" s="71">
        <v>465281.12247858924</v>
      </c>
      <c r="AI341" s="71">
        <v>18622708.407422092</v>
      </c>
      <c r="AJ341" s="71">
        <v>22046550.387133189</v>
      </c>
      <c r="AK341" s="71">
        <v>0</v>
      </c>
      <c r="AL341" s="71">
        <v>0</v>
      </c>
      <c r="AM341" s="71">
        <v>1441408.7520174838</v>
      </c>
      <c r="AN341" s="71">
        <v>0</v>
      </c>
      <c r="AO341" s="71">
        <v>0</v>
      </c>
      <c r="AP341" s="71">
        <v>240825677.87584221</v>
      </c>
      <c r="AQ341" s="72"/>
      <c r="AR341" s="71">
        <v>261</v>
      </c>
      <c r="AS341" s="71">
        <v>317</v>
      </c>
      <c r="AT341" s="71">
        <v>0</v>
      </c>
      <c r="AU341" s="71">
        <v>0</v>
      </c>
      <c r="AV341" s="71">
        <v>0</v>
      </c>
      <c r="AW341" s="71">
        <v>0</v>
      </c>
      <c r="AX341" s="71"/>
      <c r="AY341" s="72"/>
      <c r="AZ341" s="71">
        <v>1435.55</v>
      </c>
      <c r="BA341" s="71">
        <v>14855.400000000011</v>
      </c>
      <c r="BB341" s="71">
        <v>0</v>
      </c>
      <c r="BC341" s="71">
        <v>0</v>
      </c>
      <c r="BD341" s="71">
        <v>0</v>
      </c>
      <c r="BE341" s="71">
        <v>0</v>
      </c>
      <c r="BF341" s="71"/>
      <c r="BG341" s="72"/>
      <c r="BH341" s="71">
        <v>0</v>
      </c>
      <c r="BI341" s="71">
        <v>0</v>
      </c>
      <c r="BJ341" s="71">
        <v>54.816000000000003</v>
      </c>
      <c r="BK341" s="71">
        <v>0</v>
      </c>
      <c r="BL341" s="71">
        <v>0</v>
      </c>
      <c r="BM341" s="71">
        <v>0</v>
      </c>
      <c r="BN341" s="72"/>
      <c r="BO341" s="71">
        <v>0</v>
      </c>
      <c r="BP341" s="71">
        <v>0</v>
      </c>
      <c r="BQ341" s="71">
        <v>6</v>
      </c>
      <c r="BR341" s="71">
        <v>0</v>
      </c>
      <c r="BS341" s="71">
        <v>0</v>
      </c>
      <c r="BT341" s="71">
        <v>0</v>
      </c>
      <c r="BU341"/>
      <c r="BV341" s="70">
        <v>54.816000000000003</v>
      </c>
      <c r="BW341" s="70">
        <v>0</v>
      </c>
      <c r="BX341" s="70">
        <v>0</v>
      </c>
      <c r="BY341" s="70">
        <v>0</v>
      </c>
      <c r="BZ341" s="70">
        <v>0</v>
      </c>
      <c r="CA341" s="70">
        <v>0</v>
      </c>
      <c r="CB341" s="70">
        <v>0</v>
      </c>
      <c r="CC341" s="70">
        <v>0</v>
      </c>
      <c r="CD341" s="70">
        <v>0</v>
      </c>
    </row>
    <row r="342" spans="1:82">
      <c r="A342" s="70" t="s">
        <v>2075</v>
      </c>
      <c r="B342" s="70">
        <v>51</v>
      </c>
      <c r="C342" s="70">
        <v>19</v>
      </c>
      <c r="D342" s="70">
        <v>3</v>
      </c>
      <c r="E342" s="70">
        <v>2022</v>
      </c>
      <c r="F342" s="70" t="s">
        <v>161</v>
      </c>
      <c r="G342" s="70" t="s">
        <v>2056</v>
      </c>
      <c r="H342" s="70" t="s">
        <v>2057</v>
      </c>
      <c r="I342" s="148"/>
      <c r="J342" s="71">
        <v>521.82559509948237</v>
      </c>
      <c r="K342" s="71">
        <v>0.88448344028502857</v>
      </c>
      <c r="L342" s="71">
        <v>1.3742334771707181</v>
      </c>
      <c r="M342" s="71">
        <v>12.054551463834599</v>
      </c>
      <c r="N342" s="71">
        <v>15.039286388775412</v>
      </c>
      <c r="O342" s="71">
        <v>10.527098847495846</v>
      </c>
      <c r="P342" s="71">
        <v>13.712208581579336</v>
      </c>
      <c r="Q342" s="71">
        <v>0.64232885159479647</v>
      </c>
      <c r="R342" s="71">
        <v>0</v>
      </c>
      <c r="S342" s="71">
        <v>0.87779718257987727</v>
      </c>
      <c r="T342" s="72"/>
      <c r="U342" s="71">
        <v>17182846</v>
      </c>
      <c r="V342" s="71">
        <v>378</v>
      </c>
      <c r="W342" s="71">
        <v>65</v>
      </c>
      <c r="X342" s="71">
        <v>2997</v>
      </c>
      <c r="Y342" s="71">
        <v>4717</v>
      </c>
      <c r="Z342" s="71">
        <v>7359</v>
      </c>
      <c r="AA342" s="71">
        <v>2996</v>
      </c>
      <c r="AB342" s="71">
        <v>10911</v>
      </c>
      <c r="AC342" s="71">
        <v>0</v>
      </c>
      <c r="AD342" s="71">
        <v>0.87779718257987727</v>
      </c>
      <c r="AE342" s="72"/>
      <c r="AF342" s="71">
        <v>168318068.59678781</v>
      </c>
      <c r="AG342" s="71">
        <v>686311.1529248493</v>
      </c>
      <c r="AH342" s="71">
        <v>384072.96493669366</v>
      </c>
      <c r="AI342" s="71">
        <v>16981019.147316333</v>
      </c>
      <c r="AJ342" s="71">
        <v>22908906.798365921</v>
      </c>
      <c r="AK342" s="71">
        <v>0</v>
      </c>
      <c r="AL342" s="71">
        <v>0</v>
      </c>
      <c r="AM342" s="71">
        <v>1408907.9092760379</v>
      </c>
      <c r="AN342" s="71">
        <v>0</v>
      </c>
      <c r="AO342" s="71">
        <v>0</v>
      </c>
      <c r="AP342" s="71">
        <v>210687286.56960765</v>
      </c>
      <c r="AQ342" s="72"/>
      <c r="AR342" s="71">
        <v>299</v>
      </c>
      <c r="AS342" s="71">
        <v>323</v>
      </c>
      <c r="AT342" s="71">
        <v>0</v>
      </c>
      <c r="AU342" s="71">
        <v>0</v>
      </c>
      <c r="AV342" s="71">
        <v>0</v>
      </c>
      <c r="AW342" s="71">
        <v>0</v>
      </c>
      <c r="AX342" s="71"/>
      <c r="AY342" s="72"/>
      <c r="AZ342" s="71">
        <v>1690.0500000000009</v>
      </c>
      <c r="BA342" s="71">
        <v>28553.400000000005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2076</v>
      </c>
      <c r="B343" s="70">
        <v>51</v>
      </c>
      <c r="C343" s="70">
        <v>20</v>
      </c>
      <c r="D343" s="70">
        <v>3</v>
      </c>
      <c r="E343" s="70">
        <v>2023</v>
      </c>
      <c r="F343" s="70" t="s">
        <v>1539</v>
      </c>
      <c r="G343" s="70" t="s">
        <v>2056</v>
      </c>
      <c r="H343" s="70" t="s">
        <v>2057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327</v>
      </c>
      <c r="AS343" s="71">
        <v>323</v>
      </c>
      <c r="AT343" s="71">
        <v>0</v>
      </c>
      <c r="AU343" s="71">
        <v>0</v>
      </c>
      <c r="AV343" s="71">
        <v>0</v>
      </c>
      <c r="AW343" s="71">
        <v>0</v>
      </c>
      <c r="AX343" s="71"/>
      <c r="AY343" s="72"/>
      <c r="AZ343" s="71">
        <v>1863.4500000000014</v>
      </c>
      <c r="BA343" s="71">
        <v>28553.400000000005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2077</v>
      </c>
      <c r="B344" s="70">
        <v>51</v>
      </c>
      <c r="C344" s="70">
        <v>21</v>
      </c>
      <c r="D344" s="70">
        <v>3</v>
      </c>
      <c r="E344" s="70">
        <v>2024</v>
      </c>
      <c r="F344" s="70" t="s">
        <v>1558</v>
      </c>
      <c r="G344" s="70" t="s">
        <v>2056</v>
      </c>
      <c r="H344" s="70" t="s">
        <v>2057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2078</v>
      </c>
      <c r="B345" s="70">
        <v>409</v>
      </c>
      <c r="C345" s="70">
        <v>1</v>
      </c>
      <c r="D345" s="70">
        <v>25</v>
      </c>
      <c r="E345" s="70">
        <v>1990</v>
      </c>
      <c r="F345" s="70" t="s">
        <v>787</v>
      </c>
      <c r="G345" s="70" t="s">
        <v>2079</v>
      </c>
      <c r="H345" s="70" t="s">
        <v>1705</v>
      </c>
      <c r="I345" s="148"/>
      <c r="J345" s="71">
        <v>97.393931704761755</v>
      </c>
      <c r="K345" s="71">
        <v>1.300232774220011</v>
      </c>
      <c r="L345" s="71">
        <v>0</v>
      </c>
      <c r="M345" s="71">
        <v>4.4907426487995368</v>
      </c>
      <c r="N345" s="71">
        <v>7.4542754539316389</v>
      </c>
      <c r="O345" s="71">
        <v>11.096207740846859</v>
      </c>
      <c r="P345" s="71">
        <v>12.94833755644399</v>
      </c>
      <c r="Q345" s="71">
        <v>0.72656801136874705</v>
      </c>
      <c r="R345" s="71">
        <v>0</v>
      </c>
      <c r="S345" s="71">
        <v>0.84171272573934264</v>
      </c>
      <c r="T345" s="72"/>
      <c r="U345" s="71">
        <v>16103570</v>
      </c>
      <c r="V345" s="71">
        <v>467</v>
      </c>
      <c r="W345" s="71">
        <v>0</v>
      </c>
      <c r="X345" s="71">
        <v>1539</v>
      </c>
      <c r="Y345" s="71">
        <v>2900</v>
      </c>
      <c r="Z345" s="71">
        <v>4564</v>
      </c>
      <c r="AA345" s="71">
        <v>3144</v>
      </c>
      <c r="AB345" s="71">
        <v>11797</v>
      </c>
      <c r="AC345" s="71">
        <v>0</v>
      </c>
      <c r="AD345" s="71">
        <v>0.84171272573934264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2080</v>
      </c>
      <c r="B346" s="70">
        <v>410</v>
      </c>
      <c r="C346" s="70">
        <v>2</v>
      </c>
      <c r="D346" s="70">
        <v>25</v>
      </c>
      <c r="E346" s="70">
        <v>2005</v>
      </c>
      <c r="F346" s="70" t="s">
        <v>789</v>
      </c>
      <c r="G346" s="70" t="s">
        <v>2079</v>
      </c>
      <c r="H346" s="70" t="s">
        <v>1705</v>
      </c>
      <c r="I346" s="148"/>
      <c r="J346" s="71">
        <v>128.84071163354011</v>
      </c>
      <c r="K346" s="71">
        <v>0.79538453350270633</v>
      </c>
      <c r="L346" s="71">
        <v>3.2161932599091378</v>
      </c>
      <c r="M346" s="71">
        <v>10.64242472161469</v>
      </c>
      <c r="N346" s="71">
        <v>11.24484360581531</v>
      </c>
      <c r="O346" s="71">
        <v>16.274269826726421</v>
      </c>
      <c r="P346" s="71">
        <v>15.95594931099258</v>
      </c>
      <c r="Q346" s="71">
        <v>0.71056557661909103</v>
      </c>
      <c r="R346" s="71">
        <v>0</v>
      </c>
      <c r="S346" s="71">
        <v>2.0484916064071088</v>
      </c>
      <c r="T346" s="72"/>
      <c r="U346" s="71">
        <v>19521294</v>
      </c>
      <c r="V346" s="71">
        <v>337</v>
      </c>
      <c r="W346" s="71">
        <v>43</v>
      </c>
      <c r="X346" s="71">
        <v>1970</v>
      </c>
      <c r="Y346" s="71">
        <v>3773</v>
      </c>
      <c r="Z346" s="71">
        <v>7746</v>
      </c>
      <c r="AA346" s="71">
        <v>3173</v>
      </c>
      <c r="AB346" s="71">
        <v>12061</v>
      </c>
      <c r="AC346" s="71">
        <v>0</v>
      </c>
      <c r="AD346" s="71">
        <v>2.0484916064071088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2081</v>
      </c>
      <c r="B347" s="70">
        <v>411</v>
      </c>
      <c r="C347" s="70">
        <v>3</v>
      </c>
      <c r="D347" s="70">
        <v>25</v>
      </c>
      <c r="E347" s="70">
        <v>2006</v>
      </c>
      <c r="F347" s="70" t="s">
        <v>790</v>
      </c>
      <c r="G347" s="70" t="s">
        <v>2079</v>
      </c>
      <c r="H347" s="70" t="s">
        <v>1705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2082</v>
      </c>
      <c r="B348" s="70">
        <v>412</v>
      </c>
      <c r="C348" s="70">
        <v>4</v>
      </c>
      <c r="D348" s="70">
        <v>25</v>
      </c>
      <c r="E348" s="70">
        <v>2007</v>
      </c>
      <c r="F348" s="70" t="s">
        <v>791</v>
      </c>
      <c r="G348" s="70" t="s">
        <v>2079</v>
      </c>
      <c r="H348" s="70" t="s">
        <v>1705</v>
      </c>
      <c r="I348" s="148"/>
      <c r="J348" s="71">
        <v>165.40798302434749</v>
      </c>
      <c r="K348" s="71">
        <v>0.6833462993863002</v>
      </c>
      <c r="L348" s="71">
        <v>8.7296372521860093</v>
      </c>
      <c r="M348" s="71">
        <v>9.9186475344979286</v>
      </c>
      <c r="N348" s="71">
        <v>12.305599078076019</v>
      </c>
      <c r="O348" s="71">
        <v>15.74603336015408</v>
      </c>
      <c r="P348" s="71">
        <v>16.524638564014872</v>
      </c>
      <c r="Q348" s="71">
        <v>0.74538604600299396</v>
      </c>
      <c r="R348" s="71">
        <v>0</v>
      </c>
      <c r="S348" s="71">
        <v>2.6192210706892549</v>
      </c>
      <c r="T348" s="72"/>
      <c r="U348" s="71">
        <v>25695197</v>
      </c>
      <c r="V348" s="71">
        <v>297</v>
      </c>
      <c r="W348" s="71">
        <v>111</v>
      </c>
      <c r="X348" s="71">
        <v>2314</v>
      </c>
      <c r="Y348" s="71">
        <v>3904</v>
      </c>
      <c r="Z348" s="71">
        <v>7791</v>
      </c>
      <c r="AA348" s="71">
        <v>3236</v>
      </c>
      <c r="AB348" s="71">
        <v>11983</v>
      </c>
      <c r="AC348" s="71">
        <v>0</v>
      </c>
      <c r="AD348" s="71">
        <v>2.6192210706892549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2083</v>
      </c>
      <c r="B349" s="70">
        <v>413</v>
      </c>
      <c r="C349" s="70">
        <v>5</v>
      </c>
      <c r="D349" s="70">
        <v>25</v>
      </c>
      <c r="E349" s="70">
        <v>2008</v>
      </c>
      <c r="F349" s="70" t="s">
        <v>792</v>
      </c>
      <c r="G349" s="1064" t="s">
        <v>2079</v>
      </c>
      <c r="H349" s="70" t="s">
        <v>1705</v>
      </c>
      <c r="I349" s="148"/>
      <c r="J349" s="71">
        <v>144.01750870304119</v>
      </c>
      <c r="K349" s="71">
        <v>0.54525446770932029</v>
      </c>
      <c r="L349" s="71">
        <v>1.9212543618540801</v>
      </c>
      <c r="M349" s="71">
        <v>10.464679716872499</v>
      </c>
      <c r="N349" s="71">
        <v>12.17955845817613</v>
      </c>
      <c r="O349" s="71">
        <v>15.346838948700441</v>
      </c>
      <c r="P349" s="71">
        <v>16.327282429513271</v>
      </c>
      <c r="Q349" s="71">
        <v>0.72359408984843498</v>
      </c>
      <c r="R349" s="71">
        <v>0</v>
      </c>
      <c r="S349" s="71">
        <v>2.213432456496002</v>
      </c>
      <c r="T349" s="72"/>
      <c r="U349" s="71">
        <v>24553473</v>
      </c>
      <c r="V349" s="71">
        <v>297</v>
      </c>
      <c r="W349" s="71">
        <v>27</v>
      </c>
      <c r="X349" s="71">
        <v>2314</v>
      </c>
      <c r="Y349" s="71">
        <v>3849</v>
      </c>
      <c r="Z349" s="71">
        <v>7860</v>
      </c>
      <c r="AA349" s="71">
        <v>3201</v>
      </c>
      <c r="AB349" s="71">
        <v>11824</v>
      </c>
      <c r="AC349" s="71">
        <v>0</v>
      </c>
      <c r="AD349" s="71">
        <v>2.213432456496002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2084</v>
      </c>
      <c r="B350" s="70">
        <v>414</v>
      </c>
      <c r="C350" s="70">
        <v>6</v>
      </c>
      <c r="D350" s="70">
        <v>25</v>
      </c>
      <c r="E350" s="70">
        <v>2009</v>
      </c>
      <c r="F350" s="70" t="s">
        <v>176</v>
      </c>
      <c r="G350" s="1064" t="s">
        <v>2079</v>
      </c>
      <c r="H350" s="70" t="s">
        <v>1705</v>
      </c>
      <c r="I350" s="148"/>
      <c r="J350" s="71">
        <v>155.89230745863091</v>
      </c>
      <c r="K350" s="71">
        <v>0.52887477095388113</v>
      </c>
      <c r="L350" s="71">
        <v>2.8662803558400891</v>
      </c>
      <c r="M350" s="71">
        <v>9.7837328378655535</v>
      </c>
      <c r="N350" s="71">
        <v>11.400981402733841</v>
      </c>
      <c r="O350" s="71">
        <v>15.75987157173325</v>
      </c>
      <c r="P350" s="71">
        <v>15.89906201081271</v>
      </c>
      <c r="Q350" s="71">
        <v>0.68476077125655799</v>
      </c>
      <c r="R350" s="71">
        <v>0</v>
      </c>
      <c r="S350" s="71">
        <v>2.3017460294113339</v>
      </c>
      <c r="T350" s="72"/>
      <c r="U350" s="71">
        <v>23726960</v>
      </c>
      <c r="V350" s="71">
        <v>336</v>
      </c>
      <c r="W350" s="71">
        <v>44</v>
      </c>
      <c r="X350" s="71">
        <v>2552</v>
      </c>
      <c r="Y350" s="71">
        <v>3878</v>
      </c>
      <c r="Z350" s="71">
        <v>7967</v>
      </c>
      <c r="AA350" s="71">
        <v>3200</v>
      </c>
      <c r="AB350" s="71">
        <v>11746</v>
      </c>
      <c r="AC350" s="71">
        <v>0</v>
      </c>
      <c r="AD350" s="71">
        <v>2.3017460294113339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44.48</v>
      </c>
      <c r="BK350" s="71">
        <v>0</v>
      </c>
      <c r="BL350" s="71">
        <v>0</v>
      </c>
      <c r="BM350" s="71">
        <v>0</v>
      </c>
      <c r="BN350" s="72"/>
      <c r="BO350" s="71">
        <v>0</v>
      </c>
      <c r="BP350" s="71">
        <v>0</v>
      </c>
      <c r="BQ350" s="71">
        <v>4</v>
      </c>
      <c r="BR350" s="71">
        <v>0</v>
      </c>
      <c r="BS350" s="71">
        <v>0</v>
      </c>
      <c r="BT350" s="71">
        <v>0</v>
      </c>
      <c r="BU350"/>
      <c r="BV350" s="70">
        <v>44.48</v>
      </c>
      <c r="BW350" s="70">
        <v>0</v>
      </c>
      <c r="BX350" s="70">
        <v>0</v>
      </c>
      <c r="BY350" s="70">
        <v>0</v>
      </c>
      <c r="BZ350" s="70">
        <v>0</v>
      </c>
      <c r="CA350" s="70">
        <v>0</v>
      </c>
      <c r="CB350" s="70">
        <v>0</v>
      </c>
      <c r="CC350" s="70">
        <v>0</v>
      </c>
      <c r="CD350" s="70">
        <v>0</v>
      </c>
    </row>
    <row r="351" spans="1:82">
      <c r="A351" s="70" t="s">
        <v>2085</v>
      </c>
      <c r="B351" s="70">
        <v>415</v>
      </c>
      <c r="C351" s="70">
        <v>7</v>
      </c>
      <c r="D351" s="70">
        <v>25</v>
      </c>
      <c r="E351" s="70">
        <v>2010</v>
      </c>
      <c r="F351" s="70" t="s">
        <v>177</v>
      </c>
      <c r="G351" s="70" t="s">
        <v>2079</v>
      </c>
      <c r="H351" s="70" t="s">
        <v>1705</v>
      </c>
      <c r="I351" s="148"/>
      <c r="J351" s="71">
        <v>151.27955224680801</v>
      </c>
      <c r="K351" s="71">
        <v>0.55419974340626865</v>
      </c>
      <c r="L351" s="71">
        <v>3.1988224350365182</v>
      </c>
      <c r="M351" s="71">
        <v>9.9700410697529946</v>
      </c>
      <c r="N351" s="71">
        <v>12.564628728491121</v>
      </c>
      <c r="O351" s="71">
        <v>15.86024882836973</v>
      </c>
      <c r="P351" s="71">
        <v>15.898632984257899</v>
      </c>
      <c r="Q351" s="71">
        <v>0.70749633795188005</v>
      </c>
      <c r="R351" s="71">
        <v>0</v>
      </c>
      <c r="S351" s="71">
        <v>2.2364861120143709</v>
      </c>
      <c r="T351" s="72"/>
      <c r="U351" s="71">
        <v>24855222</v>
      </c>
      <c r="V351" s="71">
        <v>336</v>
      </c>
      <c r="W351" s="71">
        <v>44</v>
      </c>
      <c r="X351" s="71">
        <v>2552</v>
      </c>
      <c r="Y351" s="71">
        <v>3904</v>
      </c>
      <c r="Z351" s="71">
        <v>8055</v>
      </c>
      <c r="AA351" s="71">
        <v>3120</v>
      </c>
      <c r="AB351" s="71">
        <v>11629</v>
      </c>
      <c r="AC351" s="71">
        <v>0</v>
      </c>
      <c r="AD351" s="71">
        <v>2.2364861120143709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43.816000000000003</v>
      </c>
      <c r="BK351" s="71">
        <v>0</v>
      </c>
      <c r="BL351" s="71">
        <v>0</v>
      </c>
      <c r="BM351" s="71">
        <v>0</v>
      </c>
      <c r="BN351" s="72"/>
      <c r="BO351" s="71">
        <v>0</v>
      </c>
      <c r="BP351" s="71">
        <v>0</v>
      </c>
      <c r="BQ351" s="71">
        <v>4</v>
      </c>
      <c r="BR351" s="71">
        <v>0</v>
      </c>
      <c r="BS351" s="71">
        <v>0</v>
      </c>
      <c r="BT351" s="71">
        <v>0</v>
      </c>
      <c r="BU351"/>
      <c r="BV351" s="70">
        <v>43.816000000000003</v>
      </c>
      <c r="BW351" s="70">
        <v>0</v>
      </c>
      <c r="BX351" s="70">
        <v>0</v>
      </c>
      <c r="BY351" s="70">
        <v>0</v>
      </c>
      <c r="BZ351" s="70">
        <v>0</v>
      </c>
      <c r="CA351" s="70">
        <v>0</v>
      </c>
      <c r="CB351" s="70">
        <v>0</v>
      </c>
      <c r="CC351" s="70">
        <v>0</v>
      </c>
      <c r="CD351" s="70">
        <v>0</v>
      </c>
    </row>
    <row r="352" spans="1:82">
      <c r="A352" s="70" t="s">
        <v>2086</v>
      </c>
      <c r="B352" s="70">
        <v>416</v>
      </c>
      <c r="C352" s="70">
        <v>8</v>
      </c>
      <c r="D352" s="70">
        <v>25</v>
      </c>
      <c r="E352" s="70">
        <v>2011</v>
      </c>
      <c r="F352" s="70" t="s">
        <v>178</v>
      </c>
      <c r="G352" s="70" t="s">
        <v>2079</v>
      </c>
      <c r="H352" s="70" t="s">
        <v>1705</v>
      </c>
      <c r="I352" s="148"/>
      <c r="J352" s="71">
        <v>176.09197187704791</v>
      </c>
      <c r="K352" s="71">
        <v>0.80596154012419008</v>
      </c>
      <c r="L352" s="71">
        <v>1.812908363974439</v>
      </c>
      <c r="M352" s="71">
        <v>12.650884538504179</v>
      </c>
      <c r="N352" s="71">
        <v>13.594825734817849</v>
      </c>
      <c r="O352" s="71">
        <v>15.760048102529266</v>
      </c>
      <c r="P352" s="71">
        <v>15.518363466973842</v>
      </c>
      <c r="Q352" s="71">
        <v>0.81650988138541303</v>
      </c>
      <c r="R352" s="71">
        <v>0</v>
      </c>
      <c r="S352" s="71">
        <v>2.2506668383377559</v>
      </c>
      <c r="T352" s="72"/>
      <c r="U352" s="71">
        <v>25132183</v>
      </c>
      <c r="V352" s="71">
        <v>336</v>
      </c>
      <c r="W352" s="71">
        <v>44</v>
      </c>
      <c r="X352" s="71">
        <v>2552</v>
      </c>
      <c r="Y352" s="71">
        <v>3952</v>
      </c>
      <c r="Z352" s="71">
        <v>8178</v>
      </c>
      <c r="AA352" s="71">
        <v>3136</v>
      </c>
      <c r="AB352" s="71">
        <v>11635</v>
      </c>
      <c r="AC352" s="71">
        <v>0</v>
      </c>
      <c r="AD352" s="71">
        <v>2.2506668383377559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37.496000000000002</v>
      </c>
      <c r="BK352" s="71">
        <v>0</v>
      </c>
      <c r="BL352" s="71">
        <v>0</v>
      </c>
      <c r="BM352" s="71">
        <v>0</v>
      </c>
      <c r="BN352" s="72"/>
      <c r="BO352" s="71">
        <v>0</v>
      </c>
      <c r="BP352" s="71">
        <v>0</v>
      </c>
      <c r="BQ352" s="71">
        <v>4</v>
      </c>
      <c r="BR352" s="71">
        <v>0</v>
      </c>
      <c r="BS352" s="71">
        <v>0</v>
      </c>
      <c r="BT352" s="71">
        <v>0</v>
      </c>
      <c r="BU352"/>
      <c r="BV352" s="70">
        <v>37.496000000000002</v>
      </c>
      <c r="BW352" s="70">
        <v>0</v>
      </c>
      <c r="BX352" s="70">
        <v>0</v>
      </c>
      <c r="BY352" s="70">
        <v>0</v>
      </c>
      <c r="BZ352" s="70">
        <v>0</v>
      </c>
      <c r="CA352" s="70">
        <v>0</v>
      </c>
      <c r="CB352" s="70">
        <v>0</v>
      </c>
      <c r="CC352" s="70">
        <v>0</v>
      </c>
      <c r="CD352" s="70">
        <v>0</v>
      </c>
    </row>
    <row r="353" spans="1:82">
      <c r="A353" s="70" t="s">
        <v>2087</v>
      </c>
      <c r="B353" s="70">
        <v>417</v>
      </c>
      <c r="C353" s="70">
        <v>9</v>
      </c>
      <c r="D353" s="70">
        <v>25</v>
      </c>
      <c r="E353" s="70">
        <v>2012</v>
      </c>
      <c r="F353" s="70" t="s">
        <v>179</v>
      </c>
      <c r="G353" s="70" t="s">
        <v>2079</v>
      </c>
      <c r="H353" s="70" t="s">
        <v>1705</v>
      </c>
      <c r="I353" s="148"/>
      <c r="J353" s="71">
        <v>184.8243953791675</v>
      </c>
      <c r="K353" s="71">
        <v>0.78592081160167027</v>
      </c>
      <c r="L353" s="71">
        <v>1.7997341195876471</v>
      </c>
      <c r="M353" s="71">
        <v>13.0780449701435</v>
      </c>
      <c r="N353" s="71">
        <v>14.658113937939969</v>
      </c>
      <c r="O353" s="71">
        <v>15.746923698532964</v>
      </c>
      <c r="P353" s="71">
        <v>15.561865754470348</v>
      </c>
      <c r="Q353" s="71">
        <v>0.89169628997094597</v>
      </c>
      <c r="R353" s="71">
        <v>0</v>
      </c>
      <c r="S353" s="71">
        <v>2.149620051021969</v>
      </c>
      <c r="T353" s="72"/>
      <c r="U353" s="71">
        <v>25224724</v>
      </c>
      <c r="V353" s="71">
        <v>336</v>
      </c>
      <c r="W353" s="71">
        <v>44</v>
      </c>
      <c r="X353" s="71">
        <v>2552</v>
      </c>
      <c r="Y353" s="71">
        <v>4048</v>
      </c>
      <c r="Z353" s="71">
        <v>8236</v>
      </c>
      <c r="AA353" s="71">
        <v>3127</v>
      </c>
      <c r="AB353" s="71">
        <v>11695</v>
      </c>
      <c r="AC353" s="71">
        <v>0</v>
      </c>
      <c r="AD353" s="71">
        <v>2.149620051021969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43.411000000000001</v>
      </c>
      <c r="BK353" s="71">
        <v>0</v>
      </c>
      <c r="BL353" s="71">
        <v>0</v>
      </c>
      <c r="BM353" s="71">
        <v>0</v>
      </c>
      <c r="BN353" s="72"/>
      <c r="BO353" s="71">
        <v>0</v>
      </c>
      <c r="BP353" s="71">
        <v>0</v>
      </c>
      <c r="BQ353" s="71">
        <v>4</v>
      </c>
      <c r="BR353" s="71">
        <v>0</v>
      </c>
      <c r="BS353" s="71">
        <v>0</v>
      </c>
      <c r="BT353" s="71">
        <v>0</v>
      </c>
      <c r="BU353"/>
      <c r="BV353" s="70">
        <v>43.411000000000001</v>
      </c>
      <c r="BW353" s="70">
        <v>0</v>
      </c>
      <c r="BX353" s="70">
        <v>0</v>
      </c>
      <c r="BY353" s="70">
        <v>0</v>
      </c>
      <c r="BZ353" s="70">
        <v>0</v>
      </c>
      <c r="CA353" s="70">
        <v>0</v>
      </c>
      <c r="CB353" s="70">
        <v>0</v>
      </c>
      <c r="CC353" s="70">
        <v>0</v>
      </c>
      <c r="CD353" s="70">
        <v>0</v>
      </c>
    </row>
    <row r="354" spans="1:82">
      <c r="A354" s="70" t="s">
        <v>2088</v>
      </c>
      <c r="B354" s="70">
        <v>418</v>
      </c>
      <c r="C354" s="70">
        <v>10</v>
      </c>
      <c r="D354" s="70">
        <v>25</v>
      </c>
      <c r="E354" s="70">
        <v>2013</v>
      </c>
      <c r="F354" s="70" t="s">
        <v>180</v>
      </c>
      <c r="G354" s="70" t="s">
        <v>2079</v>
      </c>
      <c r="H354" s="70" t="s">
        <v>1705</v>
      </c>
      <c r="I354" s="148"/>
      <c r="J354" s="71">
        <v>160.18473487511829</v>
      </c>
      <c r="K354" s="71">
        <v>0.67749788927300392</v>
      </c>
      <c r="L354" s="71">
        <v>1.856106717151444</v>
      </c>
      <c r="M354" s="71">
        <v>12.599637882779859</v>
      </c>
      <c r="N354" s="71">
        <v>14.729141394714251</v>
      </c>
      <c r="O354" s="71">
        <v>15.300852205692216</v>
      </c>
      <c r="P354" s="71">
        <v>15.445665240291628</v>
      </c>
      <c r="Q354" s="71">
        <v>0.90095244806532304</v>
      </c>
      <c r="R354" s="71">
        <v>0</v>
      </c>
      <c r="S354" s="71">
        <v>3.4039218361209711</v>
      </c>
      <c r="T354" s="72"/>
      <c r="U354" s="71">
        <v>20230392</v>
      </c>
      <c r="V354" s="71">
        <v>336</v>
      </c>
      <c r="W354" s="71">
        <v>44</v>
      </c>
      <c r="X354" s="71">
        <v>2552</v>
      </c>
      <c r="Y354" s="71">
        <v>4073</v>
      </c>
      <c r="Z354" s="71">
        <v>8360</v>
      </c>
      <c r="AA354" s="71">
        <v>3092</v>
      </c>
      <c r="AB354" s="71">
        <v>11647</v>
      </c>
      <c r="AC354" s="71">
        <v>0</v>
      </c>
      <c r="AD354" s="71">
        <v>3.4039218361209711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47.384</v>
      </c>
      <c r="BK354" s="71">
        <v>0</v>
      </c>
      <c r="BL354" s="71">
        <v>0</v>
      </c>
      <c r="BM354" s="71">
        <v>0</v>
      </c>
      <c r="BN354" s="72"/>
      <c r="BO354" s="71">
        <v>0</v>
      </c>
      <c r="BP354" s="71">
        <v>0</v>
      </c>
      <c r="BQ354" s="71">
        <v>4</v>
      </c>
      <c r="BR354" s="71">
        <v>0</v>
      </c>
      <c r="BS354" s="71">
        <v>0</v>
      </c>
      <c r="BT354" s="71">
        <v>0</v>
      </c>
      <c r="BU354"/>
      <c r="BV354" s="70">
        <v>47.384</v>
      </c>
      <c r="BW354" s="70">
        <v>0</v>
      </c>
      <c r="BX354" s="70">
        <v>0</v>
      </c>
      <c r="BY354" s="70">
        <v>0</v>
      </c>
      <c r="BZ354" s="70">
        <v>0</v>
      </c>
      <c r="CA354" s="70">
        <v>0</v>
      </c>
      <c r="CB354" s="70">
        <v>0</v>
      </c>
      <c r="CC354" s="70">
        <v>0</v>
      </c>
      <c r="CD354" s="70">
        <v>0</v>
      </c>
    </row>
    <row r="355" spans="1:82">
      <c r="A355" s="70" t="s">
        <v>2089</v>
      </c>
      <c r="B355" s="70">
        <v>419</v>
      </c>
      <c r="C355" s="70">
        <v>11</v>
      </c>
      <c r="D355" s="70">
        <v>25</v>
      </c>
      <c r="E355" s="70">
        <v>2014</v>
      </c>
      <c r="F355" s="70" t="s">
        <v>181</v>
      </c>
      <c r="G355" s="70" t="s">
        <v>2079</v>
      </c>
      <c r="H355" s="70" t="s">
        <v>1705</v>
      </c>
      <c r="I355" s="148"/>
      <c r="J355" s="71">
        <v>78.36375215131136</v>
      </c>
      <c r="K355" s="71">
        <v>0.71747774060799885</v>
      </c>
      <c r="L355" s="71">
        <v>3.2326622023767251</v>
      </c>
      <c r="M355" s="71">
        <v>12.53090864365678</v>
      </c>
      <c r="N355" s="71">
        <v>12.963359643983431</v>
      </c>
      <c r="O355" s="71">
        <v>14.628443417514498</v>
      </c>
      <c r="P355" s="71">
        <v>15.746887927787508</v>
      </c>
      <c r="Q355" s="71">
        <v>0.86010560025467897</v>
      </c>
      <c r="R355" s="71">
        <v>0</v>
      </c>
      <c r="S355" s="71">
        <v>2.501210632281945</v>
      </c>
      <c r="T355" s="72"/>
      <c r="U355" s="71">
        <v>10997874</v>
      </c>
      <c r="V355" s="71">
        <v>313</v>
      </c>
      <c r="W355" s="71">
        <v>72</v>
      </c>
      <c r="X355" s="71">
        <v>2780</v>
      </c>
      <c r="Y355" s="71">
        <v>4126</v>
      </c>
      <c r="Z355" s="71">
        <v>8418</v>
      </c>
      <c r="AA355" s="71">
        <v>3136</v>
      </c>
      <c r="AB355" s="71">
        <v>11589</v>
      </c>
      <c r="AC355" s="71">
        <v>0</v>
      </c>
      <c r="AD355" s="71">
        <v>2.501210632281945</v>
      </c>
      <c r="AE355" s="72"/>
      <c r="AF355" s="71"/>
      <c r="AG355" s="71"/>
      <c r="AH355" s="71"/>
      <c r="AI355" s="71"/>
      <c r="AJ355" s="71"/>
      <c r="AK355" s="71"/>
      <c r="AL355" s="71"/>
      <c r="AM355" s="71"/>
      <c r="AN355" s="71"/>
      <c r="AO355" s="71"/>
      <c r="AP355" s="71"/>
      <c r="AQ355" s="72"/>
      <c r="AR355" s="71">
        <v>163</v>
      </c>
      <c r="AS355" s="71">
        <v>122</v>
      </c>
      <c r="AT355" s="71">
        <v>0</v>
      </c>
      <c r="AU355" s="71">
        <v>0</v>
      </c>
      <c r="AV355" s="71">
        <v>0</v>
      </c>
      <c r="AW355" s="71">
        <v>0</v>
      </c>
      <c r="AX355" s="71"/>
      <c r="AY355" s="72"/>
      <c r="AZ355" s="71">
        <v>789.7</v>
      </c>
      <c r="BA355" s="71">
        <v>4679.6000000000004</v>
      </c>
      <c r="BB355" s="71">
        <v>0</v>
      </c>
      <c r="BC355" s="71">
        <v>0</v>
      </c>
      <c r="BD355" s="71">
        <v>0</v>
      </c>
      <c r="BE355" s="71">
        <v>0</v>
      </c>
      <c r="BF355" s="71"/>
      <c r="BG355" s="72"/>
      <c r="BH355" s="71">
        <v>0</v>
      </c>
      <c r="BI355" s="71">
        <v>0</v>
      </c>
      <c r="BJ355" s="71">
        <v>48.822000000000003</v>
      </c>
      <c r="BK355" s="71">
        <v>0</v>
      </c>
      <c r="BL355" s="71">
        <v>0</v>
      </c>
      <c r="BM355" s="71">
        <v>0</v>
      </c>
      <c r="BN355" s="72"/>
      <c r="BO355" s="71">
        <v>0</v>
      </c>
      <c r="BP355" s="71">
        <v>0</v>
      </c>
      <c r="BQ355" s="71">
        <v>4</v>
      </c>
      <c r="BR355" s="71">
        <v>0</v>
      </c>
      <c r="BS355" s="71">
        <v>0</v>
      </c>
      <c r="BT355" s="71">
        <v>0</v>
      </c>
      <c r="BU355"/>
      <c r="BV355" s="70">
        <v>48.822000000000003</v>
      </c>
      <c r="BW355" s="70">
        <v>0</v>
      </c>
      <c r="BX355" s="70">
        <v>0</v>
      </c>
      <c r="BY355" s="70">
        <v>0</v>
      </c>
      <c r="BZ355" s="70">
        <v>0</v>
      </c>
      <c r="CA355" s="70">
        <v>0</v>
      </c>
      <c r="CB355" s="70">
        <v>0</v>
      </c>
      <c r="CC355" s="70">
        <v>0</v>
      </c>
      <c r="CD355" s="70">
        <v>0</v>
      </c>
    </row>
    <row r="356" spans="1:82">
      <c r="A356" s="70" t="s">
        <v>2090</v>
      </c>
      <c r="B356" s="70">
        <v>420</v>
      </c>
      <c r="C356" s="70">
        <v>12</v>
      </c>
      <c r="D356" s="70">
        <v>25</v>
      </c>
      <c r="E356" s="70">
        <v>2015</v>
      </c>
      <c r="F356" s="70" t="s">
        <v>182</v>
      </c>
      <c r="G356" s="70" t="s">
        <v>2079</v>
      </c>
      <c r="H356" s="70" t="s">
        <v>1705</v>
      </c>
      <c r="I356" s="148"/>
      <c r="J356" s="71">
        <v>76.398779320596176</v>
      </c>
      <c r="K356" s="71">
        <v>0.68528310360586964</v>
      </c>
      <c r="L356" s="71">
        <v>3.5641285012254849</v>
      </c>
      <c r="M356" s="71">
        <v>13.13127303631898</v>
      </c>
      <c r="N356" s="71">
        <v>12.946137938276999</v>
      </c>
      <c r="O356" s="71">
        <v>14.464905766643897</v>
      </c>
      <c r="P356" s="71">
        <v>15.63872178059068</v>
      </c>
      <c r="Q356" s="71">
        <v>0.83385069466485595</v>
      </c>
      <c r="R356" s="71">
        <v>0</v>
      </c>
      <c r="S356" s="71">
        <v>2.37149589243033</v>
      </c>
      <c r="T356" s="72"/>
      <c r="U356" s="71">
        <v>11514274</v>
      </c>
      <c r="V356" s="71">
        <v>313</v>
      </c>
      <c r="W356" s="71">
        <v>72</v>
      </c>
      <c r="X356" s="71">
        <v>2780</v>
      </c>
      <c r="Y356" s="71">
        <v>4160</v>
      </c>
      <c r="Z356" s="71">
        <v>8404</v>
      </c>
      <c r="AA356" s="71">
        <v>3112</v>
      </c>
      <c r="AB356" s="71">
        <v>11477</v>
      </c>
      <c r="AC356" s="71">
        <v>0</v>
      </c>
      <c r="AD356" s="71">
        <v>2.37149589243033</v>
      </c>
      <c r="AE356" s="72"/>
      <c r="AF356" s="71">
        <v>87196109.946029082</v>
      </c>
      <c r="AG356" s="71">
        <v>565945.26002092776</v>
      </c>
      <c r="AH356" s="71">
        <v>750707.29279678827</v>
      </c>
      <c r="AI356" s="71">
        <v>19658656.377572611</v>
      </c>
      <c r="AJ356" s="71">
        <v>19575643.18064614</v>
      </c>
      <c r="AK356" s="71">
        <v>0</v>
      </c>
      <c r="AL356" s="71">
        <v>0</v>
      </c>
      <c r="AM356" s="71">
        <v>1572874.7057957379</v>
      </c>
      <c r="AN356" s="71">
        <v>0</v>
      </c>
      <c r="AO356" s="71">
        <v>0</v>
      </c>
      <c r="AP356" s="71">
        <v>129319936.76286128</v>
      </c>
      <c r="AQ356" s="72"/>
      <c r="AR356" s="71">
        <v>196</v>
      </c>
      <c r="AS356" s="71">
        <v>201</v>
      </c>
      <c r="AT356" s="71">
        <v>0</v>
      </c>
      <c r="AU356" s="71">
        <v>0</v>
      </c>
      <c r="AV356" s="71">
        <v>0</v>
      </c>
      <c r="AW356" s="71">
        <v>0</v>
      </c>
      <c r="AX356" s="71"/>
      <c r="AY356" s="72"/>
      <c r="AZ356" s="71">
        <v>971.09999999999991</v>
      </c>
      <c r="BA356" s="71">
        <v>8425.6</v>
      </c>
      <c r="BB356" s="71">
        <v>0</v>
      </c>
      <c r="BC356" s="71">
        <v>0</v>
      </c>
      <c r="BD356" s="71">
        <v>0</v>
      </c>
      <c r="BE356" s="71">
        <v>0</v>
      </c>
      <c r="BF356" s="71"/>
      <c r="BG356" s="72"/>
      <c r="BH356" s="71">
        <v>0</v>
      </c>
      <c r="BI356" s="71">
        <v>0</v>
      </c>
      <c r="BJ356" s="71">
        <v>46.604999999999997</v>
      </c>
      <c r="BK356" s="71">
        <v>0</v>
      </c>
      <c r="BL356" s="71">
        <v>0</v>
      </c>
      <c r="BM356" s="71">
        <v>0</v>
      </c>
      <c r="BN356" s="72"/>
      <c r="BO356" s="71">
        <v>0</v>
      </c>
      <c r="BP356" s="71">
        <v>0</v>
      </c>
      <c r="BQ356" s="71">
        <v>4</v>
      </c>
      <c r="BR356" s="71">
        <v>0</v>
      </c>
      <c r="BS356" s="71">
        <v>0</v>
      </c>
      <c r="BT356" s="71">
        <v>0</v>
      </c>
      <c r="BU356"/>
      <c r="BV356" s="70">
        <v>46.604999999999997</v>
      </c>
      <c r="BW356" s="70">
        <v>0</v>
      </c>
      <c r="BX356" s="70">
        <v>0</v>
      </c>
      <c r="BY356" s="70">
        <v>0</v>
      </c>
      <c r="BZ356" s="70">
        <v>0</v>
      </c>
      <c r="CA356" s="70">
        <v>0</v>
      </c>
      <c r="CB356" s="70">
        <v>0</v>
      </c>
      <c r="CC356" s="70">
        <v>0</v>
      </c>
      <c r="CD356" s="70">
        <v>0</v>
      </c>
    </row>
    <row r="357" spans="1:82">
      <c r="A357" s="70" t="s">
        <v>2091</v>
      </c>
      <c r="B357" s="70">
        <v>421</v>
      </c>
      <c r="C357" s="70">
        <v>13</v>
      </c>
      <c r="D357" s="70">
        <v>25</v>
      </c>
      <c r="E357" s="70">
        <v>2016</v>
      </c>
      <c r="F357" s="70" t="s">
        <v>155</v>
      </c>
      <c r="G357" s="70" t="s">
        <v>2079</v>
      </c>
      <c r="H357" s="70" t="s">
        <v>1705</v>
      </c>
      <c r="I357" s="148"/>
      <c r="J357" s="71">
        <v>72.384587825237745</v>
      </c>
      <c r="K357" s="71">
        <v>0.68445409774403787</v>
      </c>
      <c r="L357" s="71">
        <v>4.1759843507940948</v>
      </c>
      <c r="M357" s="71">
        <v>11.492026357526031</v>
      </c>
      <c r="N357" s="71">
        <v>11.441994528812637</v>
      </c>
      <c r="O357" s="71">
        <v>14.267147664081868</v>
      </c>
      <c r="P357" s="71">
        <v>14.979439722709195</v>
      </c>
      <c r="Q357" s="71">
        <v>0.79948392324893347</v>
      </c>
      <c r="R357" s="71">
        <v>0</v>
      </c>
      <c r="S357" s="71">
        <v>2.7702397616679066</v>
      </c>
      <c r="T357" s="72"/>
      <c r="U357" s="71">
        <v>11405298</v>
      </c>
      <c r="V357" s="71">
        <v>313</v>
      </c>
      <c r="W357" s="71">
        <v>72</v>
      </c>
      <c r="X357" s="71">
        <v>2780</v>
      </c>
      <c r="Y357" s="71">
        <v>4180</v>
      </c>
      <c r="Z357" s="71">
        <v>8391</v>
      </c>
      <c r="AA357" s="71">
        <v>3083</v>
      </c>
      <c r="AB357" s="71">
        <v>11319</v>
      </c>
      <c r="AC357" s="71">
        <v>0</v>
      </c>
      <c r="AD357" s="71">
        <v>2.7702397616679071</v>
      </c>
      <c r="AE357" s="72"/>
      <c r="AF357" s="71">
        <v>84183446.818684876</v>
      </c>
      <c r="AG357" s="71">
        <v>544062.22763759084</v>
      </c>
      <c r="AH357" s="71">
        <v>653634.44878911669</v>
      </c>
      <c r="AI357" s="71">
        <v>18362055.884676669</v>
      </c>
      <c r="AJ357" s="71">
        <v>16768892.839590801</v>
      </c>
      <c r="AK357" s="71">
        <v>0</v>
      </c>
      <c r="AL357" s="71">
        <v>0</v>
      </c>
      <c r="AM357" s="71">
        <v>1552426.6154574121</v>
      </c>
      <c r="AN357" s="71">
        <v>0</v>
      </c>
      <c r="AO357" s="71">
        <v>0</v>
      </c>
      <c r="AP357" s="71">
        <v>122064518.83483647</v>
      </c>
      <c r="AQ357" s="72"/>
      <c r="AR357" s="71">
        <v>208</v>
      </c>
      <c r="AS357" s="71">
        <v>272</v>
      </c>
      <c r="AT357" s="71">
        <v>0</v>
      </c>
      <c r="AU357" s="71">
        <v>0</v>
      </c>
      <c r="AV357" s="71">
        <v>0</v>
      </c>
      <c r="AW357" s="71">
        <v>0</v>
      </c>
      <c r="AX357" s="71"/>
      <c r="AY357" s="72"/>
      <c r="AZ357" s="71">
        <v>1028.8</v>
      </c>
      <c r="BA357" s="71">
        <v>13414.1</v>
      </c>
      <c r="BB357" s="71">
        <v>0</v>
      </c>
      <c r="BC357" s="71">
        <v>0</v>
      </c>
      <c r="BD357" s="71">
        <v>0</v>
      </c>
      <c r="BE357" s="71">
        <v>0</v>
      </c>
      <c r="BF357" s="71"/>
      <c r="BG357" s="72"/>
      <c r="BH357" s="71">
        <v>0</v>
      </c>
      <c r="BI357" s="71">
        <v>0</v>
      </c>
      <c r="BJ357" s="71">
        <v>47.689</v>
      </c>
      <c r="BK357" s="71">
        <v>0</v>
      </c>
      <c r="BL357" s="71">
        <v>0</v>
      </c>
      <c r="BM357" s="71">
        <v>0</v>
      </c>
      <c r="BN357" s="72"/>
      <c r="BO357" s="71">
        <v>0</v>
      </c>
      <c r="BP357" s="71">
        <v>0</v>
      </c>
      <c r="BQ357" s="71">
        <v>4</v>
      </c>
      <c r="BR357" s="71">
        <v>0</v>
      </c>
      <c r="BS357" s="71">
        <v>0</v>
      </c>
      <c r="BT357" s="71">
        <v>0</v>
      </c>
      <c r="BU357"/>
      <c r="BV357" s="70">
        <v>47.689</v>
      </c>
      <c r="BW357" s="70">
        <v>0</v>
      </c>
      <c r="BX357" s="70">
        <v>0</v>
      </c>
      <c r="BY357" s="70">
        <v>0</v>
      </c>
      <c r="BZ357" s="70">
        <v>0</v>
      </c>
      <c r="CA357" s="70">
        <v>0</v>
      </c>
      <c r="CB357" s="70">
        <v>0</v>
      </c>
      <c r="CC357" s="70">
        <v>0</v>
      </c>
      <c r="CD357" s="70">
        <v>0</v>
      </c>
    </row>
    <row r="358" spans="1:82">
      <c r="A358" s="70" t="s">
        <v>2092</v>
      </c>
      <c r="B358" s="70">
        <v>422</v>
      </c>
      <c r="C358" s="70">
        <v>14</v>
      </c>
      <c r="D358" s="70">
        <v>25</v>
      </c>
      <c r="E358" s="70">
        <v>2017</v>
      </c>
      <c r="F358" s="70" t="s">
        <v>156</v>
      </c>
      <c r="G358" s="70" t="s">
        <v>2079</v>
      </c>
      <c r="H358" s="70" t="s">
        <v>1705</v>
      </c>
      <c r="I358" s="148"/>
      <c r="J358" s="71">
        <v>70.142837760406735</v>
      </c>
      <c r="K358" s="71">
        <v>0.71296635634131922</v>
      </c>
      <c r="L358" s="71">
        <v>3.6534162243433048</v>
      </c>
      <c r="M358" s="71">
        <v>11.08456370041657</v>
      </c>
      <c r="N358" s="71">
        <v>12.567413394088117</v>
      </c>
      <c r="O358" s="71">
        <v>13.980820305420725</v>
      </c>
      <c r="P358" s="71">
        <v>14.942485645017596</v>
      </c>
      <c r="Q358" s="71">
        <v>0.76854246570127804</v>
      </c>
      <c r="R358" s="71">
        <v>0</v>
      </c>
      <c r="S358" s="71">
        <v>2.6733975045864016</v>
      </c>
      <c r="T358" s="72"/>
      <c r="U358" s="71">
        <v>12013393</v>
      </c>
      <c r="V358" s="71">
        <v>313</v>
      </c>
      <c r="W358" s="71">
        <v>72</v>
      </c>
      <c r="X358" s="71">
        <v>2780</v>
      </c>
      <c r="Y358" s="71">
        <v>4243</v>
      </c>
      <c r="Z358" s="71">
        <v>8359</v>
      </c>
      <c r="AA358" s="71">
        <v>3095</v>
      </c>
      <c r="AB358" s="71">
        <v>11252</v>
      </c>
      <c r="AC358" s="71">
        <v>0</v>
      </c>
      <c r="AD358" s="71">
        <v>2.673397504586402</v>
      </c>
      <c r="AE358" s="72"/>
      <c r="AF358" s="71">
        <v>83571767.669816688</v>
      </c>
      <c r="AG358" s="71">
        <v>564523.71883476386</v>
      </c>
      <c r="AH358" s="71">
        <v>781250.01407226501</v>
      </c>
      <c r="AI358" s="71">
        <v>18404939.315166291</v>
      </c>
      <c r="AJ358" s="71">
        <v>18497017.43667569</v>
      </c>
      <c r="AK358" s="71">
        <v>0</v>
      </c>
      <c r="AL358" s="71">
        <v>0</v>
      </c>
      <c r="AM358" s="71">
        <v>1545652.1582379281</v>
      </c>
      <c r="AN358" s="71">
        <v>0</v>
      </c>
      <c r="AO358" s="71">
        <v>0</v>
      </c>
      <c r="AP358" s="71">
        <v>123365150.31280363</v>
      </c>
      <c r="AQ358" s="72"/>
      <c r="AR358" s="71">
        <v>226</v>
      </c>
      <c r="AS358" s="71">
        <v>312</v>
      </c>
      <c r="AT358" s="71">
        <v>0</v>
      </c>
      <c r="AU358" s="71">
        <v>0</v>
      </c>
      <c r="AV358" s="71">
        <v>0</v>
      </c>
      <c r="AW358" s="71">
        <v>0</v>
      </c>
      <c r="AX358" s="71"/>
      <c r="AY358" s="72"/>
      <c r="AZ358" s="71">
        <v>1129.5999999999999</v>
      </c>
      <c r="BA358" s="71">
        <v>18383.000000000018</v>
      </c>
      <c r="BB358" s="71">
        <v>0</v>
      </c>
      <c r="BC358" s="71">
        <v>0</v>
      </c>
      <c r="BD358" s="71">
        <v>0</v>
      </c>
      <c r="BE358" s="71">
        <v>0</v>
      </c>
      <c r="BF358" s="71"/>
      <c r="BG358" s="72"/>
      <c r="BH358" s="71">
        <v>0</v>
      </c>
      <c r="BI358" s="71">
        <v>0</v>
      </c>
      <c r="BJ358" s="71">
        <v>47.442999999999998</v>
      </c>
      <c r="BK358" s="71">
        <v>0</v>
      </c>
      <c r="BL358" s="71">
        <v>0</v>
      </c>
      <c r="BM358" s="71">
        <v>0</v>
      </c>
      <c r="BN358" s="72"/>
      <c r="BO358" s="71">
        <v>0</v>
      </c>
      <c r="BP358" s="71">
        <v>0</v>
      </c>
      <c r="BQ358" s="71">
        <v>4</v>
      </c>
      <c r="BR358" s="71">
        <v>0</v>
      </c>
      <c r="BS358" s="71">
        <v>0</v>
      </c>
      <c r="BT358" s="71">
        <v>0</v>
      </c>
      <c r="BU358"/>
      <c r="BV358" s="70">
        <v>47.442999999999998</v>
      </c>
      <c r="BW358" s="70">
        <v>0</v>
      </c>
      <c r="BX358" s="70">
        <v>0</v>
      </c>
      <c r="BY358" s="70">
        <v>0</v>
      </c>
      <c r="BZ358" s="70">
        <v>0</v>
      </c>
      <c r="CA358" s="70">
        <v>0</v>
      </c>
      <c r="CB358" s="70">
        <v>0</v>
      </c>
      <c r="CC358" s="70">
        <v>0</v>
      </c>
      <c r="CD358" s="70">
        <v>0</v>
      </c>
    </row>
    <row r="359" spans="1:82">
      <c r="A359" s="70" t="s">
        <v>2093</v>
      </c>
      <c r="B359" s="70">
        <v>423</v>
      </c>
      <c r="C359" s="70">
        <v>15</v>
      </c>
      <c r="D359" s="70">
        <v>25</v>
      </c>
      <c r="E359" s="70">
        <v>2018</v>
      </c>
      <c r="F359" s="70" t="s">
        <v>183</v>
      </c>
      <c r="G359" s="70" t="s">
        <v>2079</v>
      </c>
      <c r="H359" s="70" t="s">
        <v>1705</v>
      </c>
      <c r="I359" s="148"/>
      <c r="J359" s="71">
        <v>62.618089677067651</v>
      </c>
      <c r="K359" s="71">
        <v>0.67036942592254611</v>
      </c>
      <c r="L359" s="71">
        <v>3.4225825301344011</v>
      </c>
      <c r="M359" s="71">
        <v>10.959016711809435</v>
      </c>
      <c r="N359" s="71">
        <v>12.101230603022456</v>
      </c>
      <c r="O359" s="71">
        <v>13.759179291336196</v>
      </c>
      <c r="P359" s="71">
        <v>14.984940002941151</v>
      </c>
      <c r="Q359" s="71">
        <v>0.71151323552611601</v>
      </c>
      <c r="R359" s="71">
        <v>0</v>
      </c>
      <c r="S359" s="71">
        <v>2.273947405389432</v>
      </c>
      <c r="T359" s="72"/>
      <c r="U359" s="71">
        <v>11410643</v>
      </c>
      <c r="V359" s="71">
        <v>313</v>
      </c>
      <c r="W359" s="71">
        <v>72</v>
      </c>
      <c r="X359" s="71">
        <v>2780</v>
      </c>
      <c r="Y359" s="71">
        <v>4336</v>
      </c>
      <c r="Z359" s="71">
        <v>8384</v>
      </c>
      <c r="AA359" s="71">
        <v>3135</v>
      </c>
      <c r="AB359" s="71">
        <v>11226</v>
      </c>
      <c r="AC359" s="71">
        <v>0</v>
      </c>
      <c r="AD359" s="71">
        <v>2.273947405389432</v>
      </c>
      <c r="AE359" s="72"/>
      <c r="AF359" s="71">
        <v>75953073.191256851</v>
      </c>
      <c r="AG359" s="71">
        <v>509798.57835991692</v>
      </c>
      <c r="AH359" s="71">
        <v>745645.54939387355</v>
      </c>
      <c r="AI359" s="71">
        <v>17935187.946568791</v>
      </c>
      <c r="AJ359" s="71">
        <v>18997236.312946651</v>
      </c>
      <c r="AK359" s="71">
        <v>0</v>
      </c>
      <c r="AL359" s="71">
        <v>0</v>
      </c>
      <c r="AM359" s="71">
        <v>1545271.3688489699</v>
      </c>
      <c r="AN359" s="71">
        <v>0</v>
      </c>
      <c r="AO359" s="71">
        <v>0</v>
      </c>
      <c r="AP359" s="71">
        <v>115686212.94737504</v>
      </c>
      <c r="AQ359" s="72"/>
      <c r="AR359" s="71">
        <v>245</v>
      </c>
      <c r="AS359" s="71">
        <v>356</v>
      </c>
      <c r="AT359" s="71">
        <v>0</v>
      </c>
      <c r="AU359" s="71">
        <v>0</v>
      </c>
      <c r="AV359" s="71">
        <v>0</v>
      </c>
      <c r="AW359" s="71">
        <v>0</v>
      </c>
      <c r="AX359" s="71"/>
      <c r="AY359" s="72"/>
      <c r="AZ359" s="71">
        <v>1224.8</v>
      </c>
      <c r="BA359" s="71">
        <v>24827</v>
      </c>
      <c r="BB359" s="71">
        <v>0</v>
      </c>
      <c r="BC359" s="71">
        <v>0</v>
      </c>
      <c r="BD359" s="71">
        <v>0</v>
      </c>
      <c r="BE359" s="71">
        <v>0</v>
      </c>
      <c r="BF359" s="71"/>
      <c r="BG359" s="72"/>
      <c r="BH359" s="71">
        <v>0</v>
      </c>
      <c r="BI359" s="71">
        <v>0</v>
      </c>
      <c r="BJ359" s="71">
        <v>47.197000000000003</v>
      </c>
      <c r="BK359" s="71">
        <v>0</v>
      </c>
      <c r="BL359" s="71">
        <v>0</v>
      </c>
      <c r="BM359" s="71">
        <v>0</v>
      </c>
      <c r="BN359" s="72"/>
      <c r="BO359" s="71">
        <v>0</v>
      </c>
      <c r="BP359" s="71">
        <v>0</v>
      </c>
      <c r="BQ359" s="71">
        <v>4</v>
      </c>
      <c r="BR359" s="71">
        <v>0</v>
      </c>
      <c r="BS359" s="71">
        <v>0</v>
      </c>
      <c r="BT359" s="71">
        <v>0</v>
      </c>
      <c r="BU359"/>
      <c r="BV359" s="70">
        <v>47.197000000000003</v>
      </c>
      <c r="BW359" s="70">
        <v>0</v>
      </c>
      <c r="BX359" s="70">
        <v>0</v>
      </c>
      <c r="BY359" s="70">
        <v>0</v>
      </c>
      <c r="BZ359" s="70">
        <v>0</v>
      </c>
      <c r="CA359" s="70">
        <v>0</v>
      </c>
      <c r="CB359" s="70">
        <v>0</v>
      </c>
      <c r="CC359" s="70">
        <v>0</v>
      </c>
      <c r="CD359" s="70">
        <v>0</v>
      </c>
    </row>
    <row r="360" spans="1:82">
      <c r="A360" s="70" t="s">
        <v>2094</v>
      </c>
      <c r="B360" s="70">
        <v>424</v>
      </c>
      <c r="C360" s="70">
        <v>16</v>
      </c>
      <c r="D360" s="70">
        <v>25</v>
      </c>
      <c r="E360" s="70">
        <v>2019</v>
      </c>
      <c r="F360" s="70" t="s">
        <v>158</v>
      </c>
      <c r="G360" s="70" t="s">
        <v>2079</v>
      </c>
      <c r="H360" s="70" t="s">
        <v>1705</v>
      </c>
      <c r="I360" s="148"/>
      <c r="J360" s="71">
        <v>58.047924577666834</v>
      </c>
      <c r="K360" s="71">
        <v>0.59182646710517184</v>
      </c>
      <c r="L360" s="71">
        <v>3.4513940313059486</v>
      </c>
      <c r="M360" s="71">
        <v>10.376578056391994</v>
      </c>
      <c r="N360" s="71">
        <v>10.735909901838323</v>
      </c>
      <c r="O360" s="71">
        <v>13.405913115765513</v>
      </c>
      <c r="P360" s="71">
        <v>14.784913581328832</v>
      </c>
      <c r="Q360" s="71">
        <v>0.69146300999023302</v>
      </c>
      <c r="R360" s="71">
        <v>0</v>
      </c>
      <c r="S360" s="71">
        <v>2.3356980810660608</v>
      </c>
      <c r="T360" s="72"/>
      <c r="U360" s="71">
        <v>11055069</v>
      </c>
      <c r="V360" s="71">
        <v>313</v>
      </c>
      <c r="W360" s="71">
        <v>72</v>
      </c>
      <c r="X360" s="71">
        <v>2780</v>
      </c>
      <c r="Y360" s="71">
        <v>4425</v>
      </c>
      <c r="Z360" s="71">
        <v>8393</v>
      </c>
      <c r="AA360" s="71">
        <v>3070</v>
      </c>
      <c r="AB360" s="71">
        <v>11205</v>
      </c>
      <c r="AC360" s="71">
        <v>0</v>
      </c>
      <c r="AD360" s="71">
        <v>2.3356980810660608</v>
      </c>
      <c r="AE360" s="72"/>
      <c r="AF360" s="71">
        <v>71977723.166910827</v>
      </c>
      <c r="AG360" s="71">
        <v>476065.75208455831</v>
      </c>
      <c r="AH360" s="71">
        <v>790616.69057489466</v>
      </c>
      <c r="AI360" s="71">
        <v>17690290.767045788</v>
      </c>
      <c r="AJ360" s="71">
        <v>17049463.12120387</v>
      </c>
      <c r="AK360" s="71">
        <v>0</v>
      </c>
      <c r="AL360" s="71">
        <v>0</v>
      </c>
      <c r="AM360" s="71">
        <v>1526036.6488051612</v>
      </c>
      <c r="AN360" s="71">
        <v>0</v>
      </c>
      <c r="AO360" s="71">
        <v>0</v>
      </c>
      <c r="AP360" s="71">
        <v>109510196.14662509</v>
      </c>
      <c r="AQ360" s="72"/>
      <c r="AR360" s="71">
        <v>262</v>
      </c>
      <c r="AS360" s="71">
        <v>388</v>
      </c>
      <c r="AT360" s="71">
        <v>0</v>
      </c>
      <c r="AU360" s="71">
        <v>0</v>
      </c>
      <c r="AV360" s="71">
        <v>0</v>
      </c>
      <c r="AW360" s="71">
        <v>0</v>
      </c>
      <c r="AX360" s="71"/>
      <c r="AY360" s="72"/>
      <c r="AZ360" s="71">
        <v>1309.4999999999991</v>
      </c>
      <c r="BA360" s="71">
        <v>25842.900000000009</v>
      </c>
      <c r="BB360" s="71">
        <v>0</v>
      </c>
      <c r="BC360" s="71">
        <v>0</v>
      </c>
      <c r="BD360" s="71">
        <v>0</v>
      </c>
      <c r="BE360" s="71">
        <v>0</v>
      </c>
      <c r="BF360" s="71"/>
      <c r="BG360" s="72"/>
      <c r="BH360" s="71">
        <v>0</v>
      </c>
      <c r="BI360" s="71">
        <v>0</v>
      </c>
      <c r="BJ360" s="71">
        <v>43.142000000000003</v>
      </c>
      <c r="BK360" s="71">
        <v>0</v>
      </c>
      <c r="BL360" s="71">
        <v>0</v>
      </c>
      <c r="BM360" s="71">
        <v>0</v>
      </c>
      <c r="BN360" s="72"/>
      <c r="BO360" s="71">
        <v>0</v>
      </c>
      <c r="BP360" s="71">
        <v>0</v>
      </c>
      <c r="BQ360" s="71">
        <v>4</v>
      </c>
      <c r="BR360" s="71">
        <v>0</v>
      </c>
      <c r="BS360" s="71">
        <v>0</v>
      </c>
      <c r="BT360" s="71">
        <v>0</v>
      </c>
      <c r="BU360"/>
      <c r="BV360" s="70">
        <v>43.142000000000003</v>
      </c>
      <c r="BW360" s="70">
        <v>0</v>
      </c>
      <c r="BX360" s="70">
        <v>0</v>
      </c>
      <c r="BY360" s="70">
        <v>0</v>
      </c>
      <c r="BZ360" s="70">
        <v>0</v>
      </c>
      <c r="CA360" s="70">
        <v>0</v>
      </c>
      <c r="CB360" s="70">
        <v>0</v>
      </c>
      <c r="CC360" s="70">
        <v>0</v>
      </c>
      <c r="CD360" s="70">
        <v>0</v>
      </c>
    </row>
    <row r="361" spans="1:82">
      <c r="A361" s="70" t="s">
        <v>2095</v>
      </c>
      <c r="B361" s="70">
        <v>425</v>
      </c>
      <c r="C361" s="70">
        <v>17</v>
      </c>
      <c r="D361" s="70">
        <v>25</v>
      </c>
      <c r="E361" s="70">
        <v>2020</v>
      </c>
      <c r="F361" s="70" t="s">
        <v>159</v>
      </c>
      <c r="G361" s="70" t="s">
        <v>2079</v>
      </c>
      <c r="H361" s="70" t="s">
        <v>1705</v>
      </c>
      <c r="I361" s="148"/>
      <c r="J361" s="71">
        <v>57.977626652597287</v>
      </c>
      <c r="K361" s="71">
        <v>0.72483813093513028</v>
      </c>
      <c r="L361" s="71">
        <v>2.8691858554773466</v>
      </c>
      <c r="M361" s="71">
        <v>8.9417526925138784</v>
      </c>
      <c r="N361" s="71">
        <v>11.339202047931691</v>
      </c>
      <c r="O361" s="71">
        <v>11.644715789009975</v>
      </c>
      <c r="P361" s="71">
        <v>13.9780102439359</v>
      </c>
      <c r="Q361" s="71">
        <v>0.65523051913219699</v>
      </c>
      <c r="R361" s="71">
        <v>0</v>
      </c>
      <c r="S361" s="71">
        <v>2.0479353790160828</v>
      </c>
      <c r="T361" s="72"/>
      <c r="U361" s="71">
        <v>10379784</v>
      </c>
      <c r="V361" s="71">
        <v>350</v>
      </c>
      <c r="W361" s="71">
        <v>61</v>
      </c>
      <c r="X361" s="71">
        <v>2644</v>
      </c>
      <c r="Y361" s="71">
        <v>4488</v>
      </c>
      <c r="Z361" s="71">
        <v>8321</v>
      </c>
      <c r="AA361" s="71">
        <v>3085</v>
      </c>
      <c r="AB361" s="71">
        <v>11113</v>
      </c>
      <c r="AC361" s="71">
        <v>0</v>
      </c>
      <c r="AD361" s="71">
        <v>2.0479353790160828</v>
      </c>
      <c r="AE361" s="72"/>
      <c r="AF361" s="71">
        <v>72746349.449740663</v>
      </c>
      <c r="AG361" s="71">
        <v>552820.3449738035</v>
      </c>
      <c r="AH361" s="71">
        <v>676635.68326947512</v>
      </c>
      <c r="AI361" s="71">
        <v>15266999.653609529</v>
      </c>
      <c r="AJ361" s="71">
        <v>19512560.706945911</v>
      </c>
      <c r="AK361" s="71"/>
      <c r="AL361" s="71"/>
      <c r="AM361" s="71">
        <v>1450369.9680051778</v>
      </c>
      <c r="AN361" s="71"/>
      <c r="AO361" s="71"/>
      <c r="AP361" s="71">
        <v>110205735.80654456</v>
      </c>
      <c r="AQ361" s="72"/>
      <c r="AR361" s="71">
        <v>284</v>
      </c>
      <c r="AS361" s="71">
        <v>396</v>
      </c>
      <c r="AT361" s="71">
        <v>0</v>
      </c>
      <c r="AU361" s="71">
        <v>0</v>
      </c>
      <c r="AV361" s="71">
        <v>0</v>
      </c>
      <c r="AW361" s="71">
        <v>0</v>
      </c>
      <c r="AX361" s="71"/>
      <c r="AY361" s="72"/>
      <c r="AZ361" s="71">
        <v>1449.8</v>
      </c>
      <c r="BA361" s="71">
        <v>26199.500000000018</v>
      </c>
      <c r="BB361" s="71">
        <v>0</v>
      </c>
      <c r="BC361" s="71">
        <v>0</v>
      </c>
      <c r="BD361" s="71">
        <v>0</v>
      </c>
      <c r="BE361" s="71">
        <v>0</v>
      </c>
      <c r="BF361" s="71"/>
      <c r="BG361" s="72"/>
      <c r="BH361" s="71">
        <v>0</v>
      </c>
      <c r="BI361" s="71">
        <v>0</v>
      </c>
      <c r="BJ361" s="71">
        <v>41.509</v>
      </c>
      <c r="BK361" s="71">
        <v>0</v>
      </c>
      <c r="BL361" s="71">
        <v>0</v>
      </c>
      <c r="BM361" s="71">
        <v>0</v>
      </c>
      <c r="BN361" s="72"/>
      <c r="BO361" s="71">
        <v>0</v>
      </c>
      <c r="BP361" s="71">
        <v>0</v>
      </c>
      <c r="BQ361" s="71">
        <v>4</v>
      </c>
      <c r="BR361" s="71">
        <v>0</v>
      </c>
      <c r="BS361" s="71">
        <v>0</v>
      </c>
      <c r="BT361" s="71">
        <v>0</v>
      </c>
      <c r="BU361"/>
      <c r="BV361" s="70">
        <v>41.509</v>
      </c>
      <c r="BW361" s="70">
        <v>0</v>
      </c>
      <c r="BX361" s="70">
        <v>0</v>
      </c>
      <c r="BY361" s="70">
        <v>0</v>
      </c>
      <c r="BZ361" s="70">
        <v>0</v>
      </c>
      <c r="CA361" s="70">
        <v>0</v>
      </c>
      <c r="CB361" s="70">
        <v>0</v>
      </c>
      <c r="CC361" s="70">
        <v>0</v>
      </c>
      <c r="CD361" s="70">
        <v>0</v>
      </c>
    </row>
    <row r="362" spans="1:82">
      <c r="A362" s="70" t="s">
        <v>2096</v>
      </c>
      <c r="B362" s="70">
        <v>425</v>
      </c>
      <c r="C362" s="70">
        <v>18</v>
      </c>
      <c r="D362" s="70">
        <v>25</v>
      </c>
      <c r="E362" s="70">
        <v>2021</v>
      </c>
      <c r="F362" s="70" t="s">
        <v>160</v>
      </c>
      <c r="G362" s="70" t="s">
        <v>2079</v>
      </c>
      <c r="H362" s="70" t="s">
        <v>1705</v>
      </c>
      <c r="I362" s="148"/>
      <c r="J362" s="71">
        <v>54.672954739342522</v>
      </c>
      <c r="K362" s="71">
        <v>0.80706451379325228</v>
      </c>
      <c r="L362" s="71">
        <v>2.6380418297873196</v>
      </c>
      <c r="M362" s="71">
        <v>10.135678008339845</v>
      </c>
      <c r="N362" s="71">
        <v>11.19430893818544</v>
      </c>
      <c r="O362" s="71">
        <v>11.32567751517465</v>
      </c>
      <c r="P362" s="71">
        <v>14.469543233669425</v>
      </c>
      <c r="Q362" s="71">
        <v>0.64190785872741196</v>
      </c>
      <c r="R362" s="71">
        <v>0</v>
      </c>
      <c r="S362" s="71">
        <v>2.091237620237838</v>
      </c>
      <c r="T362" s="72"/>
      <c r="U362" s="71">
        <v>11307820</v>
      </c>
      <c r="V362" s="71">
        <v>350</v>
      </c>
      <c r="W362" s="71">
        <v>61</v>
      </c>
      <c r="X362" s="71">
        <v>2644</v>
      </c>
      <c r="Y362" s="71">
        <v>4493</v>
      </c>
      <c r="Z362" s="71">
        <v>8333</v>
      </c>
      <c r="AA362" s="71">
        <v>3114</v>
      </c>
      <c r="AB362" s="71">
        <v>10994</v>
      </c>
      <c r="AC362" s="71">
        <v>0</v>
      </c>
      <c r="AD362" s="71">
        <v>2.091237620237838</v>
      </c>
      <c r="AE362" s="72"/>
      <c r="AF362" s="71">
        <v>69094639.31370531</v>
      </c>
      <c r="AG362" s="71">
        <v>622260.98509861564</v>
      </c>
      <c r="AH362" s="71">
        <v>595827.03536318336</v>
      </c>
      <c r="AI362" s="71">
        <v>17095525.420448255</v>
      </c>
      <c r="AJ362" s="71">
        <v>17148874.537261181</v>
      </c>
      <c r="AK362" s="71">
        <v>0</v>
      </c>
      <c r="AL362" s="71">
        <v>0</v>
      </c>
      <c r="AM362" s="71">
        <v>1443115.1825589854</v>
      </c>
      <c r="AN362" s="71">
        <v>0</v>
      </c>
      <c r="AO362" s="71">
        <v>0</v>
      </c>
      <c r="AP362" s="71">
        <v>106000242.47443554</v>
      </c>
      <c r="AQ362" s="72"/>
      <c r="AR362" s="71">
        <v>320</v>
      </c>
      <c r="AS362" s="71">
        <v>418</v>
      </c>
      <c r="AT362" s="71">
        <v>0</v>
      </c>
      <c r="AU362" s="71">
        <v>0</v>
      </c>
      <c r="AV362" s="71">
        <v>0</v>
      </c>
      <c r="AW362" s="71">
        <v>0</v>
      </c>
      <c r="AX362" s="71"/>
      <c r="AY362" s="72"/>
      <c r="AZ362" s="71">
        <v>1690.700000000001</v>
      </c>
      <c r="BA362" s="71">
        <v>27425.700000000041</v>
      </c>
      <c r="BB362" s="71">
        <v>0</v>
      </c>
      <c r="BC362" s="71">
        <v>0</v>
      </c>
      <c r="BD362" s="71">
        <v>0</v>
      </c>
      <c r="BE362" s="71">
        <v>0</v>
      </c>
      <c r="BF362" s="71"/>
      <c r="BG362" s="72"/>
      <c r="BH362" s="71">
        <v>0</v>
      </c>
      <c r="BI362" s="71">
        <v>0</v>
      </c>
      <c r="BJ362" s="71">
        <v>40.968000000000004</v>
      </c>
      <c r="BK362" s="71">
        <v>0</v>
      </c>
      <c r="BL362" s="71">
        <v>0</v>
      </c>
      <c r="BM362" s="71">
        <v>0</v>
      </c>
      <c r="BN362" s="72"/>
      <c r="BO362" s="71">
        <v>0</v>
      </c>
      <c r="BP362" s="71">
        <v>0</v>
      </c>
      <c r="BQ362" s="71">
        <v>5</v>
      </c>
      <c r="BR362" s="71">
        <v>0</v>
      </c>
      <c r="BS362" s="71">
        <v>0</v>
      </c>
      <c r="BT362" s="71">
        <v>0</v>
      </c>
      <c r="BU362"/>
      <c r="BV362" s="70">
        <v>40.968000000000004</v>
      </c>
      <c r="BW362" s="70">
        <v>0</v>
      </c>
      <c r="BX362" s="70">
        <v>0</v>
      </c>
      <c r="BY362" s="70">
        <v>0</v>
      </c>
      <c r="BZ362" s="70">
        <v>0</v>
      </c>
      <c r="CA362" s="70">
        <v>0</v>
      </c>
      <c r="CB362" s="70">
        <v>0</v>
      </c>
      <c r="CC362" s="70">
        <v>0</v>
      </c>
      <c r="CD362" s="70">
        <v>0</v>
      </c>
    </row>
    <row r="363" spans="1:82">
      <c r="A363" s="70" t="s">
        <v>2097</v>
      </c>
      <c r="B363" s="70">
        <v>425</v>
      </c>
      <c r="C363" s="70">
        <v>19</v>
      </c>
      <c r="D363" s="70">
        <v>25</v>
      </c>
      <c r="E363" s="70">
        <v>2022</v>
      </c>
      <c r="F363" s="70" t="s">
        <v>161</v>
      </c>
      <c r="G363" s="70" t="s">
        <v>2079</v>
      </c>
      <c r="H363" s="70" t="s">
        <v>1705</v>
      </c>
      <c r="I363" s="148"/>
      <c r="J363" s="71">
        <v>59.573254406018009</v>
      </c>
      <c r="K363" s="71">
        <v>0.77925771162027613</v>
      </c>
      <c r="L363" s="71">
        <v>2.1702269570746506</v>
      </c>
      <c r="M363" s="71">
        <v>9.7625256795677693</v>
      </c>
      <c r="N363" s="71">
        <v>11.576002662858524</v>
      </c>
      <c r="O363" s="71">
        <v>11.920412378880677</v>
      </c>
      <c r="P363" s="71">
        <v>14.298043928188868</v>
      </c>
      <c r="Q363" s="71">
        <v>0.64262320080733193</v>
      </c>
      <c r="R363" s="71">
        <v>0</v>
      </c>
      <c r="S363" s="71">
        <v>2.2442762783535661</v>
      </c>
      <c r="T363" s="72"/>
      <c r="U363" s="71">
        <v>13265463</v>
      </c>
      <c r="V363" s="71">
        <v>350</v>
      </c>
      <c r="W363" s="71">
        <v>61</v>
      </c>
      <c r="X363" s="71">
        <v>2644</v>
      </c>
      <c r="Y363" s="71">
        <v>4590</v>
      </c>
      <c r="Z363" s="71">
        <v>8333</v>
      </c>
      <c r="AA363" s="71">
        <v>3124</v>
      </c>
      <c r="AB363" s="71">
        <v>10916</v>
      </c>
      <c r="AC363" s="71">
        <v>0</v>
      </c>
      <c r="AD363" s="71">
        <v>2.2442762783535661</v>
      </c>
      <c r="AE363" s="72"/>
      <c r="AF363" s="71">
        <v>73736441.502213612</v>
      </c>
      <c r="AG363" s="71">
        <v>624047.95244376233</v>
      </c>
      <c r="AH363" s="71">
        <v>589777.42313435581</v>
      </c>
      <c r="AI363" s="71">
        <v>16169057.73791397</v>
      </c>
      <c r="AJ363" s="71">
        <v>19257635.674928762</v>
      </c>
      <c r="AK363" s="71">
        <v>0</v>
      </c>
      <c r="AL363" s="71">
        <v>0</v>
      </c>
      <c r="AM363" s="71">
        <v>1409553.5457480734</v>
      </c>
      <c r="AN363" s="71">
        <v>0</v>
      </c>
      <c r="AO363" s="71">
        <v>0</v>
      </c>
      <c r="AP363" s="71">
        <v>111786513.83638252</v>
      </c>
      <c r="AQ363" s="72"/>
      <c r="AR363" s="71">
        <v>347</v>
      </c>
      <c r="AS363" s="71">
        <v>429</v>
      </c>
      <c r="AT363" s="71">
        <v>0</v>
      </c>
      <c r="AU363" s="71">
        <v>0</v>
      </c>
      <c r="AV363" s="71">
        <v>0</v>
      </c>
      <c r="AW363" s="71">
        <v>0</v>
      </c>
      <c r="AX363" s="71"/>
      <c r="AY363" s="72"/>
      <c r="AZ363" s="71">
        <v>1856.0000000000023</v>
      </c>
      <c r="BA363" s="71">
        <v>27941.700000000041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2098</v>
      </c>
      <c r="B364" s="70">
        <v>425</v>
      </c>
      <c r="C364" s="70">
        <v>20</v>
      </c>
      <c r="D364" s="70">
        <v>25</v>
      </c>
      <c r="E364" s="70">
        <v>2023</v>
      </c>
      <c r="F364" s="70" t="s">
        <v>1539</v>
      </c>
      <c r="G364" s="70" t="s">
        <v>2079</v>
      </c>
      <c r="H364" s="70" t="s">
        <v>1705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369</v>
      </c>
      <c r="AS364" s="71">
        <v>431</v>
      </c>
      <c r="AT364" s="71">
        <v>0</v>
      </c>
      <c r="AU364" s="71">
        <v>0</v>
      </c>
      <c r="AV364" s="71">
        <v>0</v>
      </c>
      <c r="AW364" s="71">
        <v>0</v>
      </c>
      <c r="AX364" s="71"/>
      <c r="AY364" s="72"/>
      <c r="AZ364" s="71">
        <v>1997.7000000000025</v>
      </c>
      <c r="BA364" s="71">
        <v>27590.200000000041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2099</v>
      </c>
      <c r="B365" s="70">
        <v>425</v>
      </c>
      <c r="C365" s="70">
        <v>21</v>
      </c>
      <c r="D365" s="70">
        <v>25</v>
      </c>
      <c r="E365" s="70">
        <v>2024</v>
      </c>
      <c r="F365" s="70" t="s">
        <v>1558</v>
      </c>
      <c r="G365" s="70" t="s">
        <v>2079</v>
      </c>
      <c r="H365" s="70" t="s">
        <v>1705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2100</v>
      </c>
      <c r="B366" s="70">
        <v>137</v>
      </c>
      <c r="C366" s="70">
        <v>1</v>
      </c>
      <c r="D366" s="70">
        <v>9</v>
      </c>
      <c r="E366" s="70">
        <v>1990</v>
      </c>
      <c r="F366" s="70" t="s">
        <v>787</v>
      </c>
      <c r="G366" s="70" t="s">
        <v>2101</v>
      </c>
      <c r="H366" s="70" t="s">
        <v>2102</v>
      </c>
      <c r="I366" s="148"/>
      <c r="J366" s="71">
        <v>21.97334801479856</v>
      </c>
      <c r="K366" s="71">
        <v>1.560722056998622</v>
      </c>
      <c r="L366" s="71">
        <v>0.828592492559034</v>
      </c>
      <c r="M366" s="71">
        <v>4.0374659302069817</v>
      </c>
      <c r="N366" s="71">
        <v>12.96671231354307</v>
      </c>
      <c r="O366" s="71">
        <v>8.788955079570858</v>
      </c>
      <c r="P366" s="71">
        <v>11.04562383154669</v>
      </c>
      <c r="Q366" s="71">
        <v>0.78594001806193003</v>
      </c>
      <c r="R366" s="71">
        <v>0</v>
      </c>
      <c r="S366" s="71">
        <v>0.94519926242522467</v>
      </c>
      <c r="T366" s="72"/>
      <c r="U366" s="71">
        <v>1674056</v>
      </c>
      <c r="V366" s="71">
        <v>276</v>
      </c>
      <c r="W366" s="71">
        <v>9</v>
      </c>
      <c r="X366" s="71">
        <v>1623</v>
      </c>
      <c r="Y366" s="71">
        <v>3330</v>
      </c>
      <c r="Z366" s="71">
        <v>3615</v>
      </c>
      <c r="AA366" s="71">
        <v>2682</v>
      </c>
      <c r="AB366" s="71">
        <v>12761</v>
      </c>
      <c r="AC366" s="71">
        <v>0</v>
      </c>
      <c r="AD366" s="71">
        <v>0.94519926242522467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2103</v>
      </c>
      <c r="B367" s="70">
        <v>138</v>
      </c>
      <c r="C367" s="70">
        <v>2</v>
      </c>
      <c r="D367" s="70">
        <v>9</v>
      </c>
      <c r="E367" s="70">
        <v>2005</v>
      </c>
      <c r="F367" s="70" t="s">
        <v>789</v>
      </c>
      <c r="G367" s="70" t="s">
        <v>2101</v>
      </c>
      <c r="H367" s="70" t="s">
        <v>2102</v>
      </c>
      <c r="I367" s="148"/>
      <c r="J367" s="71">
        <v>23.536851092350311</v>
      </c>
      <c r="K367" s="71">
        <v>1.498180715186255</v>
      </c>
      <c r="L367" s="71">
        <v>0.59436459625931193</v>
      </c>
      <c r="M367" s="71">
        <v>9.9191282783494117</v>
      </c>
      <c r="N367" s="71">
        <v>20.15180803999711</v>
      </c>
      <c r="O367" s="71">
        <v>15.53892326858618</v>
      </c>
      <c r="P367" s="71">
        <v>9.479030712644505</v>
      </c>
      <c r="Q367" s="71">
        <v>0.79663939366912795</v>
      </c>
      <c r="R367" s="71">
        <v>0</v>
      </c>
      <c r="S367" s="71">
        <v>1.707032841677373</v>
      </c>
      <c r="T367" s="72"/>
      <c r="U367" s="71">
        <v>1454508</v>
      </c>
      <c r="V367" s="71">
        <v>309</v>
      </c>
      <c r="W367" s="71">
        <v>7</v>
      </c>
      <c r="X367" s="71">
        <v>1671</v>
      </c>
      <c r="Y367" s="71">
        <v>3990</v>
      </c>
      <c r="Z367" s="71">
        <v>7396</v>
      </c>
      <c r="AA367" s="71">
        <v>1885</v>
      </c>
      <c r="AB367" s="71">
        <v>13522</v>
      </c>
      <c r="AC367" s="71">
        <v>0</v>
      </c>
      <c r="AD367" s="71">
        <v>1.707032841677373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2104</v>
      </c>
      <c r="B368" s="70">
        <v>139</v>
      </c>
      <c r="C368" s="70">
        <v>3</v>
      </c>
      <c r="D368" s="70">
        <v>9</v>
      </c>
      <c r="E368" s="70">
        <v>2006</v>
      </c>
      <c r="F368" s="70" t="s">
        <v>790</v>
      </c>
      <c r="G368" s="1064" t="s">
        <v>2101</v>
      </c>
      <c r="H368" s="70" t="s">
        <v>2102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2105</v>
      </c>
      <c r="B369" s="70">
        <v>140</v>
      </c>
      <c r="C369" s="70">
        <v>4</v>
      </c>
      <c r="D369" s="70">
        <v>9</v>
      </c>
      <c r="E369" s="70">
        <v>2007</v>
      </c>
      <c r="F369" s="70" t="s">
        <v>791</v>
      </c>
      <c r="G369" s="1064" t="s">
        <v>2101</v>
      </c>
      <c r="H369" s="70" t="s">
        <v>2102</v>
      </c>
      <c r="I369" s="148"/>
      <c r="J369" s="71">
        <v>23.42527132832134</v>
      </c>
      <c r="K369" s="71">
        <v>0.93222504334697953</v>
      </c>
      <c r="L369" s="71">
        <v>1.1536654306033429</v>
      </c>
      <c r="M369" s="71">
        <v>9.5143286368613715</v>
      </c>
      <c r="N369" s="71">
        <v>18.400563032353951</v>
      </c>
      <c r="O369" s="71">
        <v>15.29331721682531</v>
      </c>
      <c r="P369" s="71">
        <v>9.2325545499811135</v>
      </c>
      <c r="Q369" s="71">
        <v>0.82880110798163198</v>
      </c>
      <c r="R369" s="71">
        <v>0</v>
      </c>
      <c r="S369" s="71">
        <v>1.0121559694699369</v>
      </c>
      <c r="T369" s="72"/>
      <c r="U369" s="71">
        <v>1787400</v>
      </c>
      <c r="V369" s="71">
        <v>281</v>
      </c>
      <c r="W369" s="71">
        <v>17</v>
      </c>
      <c r="X369" s="71">
        <v>2019</v>
      </c>
      <c r="Y369" s="71">
        <v>4028</v>
      </c>
      <c r="Z369" s="71">
        <v>7567</v>
      </c>
      <c r="AA369" s="71">
        <v>1808</v>
      </c>
      <c r="AB369" s="71">
        <v>13324</v>
      </c>
      <c r="AC369" s="71">
        <v>0</v>
      </c>
      <c r="AD369" s="71">
        <v>1.0121559694699369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2106</v>
      </c>
      <c r="B370" s="70">
        <v>141</v>
      </c>
      <c r="C370" s="70">
        <v>5</v>
      </c>
      <c r="D370" s="70">
        <v>9</v>
      </c>
      <c r="E370" s="70">
        <v>2008</v>
      </c>
      <c r="F370" s="70" t="s">
        <v>792</v>
      </c>
      <c r="G370" s="70" t="s">
        <v>2101</v>
      </c>
      <c r="H370" s="70" t="s">
        <v>2102</v>
      </c>
      <c r="I370" s="148"/>
      <c r="J370" s="71">
        <v>19.62241677096047</v>
      </c>
      <c r="K370" s="71">
        <v>0.89133120705896596</v>
      </c>
      <c r="L370" s="71">
        <v>1.029151371601009</v>
      </c>
      <c r="M370" s="71">
        <v>9.7780322306395995</v>
      </c>
      <c r="N370" s="71">
        <v>17.922997666201599</v>
      </c>
      <c r="O370" s="71">
        <v>14.81184736193913</v>
      </c>
      <c r="P370" s="71">
        <v>9.0027033702252144</v>
      </c>
      <c r="Q370" s="71">
        <v>0.80461900315690305</v>
      </c>
      <c r="R370" s="71">
        <v>0</v>
      </c>
      <c r="S370" s="71">
        <v>0.90009875239648052</v>
      </c>
      <c r="T370" s="72"/>
      <c r="U370" s="71">
        <v>1624959</v>
      </c>
      <c r="V370" s="71">
        <v>281</v>
      </c>
      <c r="W370" s="71">
        <v>17</v>
      </c>
      <c r="X370" s="71">
        <v>2019</v>
      </c>
      <c r="Y370" s="71">
        <v>4045</v>
      </c>
      <c r="Z370" s="71">
        <v>7586</v>
      </c>
      <c r="AA370" s="71">
        <v>1765</v>
      </c>
      <c r="AB370" s="71">
        <v>13148</v>
      </c>
      <c r="AC370" s="71">
        <v>0</v>
      </c>
      <c r="AD370" s="71">
        <v>0.90009875239648052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2107</v>
      </c>
      <c r="B371" s="70">
        <v>142</v>
      </c>
      <c r="C371" s="70">
        <v>6</v>
      </c>
      <c r="D371" s="70">
        <v>9</v>
      </c>
      <c r="E371" s="70">
        <v>2009</v>
      </c>
      <c r="F371" s="70" t="s">
        <v>176</v>
      </c>
      <c r="G371" s="70" t="s">
        <v>2101</v>
      </c>
      <c r="H371" s="70" t="s">
        <v>2102</v>
      </c>
      <c r="I371" s="148"/>
      <c r="J371" s="71">
        <v>18.968304378386112</v>
      </c>
      <c r="K371" s="71">
        <v>0.56285159401162355</v>
      </c>
      <c r="L371" s="71">
        <v>3.460138353927154</v>
      </c>
      <c r="M371" s="71">
        <v>10.875686459150931</v>
      </c>
      <c r="N371" s="71">
        <v>18.076471961762671</v>
      </c>
      <c r="O371" s="71">
        <v>15.13279999043044</v>
      </c>
      <c r="P371" s="71">
        <v>8.620272683987519</v>
      </c>
      <c r="Q371" s="71">
        <v>0.75850692957765098</v>
      </c>
      <c r="R371" s="71">
        <v>0</v>
      </c>
      <c r="S371" s="71">
        <v>0.83209742213338422</v>
      </c>
      <c r="T371" s="72"/>
      <c r="U371" s="71">
        <v>1312439</v>
      </c>
      <c r="V371" s="71">
        <v>212</v>
      </c>
      <c r="W371" s="71">
        <v>83</v>
      </c>
      <c r="X371" s="71">
        <v>2322</v>
      </c>
      <c r="Y371" s="71">
        <v>4054</v>
      </c>
      <c r="Z371" s="71">
        <v>7650</v>
      </c>
      <c r="AA371" s="71">
        <v>1735</v>
      </c>
      <c r="AB371" s="71">
        <v>13011</v>
      </c>
      <c r="AC371" s="71">
        <v>0</v>
      </c>
      <c r="AD371" s="71">
        <v>0.83209742213338422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2108</v>
      </c>
      <c r="B372" s="70">
        <v>143</v>
      </c>
      <c r="C372" s="70">
        <v>7</v>
      </c>
      <c r="D372" s="70">
        <v>9</v>
      </c>
      <c r="E372" s="70">
        <v>2010</v>
      </c>
      <c r="F372" s="70" t="s">
        <v>177</v>
      </c>
      <c r="G372" s="70" t="s">
        <v>2101</v>
      </c>
      <c r="H372" s="70" t="s">
        <v>2102</v>
      </c>
      <c r="I372" s="148"/>
      <c r="J372" s="71">
        <v>16.243630143229051</v>
      </c>
      <c r="K372" s="71">
        <v>0.67996383849551501</v>
      </c>
      <c r="L372" s="71">
        <v>3.2747001381858909</v>
      </c>
      <c r="M372" s="71">
        <v>10.60796462625447</v>
      </c>
      <c r="N372" s="71">
        <v>18.272942799921442</v>
      </c>
      <c r="O372" s="71">
        <v>15.090372069599701</v>
      </c>
      <c r="P372" s="71">
        <v>8.6932909843410187</v>
      </c>
      <c r="Q372" s="71">
        <v>0.78549189262161201</v>
      </c>
      <c r="R372" s="71">
        <v>0</v>
      </c>
      <c r="S372" s="71">
        <v>0.94689961620173713</v>
      </c>
      <c r="T372" s="72"/>
      <c r="U372" s="71">
        <v>1191202</v>
      </c>
      <c r="V372" s="71">
        <v>212</v>
      </c>
      <c r="W372" s="71">
        <v>83</v>
      </c>
      <c r="X372" s="71">
        <v>2322</v>
      </c>
      <c r="Y372" s="71">
        <v>4070</v>
      </c>
      <c r="Z372" s="71">
        <v>7664</v>
      </c>
      <c r="AA372" s="71">
        <v>1706</v>
      </c>
      <c r="AB372" s="71">
        <v>12911</v>
      </c>
      <c r="AC372" s="71">
        <v>0</v>
      </c>
      <c r="AD372" s="71">
        <v>0.94689961620173713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2109</v>
      </c>
      <c r="B373" s="70">
        <v>144</v>
      </c>
      <c r="C373" s="70">
        <v>8</v>
      </c>
      <c r="D373" s="70">
        <v>9</v>
      </c>
      <c r="E373" s="70">
        <v>2011</v>
      </c>
      <c r="F373" s="70" t="s">
        <v>178</v>
      </c>
      <c r="G373" s="70" t="s">
        <v>2101</v>
      </c>
      <c r="H373" s="70" t="s">
        <v>2102</v>
      </c>
      <c r="I373" s="148"/>
      <c r="J373" s="71">
        <v>21.302274822486719</v>
      </c>
      <c r="K373" s="71">
        <v>0.89344195911561952</v>
      </c>
      <c r="L373" s="71">
        <v>3.307608387195653</v>
      </c>
      <c r="M373" s="71">
        <v>12.382873037012009</v>
      </c>
      <c r="N373" s="71">
        <v>19.86301780369984</v>
      </c>
      <c r="O373" s="71">
        <v>14.773358859622077</v>
      </c>
      <c r="P373" s="71">
        <v>8.4222750704048064</v>
      </c>
      <c r="Q373" s="71">
        <v>0.90065215450798397</v>
      </c>
      <c r="R373" s="71">
        <v>0</v>
      </c>
      <c r="S373" s="71">
        <v>0.7298062657755976</v>
      </c>
      <c r="T373" s="72"/>
      <c r="U373" s="71">
        <v>1349332</v>
      </c>
      <c r="V373" s="71">
        <v>212</v>
      </c>
      <c r="W373" s="71">
        <v>83</v>
      </c>
      <c r="X373" s="71">
        <v>2322</v>
      </c>
      <c r="Y373" s="71">
        <v>4082</v>
      </c>
      <c r="Z373" s="71">
        <v>7666</v>
      </c>
      <c r="AA373" s="71">
        <v>1702</v>
      </c>
      <c r="AB373" s="71">
        <v>12834</v>
      </c>
      <c r="AC373" s="71">
        <v>0</v>
      </c>
      <c r="AD373" s="71">
        <v>0.7298062657755976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2110</v>
      </c>
      <c r="B374" s="70">
        <v>145</v>
      </c>
      <c r="C374" s="70">
        <v>9</v>
      </c>
      <c r="D374" s="70">
        <v>9</v>
      </c>
      <c r="E374" s="70">
        <v>2012</v>
      </c>
      <c r="F374" s="70" t="s">
        <v>179</v>
      </c>
      <c r="G374" s="70" t="s">
        <v>2101</v>
      </c>
      <c r="H374" s="70" t="s">
        <v>2102</v>
      </c>
      <c r="I374" s="148"/>
      <c r="J374" s="71">
        <v>21.231210965690352</v>
      </c>
      <c r="K374" s="71">
        <v>0.89891729444310353</v>
      </c>
      <c r="L374" s="71">
        <v>3.611218382993576</v>
      </c>
      <c r="M374" s="71">
        <v>13.04813777341078</v>
      </c>
      <c r="N374" s="71">
        <v>22.596654713739149</v>
      </c>
      <c r="O374" s="71">
        <v>14.702992137168344</v>
      </c>
      <c r="P374" s="71">
        <v>8.3457783403411501</v>
      </c>
      <c r="Q374" s="71">
        <v>0.96855219935877901</v>
      </c>
      <c r="R374" s="71">
        <v>0</v>
      </c>
      <c r="S374" s="71">
        <v>1.4265854516546059</v>
      </c>
      <c r="T374" s="72"/>
      <c r="U374" s="71">
        <v>1332250</v>
      </c>
      <c r="V374" s="71">
        <v>212</v>
      </c>
      <c r="W374" s="71">
        <v>83</v>
      </c>
      <c r="X374" s="71">
        <v>2322</v>
      </c>
      <c r="Y374" s="71">
        <v>4093</v>
      </c>
      <c r="Z374" s="71">
        <v>7690</v>
      </c>
      <c r="AA374" s="71">
        <v>1677</v>
      </c>
      <c r="AB374" s="71">
        <v>12703</v>
      </c>
      <c r="AC374" s="71">
        <v>0</v>
      </c>
      <c r="AD374" s="71">
        <v>1.4265854516546059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2111</v>
      </c>
      <c r="B375" s="70">
        <v>146</v>
      </c>
      <c r="C375" s="70">
        <v>10</v>
      </c>
      <c r="D375" s="70">
        <v>9</v>
      </c>
      <c r="E375" s="70">
        <v>2013</v>
      </c>
      <c r="F375" s="70" t="s">
        <v>180</v>
      </c>
      <c r="G375" s="70" t="s">
        <v>2101</v>
      </c>
      <c r="H375" s="70" t="s">
        <v>2102</v>
      </c>
      <c r="I375" s="148"/>
      <c r="J375" s="71">
        <v>22.282441608338939</v>
      </c>
      <c r="K375" s="71">
        <v>0.77429531777304972</v>
      </c>
      <c r="L375" s="71">
        <v>3.5489287152628011</v>
      </c>
      <c r="M375" s="71">
        <v>12.98658205216659</v>
      </c>
      <c r="N375" s="71">
        <v>22.670823261763079</v>
      </c>
      <c r="O375" s="71">
        <v>14.221007372993842</v>
      </c>
      <c r="P375" s="71">
        <v>8.3672345658112803</v>
      </c>
      <c r="Q375" s="71">
        <v>0.97536785589900099</v>
      </c>
      <c r="R375" s="71">
        <v>0</v>
      </c>
      <c r="S375" s="71">
        <v>1.3293145030881439</v>
      </c>
      <c r="T375" s="72"/>
      <c r="U375" s="71">
        <v>1398910</v>
      </c>
      <c r="V375" s="71">
        <v>212</v>
      </c>
      <c r="W375" s="71">
        <v>83</v>
      </c>
      <c r="X375" s="71">
        <v>2322</v>
      </c>
      <c r="Y375" s="71">
        <v>4100</v>
      </c>
      <c r="Z375" s="71">
        <v>7770</v>
      </c>
      <c r="AA375" s="71">
        <v>1675</v>
      </c>
      <c r="AB375" s="71">
        <v>12609</v>
      </c>
      <c r="AC375" s="71">
        <v>0</v>
      </c>
      <c r="AD375" s="71">
        <v>1.3293145030881439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3.55</v>
      </c>
      <c r="BK375" s="71">
        <v>0</v>
      </c>
      <c r="BL375" s="71">
        <v>0</v>
      </c>
      <c r="BM375" s="71">
        <v>0</v>
      </c>
      <c r="BN375" s="72"/>
      <c r="BO375" s="71">
        <v>0</v>
      </c>
      <c r="BP375" s="71">
        <v>0</v>
      </c>
      <c r="BQ375" s="71">
        <v>1</v>
      </c>
      <c r="BR375" s="71">
        <v>0</v>
      </c>
      <c r="BS375" s="71">
        <v>0</v>
      </c>
      <c r="BT375" s="71">
        <v>0</v>
      </c>
      <c r="BU375"/>
      <c r="BV375" s="70">
        <v>3.55</v>
      </c>
      <c r="BW375" s="70">
        <v>0</v>
      </c>
      <c r="BX375" s="70">
        <v>0</v>
      </c>
      <c r="BY375" s="70">
        <v>0</v>
      </c>
      <c r="BZ375" s="70">
        <v>0</v>
      </c>
      <c r="CA375" s="70">
        <v>0</v>
      </c>
      <c r="CB375" s="70">
        <v>0</v>
      </c>
      <c r="CC375" s="70">
        <v>0</v>
      </c>
      <c r="CD375" s="70">
        <v>0</v>
      </c>
    </row>
    <row r="376" spans="1:82">
      <c r="A376" s="70" t="s">
        <v>2112</v>
      </c>
      <c r="B376" s="70">
        <v>147</v>
      </c>
      <c r="C376" s="70">
        <v>11</v>
      </c>
      <c r="D376" s="70">
        <v>9</v>
      </c>
      <c r="E376" s="70">
        <v>2014</v>
      </c>
      <c r="F376" s="70" t="s">
        <v>181</v>
      </c>
      <c r="G376" s="70" t="s">
        <v>2101</v>
      </c>
      <c r="H376" s="70" t="s">
        <v>2102</v>
      </c>
      <c r="I376" s="148"/>
      <c r="J376" s="71">
        <v>22.500040223761498</v>
      </c>
      <c r="K376" s="71">
        <v>0.84194297198620693</v>
      </c>
      <c r="L376" s="71">
        <v>0.75199302711357363</v>
      </c>
      <c r="M376" s="71">
        <v>12.41210765497002</v>
      </c>
      <c r="N376" s="71">
        <v>19.798960566457811</v>
      </c>
      <c r="O376" s="71">
        <v>13.59273989211195</v>
      </c>
      <c r="P376" s="71">
        <v>8.2349796561133672</v>
      </c>
      <c r="Q376" s="71">
        <v>0.92786609840227796</v>
      </c>
      <c r="R376" s="71">
        <v>0</v>
      </c>
      <c r="S376" s="71">
        <v>1.404157462927162</v>
      </c>
      <c r="T376" s="72"/>
      <c r="U376" s="71">
        <v>1599127</v>
      </c>
      <c r="V376" s="71">
        <v>213</v>
      </c>
      <c r="W376" s="71">
        <v>24</v>
      </c>
      <c r="X376" s="71">
        <v>2293</v>
      </c>
      <c r="Y376" s="71">
        <v>4122</v>
      </c>
      <c r="Z376" s="71">
        <v>7822</v>
      </c>
      <c r="AA376" s="71">
        <v>1640</v>
      </c>
      <c r="AB376" s="71">
        <v>12502</v>
      </c>
      <c r="AC376" s="71">
        <v>0</v>
      </c>
      <c r="AD376" s="71">
        <v>1.404157462927162</v>
      </c>
      <c r="AE376" s="72"/>
      <c r="AF376" s="71"/>
      <c r="AG376" s="71"/>
      <c r="AH376" s="71"/>
      <c r="AI376" s="71"/>
      <c r="AJ376" s="71"/>
      <c r="AK376" s="71"/>
      <c r="AL376" s="71"/>
      <c r="AM376" s="71"/>
      <c r="AN376" s="71"/>
      <c r="AO376" s="71"/>
      <c r="AP376" s="71"/>
      <c r="AQ376" s="72"/>
      <c r="AR376" s="71">
        <v>82</v>
      </c>
      <c r="AS376" s="71">
        <v>6</v>
      </c>
      <c r="AT376" s="71">
        <v>0</v>
      </c>
      <c r="AU376" s="71">
        <v>0</v>
      </c>
      <c r="AV376" s="71">
        <v>0</v>
      </c>
      <c r="AW376" s="71">
        <v>0</v>
      </c>
      <c r="AX376" s="71"/>
      <c r="AY376" s="72"/>
      <c r="AZ376" s="71">
        <v>326.5</v>
      </c>
      <c r="BA376" s="71">
        <v>300.7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2113</v>
      </c>
      <c r="B377" s="70">
        <v>148</v>
      </c>
      <c r="C377" s="70">
        <v>12</v>
      </c>
      <c r="D377" s="70">
        <v>9</v>
      </c>
      <c r="E377" s="70">
        <v>2015</v>
      </c>
      <c r="F377" s="70" t="s">
        <v>182</v>
      </c>
      <c r="G377" s="70" t="s">
        <v>2101</v>
      </c>
      <c r="H377" s="70" t="s">
        <v>2102</v>
      </c>
      <c r="I377" s="148"/>
      <c r="J377" s="71">
        <v>22.306659055415281</v>
      </c>
      <c r="K377" s="71">
        <v>0.85114572154799306</v>
      </c>
      <c r="L377" s="71">
        <v>0.79895021601863714</v>
      </c>
      <c r="M377" s="71">
        <v>10.37950749415136</v>
      </c>
      <c r="N377" s="71">
        <v>18.67922216916698</v>
      </c>
      <c r="O377" s="71">
        <v>13.518249630083432</v>
      </c>
      <c r="P377" s="71">
        <v>8.1309292548186765</v>
      </c>
      <c r="Q377" s="71">
        <v>0.89618788173660302</v>
      </c>
      <c r="R377" s="71">
        <v>0</v>
      </c>
      <c r="S377" s="71">
        <v>1.0612340115281249</v>
      </c>
      <c r="T377" s="72"/>
      <c r="U377" s="71">
        <v>1762874</v>
      </c>
      <c r="V377" s="71">
        <v>213</v>
      </c>
      <c r="W377" s="71">
        <v>24</v>
      </c>
      <c r="X377" s="71">
        <v>2293</v>
      </c>
      <c r="Y377" s="71">
        <v>4163</v>
      </c>
      <c r="Z377" s="71">
        <v>7854</v>
      </c>
      <c r="AA377" s="71">
        <v>1618</v>
      </c>
      <c r="AB377" s="71">
        <v>12335</v>
      </c>
      <c r="AC377" s="71">
        <v>0</v>
      </c>
      <c r="AD377" s="71">
        <v>1.0612340115281249</v>
      </c>
      <c r="AE377" s="72"/>
      <c r="AF377" s="71">
        <v>19153642.54950707</v>
      </c>
      <c r="AG377" s="71">
        <v>573497.79642903316</v>
      </c>
      <c r="AH377" s="71">
        <v>162470.2249502991</v>
      </c>
      <c r="AI377" s="71">
        <v>13811784.363778099</v>
      </c>
      <c r="AJ377" s="71">
        <v>22822601.184967361</v>
      </c>
      <c r="AK377" s="71">
        <v>0</v>
      </c>
      <c r="AL377" s="71">
        <v>0</v>
      </c>
      <c r="AM377" s="71">
        <v>1690460.0066211061</v>
      </c>
      <c r="AN377" s="71">
        <v>0</v>
      </c>
      <c r="AO377" s="71">
        <v>0</v>
      </c>
      <c r="AP377" s="71">
        <v>58214456.126252972</v>
      </c>
      <c r="AQ377" s="72"/>
      <c r="AR377" s="71">
        <v>88</v>
      </c>
      <c r="AS377" s="71">
        <v>7</v>
      </c>
      <c r="AT377" s="71">
        <v>0</v>
      </c>
      <c r="AU377" s="71">
        <v>0</v>
      </c>
      <c r="AV377" s="71">
        <v>0</v>
      </c>
      <c r="AW377" s="71">
        <v>0</v>
      </c>
      <c r="AX377" s="71"/>
      <c r="AY377" s="72"/>
      <c r="AZ377" s="71">
        <v>359.2</v>
      </c>
      <c r="BA377" s="71">
        <v>313.39999999999998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2114</v>
      </c>
      <c r="B378" s="70">
        <v>149</v>
      </c>
      <c r="C378" s="70">
        <v>13</v>
      </c>
      <c r="D378" s="70">
        <v>9</v>
      </c>
      <c r="E378" s="70">
        <v>2016</v>
      </c>
      <c r="F378" s="70" t="s">
        <v>155</v>
      </c>
      <c r="G378" s="70" t="s">
        <v>2101</v>
      </c>
      <c r="H378" s="70" t="s">
        <v>2102</v>
      </c>
      <c r="I378" s="148"/>
      <c r="J378" s="71">
        <v>21.644865897512137</v>
      </c>
      <c r="K378" s="71">
        <v>0.72588958454400243</v>
      </c>
      <c r="L378" s="71">
        <v>1.0282796384124329</v>
      </c>
      <c r="M378" s="71">
        <v>10.094827304521671</v>
      </c>
      <c r="N378" s="71">
        <v>17.564942841457555</v>
      </c>
      <c r="O378" s="71">
        <v>13.321785478260212</v>
      </c>
      <c r="P378" s="71">
        <v>7.8468359235080607</v>
      </c>
      <c r="Q378" s="71">
        <v>0.85789661028196362</v>
      </c>
      <c r="R378" s="71">
        <v>0</v>
      </c>
      <c r="S378" s="71">
        <v>1.0459524204688204</v>
      </c>
      <c r="T378" s="72"/>
      <c r="U378" s="71">
        <v>1668374</v>
      </c>
      <c r="V378" s="71">
        <v>213</v>
      </c>
      <c r="W378" s="71">
        <v>24</v>
      </c>
      <c r="X378" s="71">
        <v>2293</v>
      </c>
      <c r="Y378" s="71">
        <v>4178</v>
      </c>
      <c r="Z378" s="71">
        <v>7835</v>
      </c>
      <c r="AA378" s="71">
        <v>1615</v>
      </c>
      <c r="AB378" s="71">
        <v>12146</v>
      </c>
      <c r="AC378" s="71">
        <v>0</v>
      </c>
      <c r="AD378" s="71">
        <v>1.04595242046882</v>
      </c>
      <c r="AE378" s="72"/>
      <c r="AF378" s="71">
        <v>18692947.27516764</v>
      </c>
      <c r="AG378" s="71">
        <v>467817.87350142049</v>
      </c>
      <c r="AH378" s="71">
        <v>161959.22555677671</v>
      </c>
      <c r="AI378" s="71">
        <v>14153527.451481249</v>
      </c>
      <c r="AJ378" s="71">
        <v>20636655.767009769</v>
      </c>
      <c r="AK378" s="71">
        <v>0</v>
      </c>
      <c r="AL378" s="71">
        <v>0</v>
      </c>
      <c r="AM378" s="71">
        <v>1665851.5479588059</v>
      </c>
      <c r="AN378" s="71">
        <v>0</v>
      </c>
      <c r="AO378" s="71">
        <v>0</v>
      </c>
      <c r="AP378" s="71">
        <v>55778759.140675664</v>
      </c>
      <c r="AQ378" s="72"/>
      <c r="AR378" s="71">
        <v>95</v>
      </c>
      <c r="AS378" s="71">
        <v>8</v>
      </c>
      <c r="AT378" s="71">
        <v>0</v>
      </c>
      <c r="AU378" s="71">
        <v>0</v>
      </c>
      <c r="AV378" s="71">
        <v>0</v>
      </c>
      <c r="AW378" s="71">
        <v>0</v>
      </c>
      <c r="AX378" s="71"/>
      <c r="AY378" s="72"/>
      <c r="AZ378" s="71">
        <v>398.3</v>
      </c>
      <c r="BA378" s="71">
        <v>323.60000000000002</v>
      </c>
      <c r="BB378" s="71">
        <v>0</v>
      </c>
      <c r="BC378" s="71">
        <v>0</v>
      </c>
      <c r="BD378" s="71">
        <v>0</v>
      </c>
      <c r="BE378" s="71">
        <v>0</v>
      </c>
      <c r="BF378" s="71"/>
      <c r="BG378" s="72"/>
      <c r="BH378" s="71">
        <v>0</v>
      </c>
      <c r="BI378" s="71">
        <v>0</v>
      </c>
      <c r="BJ378" s="71">
        <v>3.605</v>
      </c>
      <c r="BK378" s="71">
        <v>0</v>
      </c>
      <c r="BL378" s="71">
        <v>0</v>
      </c>
      <c r="BM378" s="71">
        <v>0</v>
      </c>
      <c r="BN378" s="72"/>
      <c r="BO378" s="71">
        <v>0</v>
      </c>
      <c r="BP378" s="71">
        <v>0</v>
      </c>
      <c r="BQ378" s="71">
        <v>1</v>
      </c>
      <c r="BR378" s="71">
        <v>0</v>
      </c>
      <c r="BS378" s="71">
        <v>0</v>
      </c>
      <c r="BT378" s="71">
        <v>0</v>
      </c>
      <c r="BU378"/>
      <c r="BV378" s="70">
        <v>3.605</v>
      </c>
      <c r="BW378" s="70">
        <v>0</v>
      </c>
      <c r="BX378" s="70">
        <v>0</v>
      </c>
      <c r="BY378" s="70">
        <v>0</v>
      </c>
      <c r="BZ378" s="70">
        <v>0</v>
      </c>
      <c r="CA378" s="70">
        <v>0</v>
      </c>
      <c r="CB378" s="70">
        <v>0</v>
      </c>
      <c r="CC378" s="70">
        <v>0</v>
      </c>
      <c r="CD378" s="70">
        <v>0</v>
      </c>
    </row>
    <row r="379" spans="1:82">
      <c r="A379" s="70" t="s">
        <v>2115</v>
      </c>
      <c r="B379" s="70">
        <v>150</v>
      </c>
      <c r="C379" s="70">
        <v>14</v>
      </c>
      <c r="D379" s="70">
        <v>9</v>
      </c>
      <c r="E379" s="70">
        <v>2017</v>
      </c>
      <c r="F379" s="70" t="s">
        <v>156</v>
      </c>
      <c r="G379" s="70" t="s">
        <v>2101</v>
      </c>
      <c r="H379" s="70" t="s">
        <v>2102</v>
      </c>
      <c r="I379" s="148"/>
      <c r="J379" s="71">
        <v>21.133902351874031</v>
      </c>
      <c r="K379" s="71">
        <v>0.74265567743278116</v>
      </c>
      <c r="L379" s="71">
        <v>0.92635431322582384</v>
      </c>
      <c r="M379" s="71">
        <v>9.7269461072833341</v>
      </c>
      <c r="N379" s="71">
        <v>18.79932729920333</v>
      </c>
      <c r="O379" s="71">
        <v>13.096042946697484</v>
      </c>
      <c r="P379" s="71">
        <v>7.604011273312671</v>
      </c>
      <c r="Q379" s="71">
        <v>0.81860837641573303</v>
      </c>
      <c r="R379" s="71">
        <v>0</v>
      </c>
      <c r="S379" s="71">
        <v>1.1325314940472198</v>
      </c>
      <c r="T379" s="72"/>
      <c r="U379" s="71">
        <v>1739566</v>
      </c>
      <c r="V379" s="71">
        <v>213</v>
      </c>
      <c r="W379" s="71">
        <v>24</v>
      </c>
      <c r="X379" s="71">
        <v>2293</v>
      </c>
      <c r="Y379" s="71">
        <v>4219</v>
      </c>
      <c r="Z379" s="71">
        <v>7830</v>
      </c>
      <c r="AA379" s="71">
        <v>1575</v>
      </c>
      <c r="AB379" s="71">
        <v>11985</v>
      </c>
      <c r="AC379" s="71">
        <v>0</v>
      </c>
      <c r="AD379" s="71">
        <v>1.13253149404722</v>
      </c>
      <c r="AE379" s="72"/>
      <c r="AF379" s="71">
        <v>18880605.931226291</v>
      </c>
      <c r="AG379" s="71">
        <v>532580.2039276202</v>
      </c>
      <c r="AH379" s="71">
        <v>196102.99427563959</v>
      </c>
      <c r="AI379" s="71">
        <v>14549525.026075561</v>
      </c>
      <c r="AJ379" s="71">
        <v>22239157.98596143</v>
      </c>
      <c r="AK379" s="71">
        <v>0</v>
      </c>
      <c r="AL379" s="71">
        <v>0</v>
      </c>
      <c r="AM379" s="71">
        <v>1646342.0828725181</v>
      </c>
      <c r="AN379" s="71">
        <v>0</v>
      </c>
      <c r="AO379" s="71">
        <v>0</v>
      </c>
      <c r="AP379" s="71">
        <v>58044314.224339053</v>
      </c>
      <c r="AQ379" s="72"/>
      <c r="AR379" s="71">
        <v>100</v>
      </c>
      <c r="AS379" s="71">
        <v>8</v>
      </c>
      <c r="AT379" s="71">
        <v>0</v>
      </c>
      <c r="AU379" s="71">
        <v>0</v>
      </c>
      <c r="AV379" s="71">
        <v>0</v>
      </c>
      <c r="AW379" s="71">
        <v>0</v>
      </c>
      <c r="AX379" s="71"/>
      <c r="AY379" s="72"/>
      <c r="AZ379" s="71">
        <v>424.7</v>
      </c>
      <c r="BA379" s="71">
        <v>323.60000000000002</v>
      </c>
      <c r="BB379" s="71">
        <v>0</v>
      </c>
      <c r="BC379" s="71">
        <v>0</v>
      </c>
      <c r="BD379" s="71">
        <v>0</v>
      </c>
      <c r="BE379" s="71">
        <v>0</v>
      </c>
      <c r="BF379" s="71"/>
      <c r="BG379" s="72"/>
      <c r="BH379" s="71">
        <v>0</v>
      </c>
      <c r="BI379" s="71">
        <v>0</v>
      </c>
      <c r="BJ379" s="71">
        <v>3.4529999999999998</v>
      </c>
      <c r="BK379" s="71">
        <v>0</v>
      </c>
      <c r="BL379" s="71">
        <v>0</v>
      </c>
      <c r="BM379" s="71">
        <v>0</v>
      </c>
      <c r="BN379" s="72"/>
      <c r="BO379" s="71">
        <v>0</v>
      </c>
      <c r="BP379" s="71">
        <v>0</v>
      </c>
      <c r="BQ379" s="71">
        <v>1</v>
      </c>
      <c r="BR379" s="71">
        <v>0</v>
      </c>
      <c r="BS379" s="71">
        <v>0</v>
      </c>
      <c r="BT379" s="71">
        <v>0</v>
      </c>
      <c r="BU379"/>
      <c r="BV379" s="70">
        <v>3.4529999999999998</v>
      </c>
      <c r="BW379" s="70">
        <v>0</v>
      </c>
      <c r="BX379" s="70">
        <v>0</v>
      </c>
      <c r="BY379" s="70">
        <v>0</v>
      </c>
      <c r="BZ379" s="70">
        <v>0</v>
      </c>
      <c r="CA379" s="70">
        <v>0</v>
      </c>
      <c r="CB379" s="70">
        <v>0</v>
      </c>
      <c r="CC379" s="70">
        <v>0</v>
      </c>
      <c r="CD379" s="70">
        <v>0</v>
      </c>
    </row>
    <row r="380" spans="1:82">
      <c r="A380" s="70" t="s">
        <v>2116</v>
      </c>
      <c r="B380" s="70">
        <v>151</v>
      </c>
      <c r="C380" s="70">
        <v>15</v>
      </c>
      <c r="D380" s="70">
        <v>9</v>
      </c>
      <c r="E380" s="70">
        <v>2018</v>
      </c>
      <c r="F380" s="70" t="s">
        <v>183</v>
      </c>
      <c r="G380" s="70" t="s">
        <v>2101</v>
      </c>
      <c r="H380" s="70" t="s">
        <v>2102</v>
      </c>
      <c r="I380" s="148"/>
      <c r="J380" s="71">
        <v>21.675216564619575</v>
      </c>
      <c r="K380" s="71">
        <v>0.68003572713841154</v>
      </c>
      <c r="L380" s="71">
        <v>0.863127859238629</v>
      </c>
      <c r="M380" s="71">
        <v>9.4915949759901679</v>
      </c>
      <c r="N380" s="71">
        <v>17.503859542326495</v>
      </c>
      <c r="O380" s="71">
        <v>12.800763176577091</v>
      </c>
      <c r="P380" s="71">
        <v>7.5761179919176156</v>
      </c>
      <c r="Q380" s="71">
        <v>0.74637269388522598</v>
      </c>
      <c r="R380" s="71">
        <v>0</v>
      </c>
      <c r="S380" s="71">
        <v>1.1024796464574973</v>
      </c>
      <c r="T380" s="72"/>
      <c r="U380" s="71">
        <v>1788690</v>
      </c>
      <c r="V380" s="71">
        <v>213</v>
      </c>
      <c r="W380" s="71">
        <v>24</v>
      </c>
      <c r="X380" s="71">
        <v>2293</v>
      </c>
      <c r="Y380" s="71">
        <v>4193</v>
      </c>
      <c r="Z380" s="71">
        <v>7800</v>
      </c>
      <c r="AA380" s="71">
        <v>1585</v>
      </c>
      <c r="AB380" s="71">
        <v>11776</v>
      </c>
      <c r="AC380" s="71">
        <v>0</v>
      </c>
      <c r="AD380" s="71">
        <v>1.1024796464574971</v>
      </c>
      <c r="AE380" s="72"/>
      <c r="AF380" s="71">
        <v>19336962.234918348</v>
      </c>
      <c r="AG380" s="71">
        <v>467038.18158959539</v>
      </c>
      <c r="AH380" s="71">
        <v>185433.90842055969</v>
      </c>
      <c r="AI380" s="71">
        <v>13757325.354830179</v>
      </c>
      <c r="AJ380" s="71">
        <v>21748235.905863661</v>
      </c>
      <c r="AK380" s="71">
        <v>0</v>
      </c>
      <c r="AL380" s="71">
        <v>0</v>
      </c>
      <c r="AM380" s="71">
        <v>1620979.479740377</v>
      </c>
      <c r="AN380" s="71">
        <v>0</v>
      </c>
      <c r="AO380" s="71">
        <v>0</v>
      </c>
      <c r="AP380" s="71">
        <v>57115975.065362714</v>
      </c>
      <c r="AQ380" s="72"/>
      <c r="AR380" s="71">
        <v>103</v>
      </c>
      <c r="AS380" s="71">
        <v>8</v>
      </c>
      <c r="AT380" s="71">
        <v>0</v>
      </c>
      <c r="AU380" s="71">
        <v>0</v>
      </c>
      <c r="AV380" s="71">
        <v>0</v>
      </c>
      <c r="AW380" s="71">
        <v>0</v>
      </c>
      <c r="AX380" s="71"/>
      <c r="AY380" s="72"/>
      <c r="AZ380" s="71">
        <v>437.09999999999991</v>
      </c>
      <c r="BA380" s="71">
        <v>324</v>
      </c>
      <c r="BB380" s="71">
        <v>0</v>
      </c>
      <c r="BC380" s="71">
        <v>0</v>
      </c>
      <c r="BD380" s="71">
        <v>0</v>
      </c>
      <c r="BE380" s="71">
        <v>0</v>
      </c>
      <c r="BF380" s="71"/>
      <c r="BG380" s="72"/>
      <c r="BH380" s="71">
        <v>0</v>
      </c>
      <c r="BI380" s="71">
        <v>0</v>
      </c>
      <c r="BJ380" s="71">
        <v>2.956</v>
      </c>
      <c r="BK380" s="71">
        <v>0</v>
      </c>
      <c r="BL380" s="71">
        <v>0</v>
      </c>
      <c r="BM380" s="71">
        <v>0</v>
      </c>
      <c r="BN380" s="72"/>
      <c r="BO380" s="71">
        <v>0</v>
      </c>
      <c r="BP380" s="71">
        <v>0</v>
      </c>
      <c r="BQ380" s="71">
        <v>1</v>
      </c>
      <c r="BR380" s="71">
        <v>0</v>
      </c>
      <c r="BS380" s="71">
        <v>0</v>
      </c>
      <c r="BT380" s="71">
        <v>0</v>
      </c>
      <c r="BU380"/>
      <c r="BV380" s="70">
        <v>2.956</v>
      </c>
      <c r="BW380" s="70">
        <v>0</v>
      </c>
      <c r="BX380" s="70">
        <v>0</v>
      </c>
      <c r="BY380" s="70">
        <v>0</v>
      </c>
      <c r="BZ380" s="70">
        <v>0</v>
      </c>
      <c r="CA380" s="70">
        <v>0</v>
      </c>
      <c r="CB380" s="70">
        <v>0</v>
      </c>
      <c r="CC380" s="70">
        <v>0</v>
      </c>
      <c r="CD380" s="70">
        <v>0</v>
      </c>
    </row>
    <row r="381" spans="1:82">
      <c r="A381" s="70" t="s">
        <v>2117</v>
      </c>
      <c r="B381" s="70">
        <v>152</v>
      </c>
      <c r="C381" s="70">
        <v>16</v>
      </c>
      <c r="D381" s="70">
        <v>9</v>
      </c>
      <c r="E381" s="70">
        <v>2019</v>
      </c>
      <c r="F381" s="70" t="s">
        <v>158</v>
      </c>
      <c r="G381" s="70" t="s">
        <v>2101</v>
      </c>
      <c r="H381" s="70" t="s">
        <v>2102</v>
      </c>
      <c r="I381" s="148"/>
      <c r="J381" s="71">
        <v>21.821366831529204</v>
      </c>
      <c r="K381" s="71">
        <v>0.76599627309476115</v>
      </c>
      <c r="L381" s="71">
        <v>0.87124492887592853</v>
      </c>
      <c r="M381" s="71">
        <v>9.6297478939964982</v>
      </c>
      <c r="N381" s="71">
        <v>16.894629911227238</v>
      </c>
      <c r="O381" s="71">
        <v>12.407617429198915</v>
      </c>
      <c r="P381" s="71">
        <v>7.3635611940885282</v>
      </c>
      <c r="Q381" s="71">
        <v>0.71374039924560795</v>
      </c>
      <c r="R381" s="71">
        <v>0</v>
      </c>
      <c r="S381" s="71">
        <v>0.70648152467297487</v>
      </c>
      <c r="T381" s="72"/>
      <c r="U381" s="71">
        <v>1913603</v>
      </c>
      <c r="V381" s="71">
        <v>213</v>
      </c>
      <c r="W381" s="71">
        <v>24</v>
      </c>
      <c r="X381" s="71">
        <v>2293</v>
      </c>
      <c r="Y381" s="71">
        <v>4201</v>
      </c>
      <c r="Z381" s="71">
        <v>7768</v>
      </c>
      <c r="AA381" s="71">
        <v>1529</v>
      </c>
      <c r="AB381" s="71">
        <v>11566</v>
      </c>
      <c r="AC381" s="71">
        <v>0</v>
      </c>
      <c r="AD381" s="71">
        <v>0.70648152467297487</v>
      </c>
      <c r="AE381" s="72"/>
      <c r="AF381" s="71">
        <v>19041557.994937129</v>
      </c>
      <c r="AG381" s="71">
        <v>455105.16584588861</v>
      </c>
      <c r="AH381" s="71">
        <v>196118.4222250155</v>
      </c>
      <c r="AI381" s="71">
        <v>14207626.185791049</v>
      </c>
      <c r="AJ381" s="71">
        <v>21075448.58818974</v>
      </c>
      <c r="AK381" s="71">
        <v>0</v>
      </c>
      <c r="AL381" s="71">
        <v>0</v>
      </c>
      <c r="AM381" s="71">
        <v>1575202.1311986165</v>
      </c>
      <c r="AN381" s="71">
        <v>0</v>
      </c>
      <c r="AO381" s="71">
        <v>0</v>
      </c>
      <c r="AP381" s="71">
        <v>56551058.488187432</v>
      </c>
      <c r="AQ381" s="72"/>
      <c r="AR381" s="71">
        <v>107</v>
      </c>
      <c r="AS381" s="71">
        <v>9</v>
      </c>
      <c r="AT381" s="71">
        <v>0</v>
      </c>
      <c r="AU381" s="71">
        <v>0</v>
      </c>
      <c r="AV381" s="71">
        <v>0</v>
      </c>
      <c r="AW381" s="71">
        <v>0</v>
      </c>
      <c r="AX381" s="71"/>
      <c r="AY381" s="72"/>
      <c r="AZ381" s="71">
        <v>456.9</v>
      </c>
      <c r="BA381" s="71">
        <v>334.4</v>
      </c>
      <c r="BB381" s="71">
        <v>0</v>
      </c>
      <c r="BC381" s="71">
        <v>0</v>
      </c>
      <c r="BD381" s="71">
        <v>0</v>
      </c>
      <c r="BE381" s="71">
        <v>0</v>
      </c>
      <c r="BF381" s="71"/>
      <c r="BG381" s="72"/>
      <c r="BH381" s="71">
        <v>0</v>
      </c>
      <c r="BI381" s="71">
        <v>0</v>
      </c>
      <c r="BJ381" s="71">
        <v>2.7930000000000001</v>
      </c>
      <c r="BK381" s="71">
        <v>0</v>
      </c>
      <c r="BL381" s="71">
        <v>0</v>
      </c>
      <c r="BM381" s="71">
        <v>0</v>
      </c>
      <c r="BN381" s="72"/>
      <c r="BO381" s="71">
        <v>0</v>
      </c>
      <c r="BP381" s="71">
        <v>0</v>
      </c>
      <c r="BQ381" s="71">
        <v>1</v>
      </c>
      <c r="BR381" s="71">
        <v>0</v>
      </c>
      <c r="BS381" s="71">
        <v>0</v>
      </c>
      <c r="BT381" s="71">
        <v>0</v>
      </c>
      <c r="BU381"/>
      <c r="BV381" s="70">
        <v>2.7930000000000001</v>
      </c>
      <c r="BW381" s="70">
        <v>0</v>
      </c>
      <c r="BX381" s="70">
        <v>0</v>
      </c>
      <c r="BY381" s="70">
        <v>0</v>
      </c>
      <c r="BZ381" s="70">
        <v>0</v>
      </c>
      <c r="CA381" s="70">
        <v>0</v>
      </c>
      <c r="CB381" s="70">
        <v>0</v>
      </c>
      <c r="CC381" s="70">
        <v>0</v>
      </c>
      <c r="CD381" s="70">
        <v>0</v>
      </c>
    </row>
    <row r="382" spans="1:82">
      <c r="A382" s="70" t="s">
        <v>2118</v>
      </c>
      <c r="B382" s="70">
        <v>153</v>
      </c>
      <c r="C382" s="70">
        <v>17</v>
      </c>
      <c r="D382" s="70">
        <v>9</v>
      </c>
      <c r="E382" s="70">
        <v>2020</v>
      </c>
      <c r="F382" s="70" t="s">
        <v>159</v>
      </c>
      <c r="G382" s="70" t="s">
        <v>2101</v>
      </c>
      <c r="H382" s="70" t="s">
        <v>2102</v>
      </c>
      <c r="I382" s="148"/>
      <c r="J382" s="71">
        <v>17.140669311639151</v>
      </c>
      <c r="K382" s="71">
        <v>0.76718557000529297</v>
      </c>
      <c r="L382" s="71">
        <v>0.72140844929839953</v>
      </c>
      <c r="M382" s="71">
        <v>8.1828058006118471</v>
      </c>
      <c r="N382" s="71">
        <v>15.835709891772323</v>
      </c>
      <c r="O382" s="71">
        <v>10.821846796829004</v>
      </c>
      <c r="P382" s="71">
        <v>6.9822086826273004</v>
      </c>
      <c r="Q382" s="71">
        <v>0.67173952168389395</v>
      </c>
      <c r="R382" s="71">
        <v>0</v>
      </c>
      <c r="S382" s="71">
        <v>0.70285221413930365</v>
      </c>
      <c r="T382" s="72"/>
      <c r="U382" s="71">
        <v>1589836</v>
      </c>
      <c r="V382" s="71">
        <v>193</v>
      </c>
      <c r="W382" s="71">
        <v>21</v>
      </c>
      <c r="X382" s="71">
        <v>2204</v>
      </c>
      <c r="Y382" s="71">
        <v>4214</v>
      </c>
      <c r="Z382" s="71">
        <v>7733</v>
      </c>
      <c r="AA382" s="71">
        <v>1541</v>
      </c>
      <c r="AB382" s="71">
        <v>11393</v>
      </c>
      <c r="AC382" s="71">
        <v>0</v>
      </c>
      <c r="AD382" s="71">
        <v>0.70285221413930365</v>
      </c>
      <c r="AE382" s="72"/>
      <c r="AF382" s="71">
        <v>15357595.93069331</v>
      </c>
      <c r="AG382" s="71">
        <v>435664.99115158792</v>
      </c>
      <c r="AH382" s="71">
        <v>166700.00885080849</v>
      </c>
      <c r="AI382" s="71">
        <v>12819756.176312782</v>
      </c>
      <c r="AJ382" s="71">
        <v>20627276.17575413</v>
      </c>
      <c r="AK382" s="71"/>
      <c r="AL382" s="71"/>
      <c r="AM382" s="71">
        <v>1486913.0788700613</v>
      </c>
      <c r="AN382" s="71"/>
      <c r="AO382" s="71"/>
      <c r="AP382" s="71">
        <v>50893906.361632675</v>
      </c>
      <c r="AQ382" s="72"/>
      <c r="AR382" s="71">
        <v>108</v>
      </c>
      <c r="AS382" s="71">
        <v>11</v>
      </c>
      <c r="AT382" s="71">
        <v>0</v>
      </c>
      <c r="AU382" s="71">
        <v>0</v>
      </c>
      <c r="AV382" s="71">
        <v>0</v>
      </c>
      <c r="AW382" s="71">
        <v>0</v>
      </c>
      <c r="AX382" s="71"/>
      <c r="AY382" s="72"/>
      <c r="AZ382" s="71">
        <v>459.1</v>
      </c>
      <c r="BA382" s="71">
        <v>394.9</v>
      </c>
      <c r="BB382" s="71">
        <v>0</v>
      </c>
      <c r="BC382" s="71">
        <v>0</v>
      </c>
      <c r="BD382" s="71">
        <v>0</v>
      </c>
      <c r="BE382" s="71">
        <v>0</v>
      </c>
      <c r="BF382" s="71"/>
      <c r="BG382" s="72"/>
      <c r="BH382" s="71">
        <v>0</v>
      </c>
      <c r="BI382" s="71">
        <v>0</v>
      </c>
      <c r="BJ382" s="71">
        <v>2.1669999999999998</v>
      </c>
      <c r="BK382" s="71">
        <v>0</v>
      </c>
      <c r="BL382" s="71">
        <v>0</v>
      </c>
      <c r="BM382" s="71">
        <v>0</v>
      </c>
      <c r="BN382" s="72"/>
      <c r="BO382" s="71">
        <v>0</v>
      </c>
      <c r="BP382" s="71">
        <v>0</v>
      </c>
      <c r="BQ382" s="71">
        <v>1</v>
      </c>
      <c r="BR382" s="71">
        <v>0</v>
      </c>
      <c r="BS382" s="71">
        <v>0</v>
      </c>
      <c r="BT382" s="71">
        <v>0</v>
      </c>
      <c r="BU382"/>
      <c r="BV382" s="70">
        <v>2.1669999999999998</v>
      </c>
      <c r="BW382" s="70">
        <v>0</v>
      </c>
      <c r="BX382" s="70">
        <v>0</v>
      </c>
      <c r="BY382" s="70">
        <v>0</v>
      </c>
      <c r="BZ382" s="70">
        <v>0</v>
      </c>
      <c r="CA382" s="70">
        <v>0</v>
      </c>
      <c r="CB382" s="70">
        <v>0</v>
      </c>
      <c r="CC382" s="70">
        <v>0</v>
      </c>
      <c r="CD382" s="70">
        <v>0</v>
      </c>
    </row>
    <row r="383" spans="1:82">
      <c r="A383" s="70" t="s">
        <v>2119</v>
      </c>
      <c r="B383" s="70">
        <v>153</v>
      </c>
      <c r="C383" s="70">
        <v>18</v>
      </c>
      <c r="D383" s="70">
        <v>9</v>
      </c>
      <c r="E383" s="70">
        <v>2021</v>
      </c>
      <c r="F383" s="70" t="s">
        <v>160</v>
      </c>
      <c r="G383" s="70" t="s">
        <v>2101</v>
      </c>
      <c r="H383" s="70" t="s">
        <v>2102</v>
      </c>
      <c r="I383" s="148"/>
      <c r="J383" s="71">
        <v>16.626385002965019</v>
      </c>
      <c r="K383" s="71">
        <v>0.62940067191548399</v>
      </c>
      <c r="L383" s="71">
        <v>0.52546860365095849</v>
      </c>
      <c r="M383" s="71">
        <v>9.1424014803869031</v>
      </c>
      <c r="N383" s="71">
        <v>14.589658362826947</v>
      </c>
      <c r="O383" s="71">
        <v>10.477576858812116</v>
      </c>
      <c r="P383" s="71">
        <v>7.1000199296875017</v>
      </c>
      <c r="Q383" s="71">
        <v>0.65376044152909096</v>
      </c>
      <c r="R383" s="71">
        <v>0</v>
      </c>
      <c r="S383" s="71">
        <v>0.97396940952063615</v>
      </c>
      <c r="T383" s="72"/>
      <c r="U383" s="71">
        <v>1602232</v>
      </c>
      <c r="V383" s="71">
        <v>193</v>
      </c>
      <c r="W383" s="71">
        <v>21</v>
      </c>
      <c r="X383" s="71">
        <v>2204</v>
      </c>
      <c r="Y383" s="71">
        <v>4221</v>
      </c>
      <c r="Z383" s="71">
        <v>7709</v>
      </c>
      <c r="AA383" s="71">
        <v>1528</v>
      </c>
      <c r="AB383" s="71">
        <v>11197</v>
      </c>
      <c r="AC383" s="71">
        <v>0</v>
      </c>
      <c r="AD383" s="71">
        <v>0.97396940952063615</v>
      </c>
      <c r="AE383" s="72"/>
      <c r="AF383" s="71">
        <v>14415119.205263857</v>
      </c>
      <c r="AG383" s="71">
        <v>435838.40507214959</v>
      </c>
      <c r="AH383" s="71">
        <v>113687.71898310576</v>
      </c>
      <c r="AI383" s="71">
        <v>14124861.888236078</v>
      </c>
      <c r="AJ383" s="71">
        <v>17672239.940346569</v>
      </c>
      <c r="AK383" s="71">
        <v>0</v>
      </c>
      <c r="AL383" s="71">
        <v>0</v>
      </c>
      <c r="AM383" s="71">
        <v>1469761.7517839693</v>
      </c>
      <c r="AN383" s="71">
        <v>0</v>
      </c>
      <c r="AO383" s="71">
        <v>0</v>
      </c>
      <c r="AP383" s="71">
        <v>48231508.909685723</v>
      </c>
      <c r="AQ383" s="72"/>
      <c r="AR383" s="71">
        <v>111</v>
      </c>
      <c r="AS383" s="71">
        <v>16</v>
      </c>
      <c r="AT383" s="71">
        <v>0</v>
      </c>
      <c r="AU383" s="71">
        <v>0</v>
      </c>
      <c r="AV383" s="71">
        <v>0</v>
      </c>
      <c r="AW383" s="71">
        <v>0</v>
      </c>
      <c r="AX383" s="71"/>
      <c r="AY383" s="72"/>
      <c r="AZ383" s="71">
        <v>482.1</v>
      </c>
      <c r="BA383" s="71">
        <v>603.5</v>
      </c>
      <c r="BB383" s="71">
        <v>0</v>
      </c>
      <c r="BC383" s="71">
        <v>0</v>
      </c>
      <c r="BD383" s="71">
        <v>0</v>
      </c>
      <c r="BE383" s="71">
        <v>0</v>
      </c>
      <c r="BF383" s="71"/>
      <c r="BG383" s="72"/>
      <c r="BH383" s="71">
        <v>0</v>
      </c>
      <c r="BI383" s="71">
        <v>0</v>
      </c>
      <c r="BJ383" s="71">
        <v>2.89</v>
      </c>
      <c r="BK383" s="71">
        <v>0</v>
      </c>
      <c r="BL383" s="71">
        <v>0</v>
      </c>
      <c r="BM383" s="71">
        <v>0</v>
      </c>
      <c r="BN383" s="72"/>
      <c r="BO383" s="71">
        <v>0</v>
      </c>
      <c r="BP383" s="71">
        <v>0</v>
      </c>
      <c r="BQ383" s="71">
        <v>1</v>
      </c>
      <c r="BR383" s="71">
        <v>0</v>
      </c>
      <c r="BS383" s="71">
        <v>0</v>
      </c>
      <c r="BT383" s="71">
        <v>0</v>
      </c>
      <c r="BU383"/>
      <c r="BV383" s="70">
        <v>2.89</v>
      </c>
      <c r="BW383" s="70">
        <v>0</v>
      </c>
      <c r="BX383" s="70">
        <v>0</v>
      </c>
      <c r="BY383" s="70">
        <v>0</v>
      </c>
      <c r="BZ383" s="70">
        <v>0</v>
      </c>
      <c r="CA383" s="70">
        <v>0</v>
      </c>
      <c r="CB383" s="70">
        <v>0</v>
      </c>
      <c r="CC383" s="70">
        <v>0</v>
      </c>
      <c r="CD383" s="70">
        <v>0</v>
      </c>
    </row>
    <row r="384" spans="1:82">
      <c r="A384" s="70" t="s">
        <v>2120</v>
      </c>
      <c r="B384" s="70">
        <v>153</v>
      </c>
      <c r="C384" s="70">
        <v>19</v>
      </c>
      <c r="D384" s="70">
        <v>9</v>
      </c>
      <c r="E384" s="70">
        <v>2022</v>
      </c>
      <c r="F384" s="70" t="s">
        <v>161</v>
      </c>
      <c r="G384" s="70" t="s">
        <v>2101</v>
      </c>
      <c r="H384" s="70" t="s">
        <v>2102</v>
      </c>
      <c r="I384" s="148"/>
      <c r="J384" s="71">
        <v>15.066929925358275</v>
      </c>
      <c r="K384" s="71">
        <v>0.64278379395020746</v>
      </c>
      <c r="L384" s="71">
        <v>0.52784816230769527</v>
      </c>
      <c r="M384" s="71">
        <v>8.5611676482320114</v>
      </c>
      <c r="N384" s="71">
        <v>14.68840924106693</v>
      </c>
      <c r="O384" s="71">
        <v>10.946237312275883</v>
      </c>
      <c r="P384" s="71">
        <v>6.9934094501512769</v>
      </c>
      <c r="Q384" s="71">
        <v>0.64892227395558988</v>
      </c>
      <c r="R384" s="71">
        <v>0</v>
      </c>
      <c r="S384" s="71">
        <v>1.006889381205766</v>
      </c>
      <c r="T384" s="72"/>
      <c r="U384" s="71">
        <v>1613379</v>
      </c>
      <c r="V384" s="71">
        <v>193</v>
      </c>
      <c r="W384" s="71">
        <v>21</v>
      </c>
      <c r="X384" s="71">
        <v>2204</v>
      </c>
      <c r="Y384" s="71">
        <v>4241</v>
      </c>
      <c r="Z384" s="71">
        <v>7652</v>
      </c>
      <c r="AA384" s="71">
        <v>1528</v>
      </c>
      <c r="AB384" s="71">
        <v>11023</v>
      </c>
      <c r="AC384" s="71">
        <v>0</v>
      </c>
      <c r="AD384" s="71">
        <v>1.006889381205766</v>
      </c>
      <c r="AE384" s="72"/>
      <c r="AF384" s="71">
        <v>13802364.500187721</v>
      </c>
      <c r="AG384" s="71">
        <v>426943.82233820367</v>
      </c>
      <c r="AH384" s="71">
        <v>137565.67819849067</v>
      </c>
      <c r="AI384" s="71">
        <v>13021785.918624086</v>
      </c>
      <c r="AJ384" s="71">
        <v>19899411.55625499</v>
      </c>
      <c r="AK384" s="71">
        <v>0</v>
      </c>
      <c r="AL384" s="71">
        <v>0</v>
      </c>
      <c r="AM384" s="71">
        <v>1423370.1662496347</v>
      </c>
      <c r="AN384" s="71">
        <v>0</v>
      </c>
      <c r="AO384" s="71">
        <v>0</v>
      </c>
      <c r="AP384" s="71">
        <v>48711441.641853124</v>
      </c>
      <c r="AQ384" s="72"/>
      <c r="AR384" s="71">
        <v>123</v>
      </c>
      <c r="AS384" s="71">
        <v>18</v>
      </c>
      <c r="AT384" s="71">
        <v>0</v>
      </c>
      <c r="AU384" s="71">
        <v>0</v>
      </c>
      <c r="AV384" s="71">
        <v>0</v>
      </c>
      <c r="AW384" s="71">
        <v>0</v>
      </c>
      <c r="AX384" s="71"/>
      <c r="AY384" s="72"/>
      <c r="AZ384" s="71">
        <v>555.70000000000005</v>
      </c>
      <c r="BA384" s="71">
        <v>1118.1999999999998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2121</v>
      </c>
      <c r="B385" s="70">
        <v>153</v>
      </c>
      <c r="C385" s="70">
        <v>20</v>
      </c>
      <c r="D385" s="70">
        <v>9</v>
      </c>
      <c r="E385" s="70">
        <v>2023</v>
      </c>
      <c r="F385" s="70" t="s">
        <v>1539</v>
      </c>
      <c r="G385" s="70" t="s">
        <v>2101</v>
      </c>
      <c r="H385" s="70" t="s">
        <v>2102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125</v>
      </c>
      <c r="AS385" s="71">
        <v>18</v>
      </c>
      <c r="AT385" s="71">
        <v>0</v>
      </c>
      <c r="AU385" s="71">
        <v>0</v>
      </c>
      <c r="AV385" s="71">
        <v>0</v>
      </c>
      <c r="AW385" s="71">
        <v>0</v>
      </c>
      <c r="AX385" s="71"/>
      <c r="AY385" s="72"/>
      <c r="AZ385" s="71">
        <v>569.4</v>
      </c>
      <c r="BA385" s="71">
        <v>1118.1999999999998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2122</v>
      </c>
      <c r="B386" s="70">
        <v>153</v>
      </c>
      <c r="C386" s="70">
        <v>21</v>
      </c>
      <c r="D386" s="70">
        <v>9</v>
      </c>
      <c r="E386" s="70">
        <v>2024</v>
      </c>
      <c r="F386" s="70" t="s">
        <v>1558</v>
      </c>
      <c r="G386" s="1064" t="s">
        <v>2101</v>
      </c>
      <c r="H386" s="70" t="s">
        <v>2102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2123</v>
      </c>
      <c r="B387" s="70">
        <v>1</v>
      </c>
      <c r="C387" s="70">
        <v>1</v>
      </c>
      <c r="D387" s="70">
        <v>1</v>
      </c>
      <c r="E387" s="70">
        <v>1990</v>
      </c>
      <c r="F387" s="70" t="s">
        <v>787</v>
      </c>
      <c r="G387" s="1064" t="s">
        <v>2124</v>
      </c>
      <c r="H387" s="70" t="s">
        <v>1692</v>
      </c>
      <c r="I387" s="148" t="s">
        <v>793</v>
      </c>
      <c r="J387" s="71">
        <v>26.46535361832861</v>
      </c>
      <c r="K387" s="71">
        <v>3.6490941473954011</v>
      </c>
      <c r="L387" s="71">
        <v>8.2026892657769466</v>
      </c>
      <c r="M387" s="71">
        <v>9.7244922636326638</v>
      </c>
      <c r="N387" s="71">
        <v>21.408413122458679</v>
      </c>
      <c r="O387" s="71">
        <v>13.366991708846641</v>
      </c>
      <c r="P387" s="71">
        <v>19.406032622762119</v>
      </c>
      <c r="Q387" s="71">
        <v>1.0820609809051001</v>
      </c>
      <c r="R387" s="71">
        <v>0</v>
      </c>
      <c r="S387" s="71">
        <v>1.126710244348804</v>
      </c>
      <c r="T387" s="72"/>
      <c r="U387" s="71">
        <v>1801571</v>
      </c>
      <c r="V387" s="71">
        <v>1149</v>
      </c>
      <c r="W387" s="71">
        <v>76</v>
      </c>
      <c r="X387" s="71">
        <v>3877</v>
      </c>
      <c r="Y387" s="71">
        <v>5005</v>
      </c>
      <c r="Z387" s="71">
        <v>5498</v>
      </c>
      <c r="AA387" s="71">
        <v>4712</v>
      </c>
      <c r="AB387" s="71">
        <v>17569</v>
      </c>
      <c r="AC387" s="71">
        <v>0</v>
      </c>
      <c r="AD387" s="71">
        <v>1.126710244348804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2125</v>
      </c>
      <c r="B388" s="70">
        <v>2</v>
      </c>
      <c r="C388" s="70">
        <v>2</v>
      </c>
      <c r="D388" s="70">
        <v>1</v>
      </c>
      <c r="E388" s="70">
        <v>2005</v>
      </c>
      <c r="F388" s="70" t="s">
        <v>789</v>
      </c>
      <c r="G388" s="70" t="s">
        <v>2124</v>
      </c>
      <c r="H388" s="70" t="s">
        <v>1692</v>
      </c>
      <c r="I388" s="148"/>
      <c r="J388" s="71">
        <v>17.961356603860882</v>
      </c>
      <c r="K388" s="71">
        <v>2.232921388488041</v>
      </c>
      <c r="L388" s="71">
        <v>11.45354452260975</v>
      </c>
      <c r="M388" s="71">
        <v>13.700644276155041</v>
      </c>
      <c r="N388" s="71">
        <v>26.654531745854118</v>
      </c>
      <c r="O388" s="71">
        <v>18.354250091180219</v>
      </c>
      <c r="P388" s="71">
        <v>15.790003415227449</v>
      </c>
      <c r="Q388" s="71">
        <v>0.89384801662091495</v>
      </c>
      <c r="R388" s="71">
        <v>0</v>
      </c>
      <c r="S388" s="71">
        <v>0.75575585360380937</v>
      </c>
      <c r="T388" s="72"/>
      <c r="U388" s="71">
        <v>1225976</v>
      </c>
      <c r="V388" s="71">
        <v>858</v>
      </c>
      <c r="W388" s="71">
        <v>101</v>
      </c>
      <c r="X388" s="71">
        <v>2897</v>
      </c>
      <c r="Y388" s="71">
        <v>5148</v>
      </c>
      <c r="Z388" s="71">
        <v>8736</v>
      </c>
      <c r="AA388" s="71">
        <v>3140</v>
      </c>
      <c r="AB388" s="71">
        <v>15172</v>
      </c>
      <c r="AC388" s="71">
        <v>0</v>
      </c>
      <c r="AD388" s="71">
        <v>0.75575585360380937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2126</v>
      </c>
      <c r="B389" s="70">
        <v>3</v>
      </c>
      <c r="C389" s="70">
        <v>3</v>
      </c>
      <c r="D389" s="70">
        <v>1</v>
      </c>
      <c r="E389" s="70">
        <v>2006</v>
      </c>
      <c r="F389" s="70" t="s">
        <v>790</v>
      </c>
      <c r="G389" s="70" t="s">
        <v>2124</v>
      </c>
      <c r="H389" s="70" t="s">
        <v>1692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2127</v>
      </c>
      <c r="B390" s="70">
        <v>4</v>
      </c>
      <c r="C390" s="70">
        <v>4</v>
      </c>
      <c r="D390" s="70">
        <v>1</v>
      </c>
      <c r="E390" s="70">
        <v>2007</v>
      </c>
      <c r="F390" s="70" t="s">
        <v>791</v>
      </c>
      <c r="G390" s="70" t="s">
        <v>2124</v>
      </c>
      <c r="H390" s="70" t="s">
        <v>1692</v>
      </c>
      <c r="I390" s="148"/>
      <c r="J390" s="71">
        <v>19.637438939719619</v>
      </c>
      <c r="K390" s="71">
        <v>2.3602494381548542</v>
      </c>
      <c r="L390" s="71">
        <v>13.629368406856219</v>
      </c>
      <c r="M390" s="71">
        <v>21.861065122187799</v>
      </c>
      <c r="N390" s="71">
        <v>34.01433707097052</v>
      </c>
      <c r="O390" s="71">
        <v>17.621571668230459</v>
      </c>
      <c r="P390" s="71">
        <v>15.06417916064396</v>
      </c>
      <c r="Q390" s="71">
        <v>0.91364685334991003</v>
      </c>
      <c r="R390" s="71">
        <v>0</v>
      </c>
      <c r="S390" s="71">
        <v>0.83667389216292642</v>
      </c>
      <c r="T390" s="72"/>
      <c r="U390" s="71">
        <v>1418348</v>
      </c>
      <c r="V390" s="71">
        <v>724</v>
      </c>
      <c r="W390" s="71">
        <v>114</v>
      </c>
      <c r="X390" s="71">
        <v>3835</v>
      </c>
      <c r="Y390" s="71">
        <v>5118</v>
      </c>
      <c r="Z390" s="71">
        <v>8719</v>
      </c>
      <c r="AA390" s="71">
        <v>2950</v>
      </c>
      <c r="AB390" s="71">
        <v>14688</v>
      </c>
      <c r="AC390" s="71">
        <v>0</v>
      </c>
      <c r="AD390" s="71">
        <v>0.83667389216292642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2128</v>
      </c>
      <c r="B391" s="70">
        <v>5</v>
      </c>
      <c r="C391" s="70">
        <v>5</v>
      </c>
      <c r="D391" s="70">
        <v>1</v>
      </c>
      <c r="E391" s="70">
        <v>2008</v>
      </c>
      <c r="F391" s="70" t="s">
        <v>792</v>
      </c>
      <c r="G391" s="70" t="s">
        <v>2124</v>
      </c>
      <c r="H391" s="70" t="s">
        <v>1692</v>
      </c>
      <c r="I391" s="148"/>
      <c r="J391" s="71">
        <v>15.99787377889422</v>
      </c>
      <c r="K391" s="71">
        <v>1.650629968477503</v>
      </c>
      <c r="L391" s="71">
        <v>11.502351411389011</v>
      </c>
      <c r="M391" s="71">
        <v>21.134147888628831</v>
      </c>
      <c r="N391" s="71">
        <v>28.576170489199619</v>
      </c>
      <c r="O391" s="71">
        <v>17.029914670555371</v>
      </c>
      <c r="P391" s="71">
        <v>14.735869709110849</v>
      </c>
      <c r="Q391" s="71">
        <v>0.88356321627467105</v>
      </c>
      <c r="R391" s="71">
        <v>0</v>
      </c>
      <c r="S391" s="71">
        <v>0.55848445291213045</v>
      </c>
      <c r="T391" s="72"/>
      <c r="U391" s="71">
        <v>1354698</v>
      </c>
      <c r="V391" s="71">
        <v>724</v>
      </c>
      <c r="W391" s="71">
        <v>114</v>
      </c>
      <c r="X391" s="71">
        <v>3835</v>
      </c>
      <c r="Y391" s="71">
        <v>5085</v>
      </c>
      <c r="Z391" s="71">
        <v>8722</v>
      </c>
      <c r="AA391" s="71">
        <v>2889</v>
      </c>
      <c r="AB391" s="71">
        <v>14438</v>
      </c>
      <c r="AC391" s="71">
        <v>0</v>
      </c>
      <c r="AD391" s="71">
        <v>0.55848445291213045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2129</v>
      </c>
      <c r="B392" s="70">
        <v>6</v>
      </c>
      <c r="C392" s="70">
        <v>6</v>
      </c>
      <c r="D392" s="70">
        <v>1</v>
      </c>
      <c r="E392" s="70">
        <v>2009</v>
      </c>
      <c r="F392" s="70" t="s">
        <v>176</v>
      </c>
      <c r="G392" s="70" t="s">
        <v>2124</v>
      </c>
      <c r="H392" s="70" t="s">
        <v>1692</v>
      </c>
      <c r="I392" s="148"/>
      <c r="J392" s="71">
        <v>14.151684477643879</v>
      </c>
      <c r="K392" s="71">
        <v>1.4438585096597329</v>
      </c>
      <c r="L392" s="71">
        <v>7.1764232063433866</v>
      </c>
      <c r="M392" s="71">
        <v>16.409684668979899</v>
      </c>
      <c r="N392" s="71">
        <v>22.538076222527629</v>
      </c>
      <c r="O392" s="71">
        <v>17.22567611982592</v>
      </c>
      <c r="P392" s="71">
        <v>13.837152406285441</v>
      </c>
      <c r="Q392" s="71">
        <v>0.82980459884776603</v>
      </c>
      <c r="R392" s="71">
        <v>0</v>
      </c>
      <c r="S392" s="71">
        <v>0.52242311524833851</v>
      </c>
      <c r="T392" s="72"/>
      <c r="U392" s="71">
        <v>1197873</v>
      </c>
      <c r="V392" s="71">
        <v>741</v>
      </c>
      <c r="W392" s="71">
        <v>109</v>
      </c>
      <c r="X392" s="71">
        <v>3520</v>
      </c>
      <c r="Y392" s="71">
        <v>5067</v>
      </c>
      <c r="Z392" s="71">
        <v>8708</v>
      </c>
      <c r="AA392" s="71">
        <v>2785</v>
      </c>
      <c r="AB392" s="71">
        <v>14234</v>
      </c>
      <c r="AC392" s="71">
        <v>0</v>
      </c>
      <c r="AD392" s="71">
        <v>0.52242311524833851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16.27</v>
      </c>
      <c r="BK392" s="71">
        <v>0</v>
      </c>
      <c r="BL392" s="71">
        <v>19.47</v>
      </c>
      <c r="BM392" s="71">
        <v>0</v>
      </c>
      <c r="BN392" s="72"/>
      <c r="BO392" s="71">
        <v>0</v>
      </c>
      <c r="BP392" s="71">
        <v>0</v>
      </c>
      <c r="BQ392" s="71">
        <v>2</v>
      </c>
      <c r="BR392" s="71">
        <v>0</v>
      </c>
      <c r="BS392" s="71">
        <v>1</v>
      </c>
      <c r="BT392" s="71">
        <v>0</v>
      </c>
      <c r="BU392"/>
      <c r="BV392" s="70">
        <v>19.82</v>
      </c>
      <c r="BW392" s="70">
        <v>0</v>
      </c>
      <c r="BX392" s="70">
        <v>15.92</v>
      </c>
      <c r="BY392" s="70">
        <v>0</v>
      </c>
      <c r="BZ392" s="70">
        <v>0</v>
      </c>
      <c r="CA392" s="70">
        <v>0</v>
      </c>
      <c r="CB392" s="70">
        <v>0</v>
      </c>
      <c r="CC392" s="70">
        <v>0</v>
      </c>
      <c r="CD392" s="70">
        <v>0</v>
      </c>
    </row>
    <row r="393" spans="1:82">
      <c r="A393" s="70" t="s">
        <v>2130</v>
      </c>
      <c r="B393" s="70">
        <v>7</v>
      </c>
      <c r="C393" s="70">
        <v>7</v>
      </c>
      <c r="D393" s="70">
        <v>1</v>
      </c>
      <c r="E393" s="70">
        <v>2010</v>
      </c>
      <c r="F393" s="70" t="s">
        <v>177</v>
      </c>
      <c r="G393" s="70" t="s">
        <v>2124</v>
      </c>
      <c r="H393" s="70" t="s">
        <v>1692</v>
      </c>
      <c r="I393" s="148"/>
      <c r="J393" s="71">
        <v>12.54807455850138</v>
      </c>
      <c r="K393" s="71">
        <v>1.6212711537694879</v>
      </c>
      <c r="L393" s="71">
        <v>6.7133331007767651</v>
      </c>
      <c r="M393" s="71">
        <v>19.025373409230099</v>
      </c>
      <c r="N393" s="71">
        <v>26.72621969281489</v>
      </c>
      <c r="O393" s="71">
        <v>17.096777228644861</v>
      </c>
      <c r="P393" s="71">
        <v>13.743145243122941</v>
      </c>
      <c r="Q393" s="71">
        <v>0.84876441747069198</v>
      </c>
      <c r="R393" s="71">
        <v>0</v>
      </c>
      <c r="S393" s="71">
        <v>0.79346296565728547</v>
      </c>
      <c r="T393" s="72"/>
      <c r="U393" s="71">
        <v>1084551</v>
      </c>
      <c r="V393" s="71">
        <v>741</v>
      </c>
      <c r="W393" s="71">
        <v>109</v>
      </c>
      <c r="X393" s="71">
        <v>3520</v>
      </c>
      <c r="Y393" s="71">
        <v>5028</v>
      </c>
      <c r="Z393" s="71">
        <v>8683</v>
      </c>
      <c r="AA393" s="71">
        <v>2697</v>
      </c>
      <c r="AB393" s="71">
        <v>13951</v>
      </c>
      <c r="AC393" s="71">
        <v>0</v>
      </c>
      <c r="AD393" s="71">
        <v>0.79346296565728547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12.71</v>
      </c>
      <c r="BK393" s="71">
        <v>0</v>
      </c>
      <c r="BL393" s="71">
        <v>18.358000000000001</v>
      </c>
      <c r="BM393" s="71">
        <v>0</v>
      </c>
      <c r="BN393" s="72"/>
      <c r="BO393" s="71">
        <v>0</v>
      </c>
      <c r="BP393" s="71">
        <v>0</v>
      </c>
      <c r="BQ393" s="71">
        <v>2</v>
      </c>
      <c r="BR393" s="71">
        <v>0</v>
      </c>
      <c r="BS393" s="71">
        <v>1</v>
      </c>
      <c r="BT393" s="71">
        <v>0</v>
      </c>
      <c r="BU393"/>
      <c r="BV393" s="70">
        <v>15.22</v>
      </c>
      <c r="BW393" s="70">
        <v>0</v>
      </c>
      <c r="BX393" s="70">
        <v>15.848000000000001</v>
      </c>
      <c r="BY393" s="70">
        <v>0</v>
      </c>
      <c r="BZ393" s="70">
        <v>0</v>
      </c>
      <c r="CA393" s="70">
        <v>0</v>
      </c>
      <c r="CB393" s="70">
        <v>0</v>
      </c>
      <c r="CC393" s="70">
        <v>0</v>
      </c>
      <c r="CD393" s="70">
        <v>0</v>
      </c>
    </row>
    <row r="394" spans="1:82">
      <c r="A394" s="70" t="s">
        <v>2131</v>
      </c>
      <c r="B394" s="70">
        <v>8</v>
      </c>
      <c r="C394" s="70">
        <v>8</v>
      </c>
      <c r="D394" s="70">
        <v>1</v>
      </c>
      <c r="E394" s="70">
        <v>2011</v>
      </c>
      <c r="F394" s="70" t="s">
        <v>178</v>
      </c>
      <c r="G394" s="70" t="s">
        <v>2124</v>
      </c>
      <c r="H394" s="70" t="s">
        <v>1692</v>
      </c>
      <c r="I394" s="148"/>
      <c r="J394" s="71">
        <v>18.266927699118231</v>
      </c>
      <c r="K394" s="71">
        <v>2.2379446775250829</v>
      </c>
      <c r="L394" s="71">
        <v>5.9868298792454233</v>
      </c>
      <c r="M394" s="71">
        <v>24.05303672157439</v>
      </c>
      <c r="N394" s="71">
        <v>33.487049598088603</v>
      </c>
      <c r="O394" s="71">
        <v>16.810332550545706</v>
      </c>
      <c r="P394" s="71">
        <v>12.945165443113382</v>
      </c>
      <c r="Q394" s="71">
        <v>0.96128511862633303</v>
      </c>
      <c r="R394" s="71">
        <v>0</v>
      </c>
      <c r="S394" s="71">
        <v>1.021794043058927</v>
      </c>
      <c r="T394" s="72"/>
      <c r="U394" s="71">
        <v>1269952</v>
      </c>
      <c r="V394" s="71">
        <v>741</v>
      </c>
      <c r="W394" s="71">
        <v>109</v>
      </c>
      <c r="X394" s="71">
        <v>3520</v>
      </c>
      <c r="Y394" s="71">
        <v>5004</v>
      </c>
      <c r="Z394" s="71">
        <v>8723</v>
      </c>
      <c r="AA394" s="71">
        <v>2616</v>
      </c>
      <c r="AB394" s="71">
        <v>13698</v>
      </c>
      <c r="AC394" s="71">
        <v>0</v>
      </c>
      <c r="AD394" s="71">
        <v>1.021794043058927</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12.516</v>
      </c>
      <c r="BK394" s="71">
        <v>0</v>
      </c>
      <c r="BL394" s="71">
        <v>18.815000000000001</v>
      </c>
      <c r="BM394" s="71">
        <v>0</v>
      </c>
      <c r="BN394" s="72"/>
      <c r="BO394" s="71">
        <v>0</v>
      </c>
      <c r="BP394" s="71">
        <v>0</v>
      </c>
      <c r="BQ394" s="71">
        <v>2</v>
      </c>
      <c r="BR394" s="71">
        <v>0</v>
      </c>
      <c r="BS394" s="71">
        <v>1</v>
      </c>
      <c r="BT394" s="71">
        <v>0</v>
      </c>
      <c r="BU394"/>
      <c r="BV394" s="70">
        <v>15.35</v>
      </c>
      <c r="BW394" s="70">
        <v>0</v>
      </c>
      <c r="BX394" s="70">
        <v>15.981</v>
      </c>
      <c r="BY394" s="70">
        <v>0</v>
      </c>
      <c r="BZ394" s="70">
        <v>0</v>
      </c>
      <c r="CA394" s="70">
        <v>0</v>
      </c>
      <c r="CB394" s="70">
        <v>0</v>
      </c>
      <c r="CC394" s="70">
        <v>0</v>
      </c>
      <c r="CD394" s="70">
        <v>0</v>
      </c>
    </row>
    <row r="395" spans="1:82">
      <c r="A395" s="70" t="s">
        <v>2132</v>
      </c>
      <c r="B395" s="70">
        <v>9</v>
      </c>
      <c r="C395" s="70">
        <v>9</v>
      </c>
      <c r="D395" s="70">
        <v>1</v>
      </c>
      <c r="E395" s="70">
        <v>2012</v>
      </c>
      <c r="F395" s="70" t="s">
        <v>179</v>
      </c>
      <c r="G395" s="70" t="s">
        <v>2124</v>
      </c>
      <c r="H395" s="70" t="s">
        <v>1692</v>
      </c>
      <c r="I395" s="148"/>
      <c r="J395" s="71">
        <v>16.029374168698361</v>
      </c>
      <c r="K395" s="71">
        <v>2.0235622632174808</v>
      </c>
      <c r="L395" s="71">
        <v>5.8254962602583644</v>
      </c>
      <c r="M395" s="71">
        <v>23.266916734348829</v>
      </c>
      <c r="N395" s="71">
        <v>35.286296964082418</v>
      </c>
      <c r="O395" s="71">
        <v>16.634074329436231</v>
      </c>
      <c r="P395" s="71">
        <v>12.839658985140231</v>
      </c>
      <c r="Q395" s="71">
        <v>1.0341237093523601</v>
      </c>
      <c r="R395" s="71">
        <v>0</v>
      </c>
      <c r="S395" s="71">
        <v>0.87370323049992582</v>
      </c>
      <c r="T395" s="72"/>
      <c r="U395" s="71">
        <v>1097906</v>
      </c>
      <c r="V395" s="71">
        <v>741</v>
      </c>
      <c r="W395" s="71">
        <v>109</v>
      </c>
      <c r="X395" s="71">
        <v>3520</v>
      </c>
      <c r="Y395" s="71">
        <v>5044</v>
      </c>
      <c r="Z395" s="71">
        <v>8700</v>
      </c>
      <c r="AA395" s="71">
        <v>2580</v>
      </c>
      <c r="AB395" s="71">
        <v>13563</v>
      </c>
      <c r="AC395" s="71">
        <v>0</v>
      </c>
      <c r="AD395" s="71">
        <v>0.87370323049992582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15.457000000000001</v>
      </c>
      <c r="BK395" s="71">
        <v>0</v>
      </c>
      <c r="BL395" s="71">
        <v>20.687999999999999</v>
      </c>
      <c r="BM395" s="71">
        <v>0</v>
      </c>
      <c r="BN395" s="72"/>
      <c r="BO395" s="71">
        <v>0</v>
      </c>
      <c r="BP395" s="71">
        <v>0</v>
      </c>
      <c r="BQ395" s="71">
        <v>2</v>
      </c>
      <c r="BR395" s="71">
        <v>0</v>
      </c>
      <c r="BS395" s="71">
        <v>1</v>
      </c>
      <c r="BT395" s="71">
        <v>0</v>
      </c>
      <c r="BU395"/>
      <c r="BV395" s="70">
        <v>19.574000000000002</v>
      </c>
      <c r="BW395" s="70">
        <v>0</v>
      </c>
      <c r="BX395" s="70">
        <v>16.571000000000002</v>
      </c>
      <c r="BY395" s="70">
        <v>0</v>
      </c>
      <c r="BZ395" s="70">
        <v>0</v>
      </c>
      <c r="CA395" s="70">
        <v>0</v>
      </c>
      <c r="CB395" s="70">
        <v>0</v>
      </c>
      <c r="CC395" s="70">
        <v>0</v>
      </c>
      <c r="CD395" s="70">
        <v>0</v>
      </c>
    </row>
    <row r="396" spans="1:82">
      <c r="A396" s="70" t="s">
        <v>2133</v>
      </c>
      <c r="B396" s="70">
        <v>10</v>
      </c>
      <c r="C396" s="70">
        <v>10</v>
      </c>
      <c r="D396" s="70">
        <v>1</v>
      </c>
      <c r="E396" s="70">
        <v>2013</v>
      </c>
      <c r="F396" s="70" t="s">
        <v>180</v>
      </c>
      <c r="G396" s="70" t="s">
        <v>2124</v>
      </c>
      <c r="H396" s="70" t="s">
        <v>1692</v>
      </c>
      <c r="I396" s="148"/>
      <c r="J396" s="71">
        <v>16.002283683793738</v>
      </c>
      <c r="K396" s="71">
        <v>1.617776754722184</v>
      </c>
      <c r="L396" s="71">
        <v>5.3333779830705517</v>
      </c>
      <c r="M396" s="71">
        <v>22.327579817583011</v>
      </c>
      <c r="N396" s="71">
        <v>30.07885827650437</v>
      </c>
      <c r="O396" s="71">
        <v>16.02013867899808</v>
      </c>
      <c r="P396" s="71">
        <v>12.588317078116074</v>
      </c>
      <c r="Q396" s="71">
        <v>1.03307460667231</v>
      </c>
      <c r="R396" s="71">
        <v>0</v>
      </c>
      <c r="S396" s="71">
        <v>0.70001740523090494</v>
      </c>
      <c r="T396" s="72"/>
      <c r="U396" s="71">
        <v>1153207</v>
      </c>
      <c r="V396" s="71">
        <v>741</v>
      </c>
      <c r="W396" s="71">
        <v>109</v>
      </c>
      <c r="X396" s="71">
        <v>3520</v>
      </c>
      <c r="Y396" s="71">
        <v>4998</v>
      </c>
      <c r="Z396" s="71">
        <v>8753</v>
      </c>
      <c r="AA396" s="71">
        <v>2520</v>
      </c>
      <c r="AB396" s="71">
        <v>13355</v>
      </c>
      <c r="AC396" s="71">
        <v>0</v>
      </c>
      <c r="AD396" s="71">
        <v>0.70001740523090494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16.035</v>
      </c>
      <c r="BK396" s="71">
        <v>0</v>
      </c>
      <c r="BL396" s="71">
        <v>20.966000000000001</v>
      </c>
      <c r="BM396" s="71">
        <v>0</v>
      </c>
      <c r="BN396" s="72"/>
      <c r="BO396" s="71">
        <v>0</v>
      </c>
      <c r="BP396" s="71">
        <v>0</v>
      </c>
      <c r="BQ396" s="71">
        <v>2</v>
      </c>
      <c r="BR396" s="71">
        <v>0</v>
      </c>
      <c r="BS396" s="71">
        <v>1</v>
      </c>
      <c r="BT396" s="71">
        <v>0</v>
      </c>
      <c r="BU396"/>
      <c r="BV396" s="70">
        <v>20.367000000000001</v>
      </c>
      <c r="BW396" s="70">
        <v>0</v>
      </c>
      <c r="BX396" s="70">
        <v>16.634</v>
      </c>
      <c r="BY396" s="70">
        <v>0</v>
      </c>
      <c r="BZ396" s="70">
        <v>0</v>
      </c>
      <c r="CA396" s="70">
        <v>0</v>
      </c>
      <c r="CB396" s="70">
        <v>0</v>
      </c>
      <c r="CC396" s="70">
        <v>0</v>
      </c>
      <c r="CD396" s="70">
        <v>0</v>
      </c>
    </row>
    <row r="397" spans="1:82">
      <c r="A397" s="70" t="s">
        <v>2134</v>
      </c>
      <c r="B397" s="70">
        <v>11</v>
      </c>
      <c r="C397" s="70">
        <v>11</v>
      </c>
      <c r="D397" s="70">
        <v>1</v>
      </c>
      <c r="E397" s="70">
        <v>2014</v>
      </c>
      <c r="F397" s="70" t="s">
        <v>181</v>
      </c>
      <c r="G397" s="70" t="s">
        <v>2124</v>
      </c>
      <c r="H397" s="70" t="s">
        <v>1692</v>
      </c>
      <c r="I397" s="148"/>
      <c r="J397" s="71">
        <v>16.272797482445672</v>
      </c>
      <c r="K397" s="71">
        <v>1.459058673500226</v>
      </c>
      <c r="L397" s="71">
        <v>4.6999358240714448</v>
      </c>
      <c r="M397" s="71">
        <v>20.20609981392143</v>
      </c>
      <c r="N397" s="71">
        <v>29.132870543355679</v>
      </c>
      <c r="O397" s="71">
        <v>15.1167533011355</v>
      </c>
      <c r="P397" s="71">
        <v>12.257064232056541</v>
      </c>
      <c r="Q397" s="71">
        <v>0.972916068145534</v>
      </c>
      <c r="R397" s="71">
        <v>0</v>
      </c>
      <c r="S397" s="71">
        <v>0.75521066914487345</v>
      </c>
      <c r="T397" s="72"/>
      <c r="U397" s="71">
        <v>1212964</v>
      </c>
      <c r="V397" s="71">
        <v>556</v>
      </c>
      <c r="W397" s="71">
        <v>110</v>
      </c>
      <c r="X397" s="71">
        <v>3151</v>
      </c>
      <c r="Y397" s="71">
        <v>4967</v>
      </c>
      <c r="Z397" s="71">
        <v>8699</v>
      </c>
      <c r="AA397" s="71">
        <v>2441</v>
      </c>
      <c r="AB397" s="71">
        <v>13109</v>
      </c>
      <c r="AC397" s="71">
        <v>0</v>
      </c>
      <c r="AD397" s="71">
        <v>0.75521066914487345</v>
      </c>
      <c r="AE397" s="72"/>
      <c r="AF397" s="71"/>
      <c r="AG397" s="71"/>
      <c r="AH397" s="71"/>
      <c r="AI397" s="71"/>
      <c r="AJ397" s="71"/>
      <c r="AK397" s="71"/>
      <c r="AL397" s="71"/>
      <c r="AM397" s="71"/>
      <c r="AN397" s="71"/>
      <c r="AO397" s="71"/>
      <c r="AP397" s="71"/>
      <c r="AQ397" s="72"/>
      <c r="AR397" s="71">
        <v>25</v>
      </c>
      <c r="AS397" s="71">
        <v>6</v>
      </c>
      <c r="AT397" s="71">
        <v>0</v>
      </c>
      <c r="AU397" s="71">
        <v>1</v>
      </c>
      <c r="AV397" s="71">
        <v>0</v>
      </c>
      <c r="AW397" s="71">
        <v>0</v>
      </c>
      <c r="AX397" s="71"/>
      <c r="AY397" s="72"/>
      <c r="AZ397" s="71">
        <v>112.5</v>
      </c>
      <c r="BA397" s="71">
        <v>139.69999999999999</v>
      </c>
      <c r="BB397" s="71">
        <v>0</v>
      </c>
      <c r="BC397" s="71">
        <v>5</v>
      </c>
      <c r="BD397" s="71">
        <v>0</v>
      </c>
      <c r="BE397" s="71">
        <v>0</v>
      </c>
      <c r="BF397" s="71"/>
      <c r="BG397" s="72"/>
      <c r="BH397" s="71">
        <v>0</v>
      </c>
      <c r="BI397" s="71">
        <v>0</v>
      </c>
      <c r="BJ397" s="71">
        <v>17.844000000000001</v>
      </c>
      <c r="BK397" s="71">
        <v>0</v>
      </c>
      <c r="BL397" s="71">
        <v>20.51</v>
      </c>
      <c r="BM397" s="71">
        <v>0</v>
      </c>
      <c r="BN397" s="72"/>
      <c r="BO397" s="71">
        <v>0</v>
      </c>
      <c r="BP397" s="71">
        <v>0</v>
      </c>
      <c r="BQ397" s="71">
        <v>2</v>
      </c>
      <c r="BR397" s="71">
        <v>0</v>
      </c>
      <c r="BS397" s="71">
        <v>1</v>
      </c>
      <c r="BT397" s="71">
        <v>0</v>
      </c>
      <c r="BU397"/>
      <c r="BV397" s="70">
        <v>21.922000000000001</v>
      </c>
      <c r="BW397" s="70">
        <v>0</v>
      </c>
      <c r="BX397" s="70">
        <v>16.431999999999999</v>
      </c>
      <c r="BY397" s="70">
        <v>0</v>
      </c>
      <c r="BZ397" s="70">
        <v>0</v>
      </c>
      <c r="CA397" s="70">
        <v>0</v>
      </c>
      <c r="CB397" s="70">
        <v>0</v>
      </c>
      <c r="CC397" s="70">
        <v>0</v>
      </c>
      <c r="CD397" s="70">
        <v>0</v>
      </c>
    </row>
    <row r="398" spans="1:82">
      <c r="A398" s="70" t="s">
        <v>2135</v>
      </c>
      <c r="B398" s="70">
        <v>12</v>
      </c>
      <c r="C398" s="70">
        <v>12</v>
      </c>
      <c r="D398" s="70">
        <v>1</v>
      </c>
      <c r="E398" s="70">
        <v>2015</v>
      </c>
      <c r="F398" s="70" t="s">
        <v>182</v>
      </c>
      <c r="G398" s="70" t="s">
        <v>2124</v>
      </c>
      <c r="H398" s="70" t="s">
        <v>1692</v>
      </c>
      <c r="I398" s="148"/>
      <c r="J398" s="71">
        <v>11.334834377898479</v>
      </c>
      <c r="K398" s="71">
        <v>1.3760786624763499</v>
      </c>
      <c r="L398" s="71">
        <v>4.415842704712583</v>
      </c>
      <c r="M398" s="71">
        <v>18.222282304201428</v>
      </c>
      <c r="N398" s="71">
        <v>27.361522459215792</v>
      </c>
      <c r="O398" s="71">
        <v>14.802259589854534</v>
      </c>
      <c r="P398" s="71">
        <v>11.990356737946454</v>
      </c>
      <c r="Q398" s="71">
        <v>0.92953609719806296</v>
      </c>
      <c r="R398" s="71">
        <v>0</v>
      </c>
      <c r="S398" s="71">
        <v>0.99309728668361641</v>
      </c>
      <c r="T398" s="72"/>
      <c r="U398" s="71">
        <v>993787</v>
      </c>
      <c r="V398" s="71">
        <v>556</v>
      </c>
      <c r="W398" s="71">
        <v>110</v>
      </c>
      <c r="X398" s="71">
        <v>3151</v>
      </c>
      <c r="Y398" s="71">
        <v>4919</v>
      </c>
      <c r="Z398" s="71">
        <v>8600</v>
      </c>
      <c r="AA398" s="71">
        <v>2386</v>
      </c>
      <c r="AB398" s="71">
        <v>12794</v>
      </c>
      <c r="AC398" s="71">
        <v>0</v>
      </c>
      <c r="AD398" s="71">
        <v>0.99309728668361641</v>
      </c>
      <c r="AE398" s="72"/>
      <c r="AF398" s="71">
        <v>11939928.773742991</v>
      </c>
      <c r="AG398" s="71">
        <v>985406.6343620246</v>
      </c>
      <c r="AH398" s="71">
        <v>572972.69358042162</v>
      </c>
      <c r="AI398" s="71">
        <v>19224156.77994021</v>
      </c>
      <c r="AJ398" s="71">
        <v>36294027.319319516</v>
      </c>
      <c r="AK398" s="71">
        <v>0</v>
      </c>
      <c r="AL398" s="71">
        <v>0</v>
      </c>
      <c r="AM398" s="71">
        <v>1753364.0311885229</v>
      </c>
      <c r="AN398" s="71">
        <v>0</v>
      </c>
      <c r="AO398" s="71">
        <v>0</v>
      </c>
      <c r="AP398" s="71">
        <v>70769856.232133687</v>
      </c>
      <c r="AQ398" s="72"/>
      <c r="AR398" s="71">
        <v>27</v>
      </c>
      <c r="AS398" s="71">
        <v>11</v>
      </c>
      <c r="AT398" s="71">
        <v>0</v>
      </c>
      <c r="AU398" s="71">
        <v>1</v>
      </c>
      <c r="AV398" s="71">
        <v>0</v>
      </c>
      <c r="AW398" s="71">
        <v>0</v>
      </c>
      <c r="AX398" s="71"/>
      <c r="AY398" s="72"/>
      <c r="AZ398" s="71">
        <v>126.5</v>
      </c>
      <c r="BA398" s="71">
        <v>772.2</v>
      </c>
      <c r="BB398" s="71">
        <v>0</v>
      </c>
      <c r="BC398" s="71">
        <v>5</v>
      </c>
      <c r="BD398" s="71">
        <v>0</v>
      </c>
      <c r="BE398" s="71">
        <v>0</v>
      </c>
      <c r="BF398" s="71"/>
      <c r="BG398" s="72"/>
      <c r="BH398" s="71">
        <v>0</v>
      </c>
      <c r="BI398" s="71">
        <v>0</v>
      </c>
      <c r="BJ398" s="71">
        <v>18.050999999999998</v>
      </c>
      <c r="BK398" s="71">
        <v>0</v>
      </c>
      <c r="BL398" s="71">
        <v>20.483000000000001</v>
      </c>
      <c r="BM398" s="71">
        <v>0</v>
      </c>
      <c r="BN398" s="72"/>
      <c r="BO398" s="71">
        <v>0</v>
      </c>
      <c r="BP398" s="71">
        <v>0</v>
      </c>
      <c r="BQ398" s="71">
        <v>2</v>
      </c>
      <c r="BR398" s="71">
        <v>0</v>
      </c>
      <c r="BS398" s="71">
        <v>1</v>
      </c>
      <c r="BT398" s="71">
        <v>0</v>
      </c>
      <c r="BU398"/>
      <c r="BV398" s="70">
        <v>22.637</v>
      </c>
      <c r="BW398" s="70">
        <v>0</v>
      </c>
      <c r="BX398" s="70">
        <v>15.897</v>
      </c>
      <c r="BY398" s="70">
        <v>0</v>
      </c>
      <c r="BZ398" s="70">
        <v>0</v>
      </c>
      <c r="CA398" s="70">
        <v>0</v>
      </c>
      <c r="CB398" s="70">
        <v>0</v>
      </c>
      <c r="CC398" s="70">
        <v>0</v>
      </c>
      <c r="CD398" s="70">
        <v>0</v>
      </c>
    </row>
    <row r="399" spans="1:82">
      <c r="A399" s="70" t="s">
        <v>2136</v>
      </c>
      <c r="B399" s="70">
        <v>13</v>
      </c>
      <c r="C399" s="70">
        <v>13</v>
      </c>
      <c r="D399" s="70">
        <v>1</v>
      </c>
      <c r="E399" s="70">
        <v>2016</v>
      </c>
      <c r="F399" s="70" t="s">
        <v>155</v>
      </c>
      <c r="G399" s="70" t="s">
        <v>2124</v>
      </c>
      <c r="H399" s="70" t="s">
        <v>1692</v>
      </c>
      <c r="I399" s="148"/>
      <c r="J399" s="71">
        <v>16.513042963789967</v>
      </c>
      <c r="K399" s="71">
        <v>1.3869928489877146</v>
      </c>
      <c r="L399" s="71">
        <v>5.1471012122153725</v>
      </c>
      <c r="M399" s="71">
        <v>15.217292697171825</v>
      </c>
      <c r="N399" s="71">
        <v>26.275590624862012</v>
      </c>
      <c r="O399" s="71">
        <v>14.493286460330571</v>
      </c>
      <c r="P399" s="71">
        <v>11.728954748822574</v>
      </c>
      <c r="Q399" s="71">
        <v>0.88268845205777202</v>
      </c>
      <c r="R399" s="71">
        <v>0</v>
      </c>
      <c r="S399" s="71">
        <v>0.83470252447757609</v>
      </c>
      <c r="T399" s="72"/>
      <c r="U399" s="71">
        <v>1398739</v>
      </c>
      <c r="V399" s="71">
        <v>556</v>
      </c>
      <c r="W399" s="71">
        <v>110</v>
      </c>
      <c r="X399" s="71">
        <v>3151</v>
      </c>
      <c r="Y399" s="71">
        <v>4866</v>
      </c>
      <c r="Z399" s="71">
        <v>8524</v>
      </c>
      <c r="AA399" s="71">
        <v>2414</v>
      </c>
      <c r="AB399" s="71">
        <v>12497</v>
      </c>
      <c r="AC399" s="71">
        <v>0</v>
      </c>
      <c r="AD399" s="71">
        <v>0.83470252447757609</v>
      </c>
      <c r="AE399" s="72"/>
      <c r="AF399" s="71">
        <v>17631855.9828116</v>
      </c>
      <c r="AG399" s="71">
        <v>933882.49995146284</v>
      </c>
      <c r="AH399" s="71">
        <v>525717.17446330364</v>
      </c>
      <c r="AI399" s="71">
        <v>18466731.002660509</v>
      </c>
      <c r="AJ399" s="71">
        <v>33848930.092506379</v>
      </c>
      <c r="AK399" s="71">
        <v>0</v>
      </c>
      <c r="AL399" s="71">
        <v>0</v>
      </c>
      <c r="AM399" s="71">
        <v>1713991.9969406549</v>
      </c>
      <c r="AN399" s="71">
        <v>0</v>
      </c>
      <c r="AO399" s="71">
        <v>0</v>
      </c>
      <c r="AP399" s="71">
        <v>73121108.749333903</v>
      </c>
      <c r="AQ399" s="72"/>
      <c r="AR399" s="71">
        <v>35</v>
      </c>
      <c r="AS399" s="71">
        <v>18</v>
      </c>
      <c r="AT399" s="71">
        <v>0</v>
      </c>
      <c r="AU399" s="71">
        <v>2</v>
      </c>
      <c r="AV399" s="71">
        <v>0</v>
      </c>
      <c r="AW399" s="71">
        <v>0</v>
      </c>
      <c r="AX399" s="71"/>
      <c r="AY399" s="72"/>
      <c r="AZ399" s="71">
        <v>177.6</v>
      </c>
      <c r="BA399" s="71">
        <v>1058.2</v>
      </c>
      <c r="BB399" s="71">
        <v>0</v>
      </c>
      <c r="BC399" s="71">
        <v>195</v>
      </c>
      <c r="BD399" s="71">
        <v>0</v>
      </c>
      <c r="BE399" s="71">
        <v>0</v>
      </c>
      <c r="BF399" s="71"/>
      <c r="BG399" s="72"/>
      <c r="BH399" s="71">
        <v>0</v>
      </c>
      <c r="BI399" s="71">
        <v>0</v>
      </c>
      <c r="BJ399" s="71">
        <v>17.632999999999999</v>
      </c>
      <c r="BK399" s="71">
        <v>0</v>
      </c>
      <c r="BL399" s="71">
        <v>19.664999999999999</v>
      </c>
      <c r="BM399" s="71">
        <v>0</v>
      </c>
      <c r="BN399" s="72"/>
      <c r="BO399" s="71">
        <v>0</v>
      </c>
      <c r="BP399" s="71">
        <v>0</v>
      </c>
      <c r="BQ399" s="71">
        <v>2</v>
      </c>
      <c r="BR399" s="71">
        <v>0</v>
      </c>
      <c r="BS399" s="71">
        <v>1</v>
      </c>
      <c r="BT399" s="71">
        <v>0</v>
      </c>
      <c r="BU399"/>
      <c r="BV399" s="70">
        <v>22.03</v>
      </c>
      <c r="BW399" s="70">
        <v>0</v>
      </c>
      <c r="BX399" s="70">
        <v>15.268000000000001</v>
      </c>
      <c r="BY399" s="70">
        <v>0</v>
      </c>
      <c r="BZ399" s="70">
        <v>0</v>
      </c>
      <c r="CA399" s="70">
        <v>0</v>
      </c>
      <c r="CB399" s="70">
        <v>0</v>
      </c>
      <c r="CC399" s="70">
        <v>0</v>
      </c>
      <c r="CD399" s="70">
        <v>0</v>
      </c>
    </row>
    <row r="400" spans="1:82">
      <c r="A400" s="70" t="s">
        <v>2137</v>
      </c>
      <c r="B400" s="70">
        <v>14</v>
      </c>
      <c r="C400" s="70">
        <v>14</v>
      </c>
      <c r="D400" s="70">
        <v>1</v>
      </c>
      <c r="E400" s="70">
        <v>2017</v>
      </c>
      <c r="F400" s="70" t="s">
        <v>156</v>
      </c>
      <c r="G400" s="70" t="s">
        <v>2124</v>
      </c>
      <c r="H400" s="70" t="s">
        <v>1692</v>
      </c>
      <c r="I400" s="148"/>
      <c r="J400" s="71">
        <v>15.688155197313565</v>
      </c>
      <c r="K400" s="71">
        <v>1.2881265218656073</v>
      </c>
      <c r="L400" s="71">
        <v>4.6755425251150982</v>
      </c>
      <c r="M400" s="71">
        <v>14.675314521119876</v>
      </c>
      <c r="N400" s="71">
        <v>26.585154135983355</v>
      </c>
      <c r="O400" s="71">
        <v>14.189888679410148</v>
      </c>
      <c r="P400" s="71">
        <v>11.379463219808231</v>
      </c>
      <c r="Q400" s="71">
        <v>0.83868938289601802</v>
      </c>
      <c r="R400" s="71">
        <v>0</v>
      </c>
      <c r="S400" s="71">
        <v>0.93790908449428434</v>
      </c>
      <c r="T400" s="72"/>
      <c r="U400" s="71">
        <v>1488873</v>
      </c>
      <c r="V400" s="71">
        <v>556</v>
      </c>
      <c r="W400" s="71">
        <v>110</v>
      </c>
      <c r="X400" s="71">
        <v>3151</v>
      </c>
      <c r="Y400" s="71">
        <v>4844</v>
      </c>
      <c r="Z400" s="71">
        <v>8484</v>
      </c>
      <c r="AA400" s="71">
        <v>2357</v>
      </c>
      <c r="AB400" s="71">
        <v>12279</v>
      </c>
      <c r="AC400" s="71">
        <v>0</v>
      </c>
      <c r="AD400" s="71">
        <v>0.93790908449428434</v>
      </c>
      <c r="AE400" s="72"/>
      <c r="AF400" s="71">
        <v>18143825.569357689</v>
      </c>
      <c r="AG400" s="71">
        <v>906313.89527308743</v>
      </c>
      <c r="AH400" s="71">
        <v>684274.73332609655</v>
      </c>
      <c r="AI400" s="71">
        <v>19428966.164549161</v>
      </c>
      <c r="AJ400" s="71">
        <v>35456038.512553133</v>
      </c>
      <c r="AK400" s="71">
        <v>0</v>
      </c>
      <c r="AL400" s="71">
        <v>0</v>
      </c>
      <c r="AM400" s="71">
        <v>1686727.946232094</v>
      </c>
      <c r="AN400" s="71">
        <v>0</v>
      </c>
      <c r="AO400" s="71">
        <v>0</v>
      </c>
      <c r="AP400" s="71">
        <v>76306146.821291253</v>
      </c>
      <c r="AQ400" s="72"/>
      <c r="AR400" s="71">
        <v>42</v>
      </c>
      <c r="AS400" s="71">
        <v>22</v>
      </c>
      <c r="AT400" s="71">
        <v>0</v>
      </c>
      <c r="AU400" s="71">
        <v>2</v>
      </c>
      <c r="AV400" s="71">
        <v>0</v>
      </c>
      <c r="AW400" s="71">
        <v>0</v>
      </c>
      <c r="AX400" s="71"/>
      <c r="AY400" s="72"/>
      <c r="AZ400" s="71">
        <v>220.6</v>
      </c>
      <c r="BA400" s="71">
        <v>1554.4</v>
      </c>
      <c r="BB400" s="71">
        <v>0</v>
      </c>
      <c r="BC400" s="71">
        <v>195</v>
      </c>
      <c r="BD400" s="71">
        <v>0</v>
      </c>
      <c r="BE400" s="71">
        <v>0</v>
      </c>
      <c r="BF400" s="71"/>
      <c r="BG400" s="72"/>
      <c r="BH400" s="71">
        <v>0</v>
      </c>
      <c r="BI400" s="71">
        <v>0</v>
      </c>
      <c r="BJ400" s="71">
        <v>18.364999999999998</v>
      </c>
      <c r="BK400" s="71">
        <v>0</v>
      </c>
      <c r="BL400" s="71">
        <v>19.709</v>
      </c>
      <c r="BM400" s="71">
        <v>0</v>
      </c>
      <c r="BN400" s="72"/>
      <c r="BO400" s="71">
        <v>0</v>
      </c>
      <c r="BP400" s="71">
        <v>0</v>
      </c>
      <c r="BQ400" s="71">
        <v>2</v>
      </c>
      <c r="BR400" s="71">
        <v>0</v>
      </c>
      <c r="BS400" s="71">
        <v>1</v>
      </c>
      <c r="BT400" s="71">
        <v>0</v>
      </c>
      <c r="BU400"/>
      <c r="BV400" s="70">
        <v>22.983000000000001</v>
      </c>
      <c r="BW400" s="70">
        <v>0</v>
      </c>
      <c r="BX400" s="70">
        <v>15.090999999999999</v>
      </c>
      <c r="BY400" s="70">
        <v>0</v>
      </c>
      <c r="BZ400" s="70">
        <v>0</v>
      </c>
      <c r="CA400" s="70">
        <v>0</v>
      </c>
      <c r="CB400" s="70">
        <v>0</v>
      </c>
      <c r="CC400" s="70">
        <v>0</v>
      </c>
      <c r="CD400" s="70">
        <v>0</v>
      </c>
    </row>
    <row r="401" spans="1:82">
      <c r="A401" s="70" t="s">
        <v>2138</v>
      </c>
      <c r="B401" s="70">
        <v>15</v>
      </c>
      <c r="C401" s="70">
        <v>15</v>
      </c>
      <c r="D401" s="70">
        <v>1</v>
      </c>
      <c r="E401" s="70">
        <v>2018</v>
      </c>
      <c r="F401" s="70" t="s">
        <v>183</v>
      </c>
      <c r="G401" s="70" t="s">
        <v>2124</v>
      </c>
      <c r="H401" s="70" t="s">
        <v>1692</v>
      </c>
      <c r="I401" s="148"/>
      <c r="J401" s="71">
        <v>14.521513426670801</v>
      </c>
      <c r="K401" s="71">
        <v>1.1783337458216512</v>
      </c>
      <c r="L401" s="71">
        <v>4.3234928304973943</v>
      </c>
      <c r="M401" s="71">
        <v>14.261260964414879</v>
      </c>
      <c r="N401" s="71">
        <v>24.647956946179068</v>
      </c>
      <c r="O401" s="71">
        <v>13.7378446860419</v>
      </c>
      <c r="P401" s="71">
        <v>11.031974968672465</v>
      </c>
      <c r="Q401" s="71">
        <v>0.76475313556548297</v>
      </c>
      <c r="R401" s="71">
        <v>0</v>
      </c>
      <c r="S401" s="71">
        <v>0.9887149810032605</v>
      </c>
      <c r="T401" s="72"/>
      <c r="U401" s="71">
        <v>1575194</v>
      </c>
      <c r="V401" s="71">
        <v>556</v>
      </c>
      <c r="W401" s="71">
        <v>110</v>
      </c>
      <c r="X401" s="71">
        <v>3151</v>
      </c>
      <c r="Y401" s="71">
        <v>4827</v>
      </c>
      <c r="Z401" s="71">
        <v>8371</v>
      </c>
      <c r="AA401" s="71">
        <v>2308</v>
      </c>
      <c r="AB401" s="71">
        <v>12066</v>
      </c>
      <c r="AC401" s="71">
        <v>0</v>
      </c>
      <c r="AD401" s="71">
        <v>0.9887149810032605</v>
      </c>
      <c r="AE401" s="72"/>
      <c r="AF401" s="71">
        <v>17589811.797913279</v>
      </c>
      <c r="AG401" s="71">
        <v>807701.0143698894</v>
      </c>
      <c r="AH401" s="71">
        <v>650229.59572928969</v>
      </c>
      <c r="AI401" s="71">
        <v>18961854.765663311</v>
      </c>
      <c r="AJ401" s="71">
        <v>34952071.516282387</v>
      </c>
      <c r="AK401" s="71">
        <v>0</v>
      </c>
      <c r="AL401" s="71">
        <v>0</v>
      </c>
      <c r="AM401" s="71">
        <v>1660898.301846755</v>
      </c>
      <c r="AN401" s="71">
        <v>0</v>
      </c>
      <c r="AO401" s="71">
        <v>0</v>
      </c>
      <c r="AP401" s="71">
        <v>74622566.991804913</v>
      </c>
      <c r="AQ401" s="72"/>
      <c r="AR401" s="71">
        <v>47</v>
      </c>
      <c r="AS401" s="71">
        <v>27</v>
      </c>
      <c r="AT401" s="71">
        <v>0</v>
      </c>
      <c r="AU401" s="71">
        <v>2</v>
      </c>
      <c r="AV401" s="71">
        <v>0</v>
      </c>
      <c r="AW401" s="71">
        <v>0</v>
      </c>
      <c r="AX401" s="71"/>
      <c r="AY401" s="72"/>
      <c r="AZ401" s="71">
        <v>250</v>
      </c>
      <c r="BA401" s="71">
        <v>1750</v>
      </c>
      <c r="BB401" s="71">
        <v>0</v>
      </c>
      <c r="BC401" s="71">
        <v>195</v>
      </c>
      <c r="BD401" s="71">
        <v>0</v>
      </c>
      <c r="BE401" s="71">
        <v>0</v>
      </c>
      <c r="BF401" s="71"/>
      <c r="BG401" s="72"/>
      <c r="BH401" s="71">
        <v>0</v>
      </c>
      <c r="BI401" s="71">
        <v>0</v>
      </c>
      <c r="BJ401" s="71">
        <v>17.308</v>
      </c>
      <c r="BK401" s="71">
        <v>0</v>
      </c>
      <c r="BL401" s="71">
        <v>18.983000000000001</v>
      </c>
      <c r="BM401" s="71">
        <v>0</v>
      </c>
      <c r="BN401" s="72"/>
      <c r="BO401" s="71">
        <v>0</v>
      </c>
      <c r="BP401" s="71">
        <v>0</v>
      </c>
      <c r="BQ401" s="71">
        <v>2</v>
      </c>
      <c r="BR401" s="71">
        <v>0</v>
      </c>
      <c r="BS401" s="71">
        <v>1</v>
      </c>
      <c r="BT401" s="71">
        <v>0</v>
      </c>
      <c r="BU401"/>
      <c r="BV401" s="70">
        <v>21.434999999999999</v>
      </c>
      <c r="BW401" s="70">
        <v>0</v>
      </c>
      <c r="BX401" s="70">
        <v>14.856</v>
      </c>
      <c r="BY401" s="70">
        <v>0</v>
      </c>
      <c r="BZ401" s="70">
        <v>0</v>
      </c>
      <c r="CA401" s="70">
        <v>0</v>
      </c>
      <c r="CB401" s="70">
        <v>0</v>
      </c>
      <c r="CC401" s="70">
        <v>0</v>
      </c>
      <c r="CD401" s="70">
        <v>0</v>
      </c>
    </row>
    <row r="402" spans="1:82">
      <c r="A402" s="70" t="s">
        <v>2139</v>
      </c>
      <c r="B402" s="70">
        <v>16</v>
      </c>
      <c r="C402" s="70">
        <v>16</v>
      </c>
      <c r="D402" s="70">
        <v>1</v>
      </c>
      <c r="E402" s="70">
        <v>2019</v>
      </c>
      <c r="F402" s="70" t="s">
        <v>158</v>
      </c>
      <c r="G402" s="70" t="s">
        <v>2124</v>
      </c>
      <c r="H402" s="70" t="s">
        <v>1692</v>
      </c>
      <c r="I402" s="148"/>
      <c r="J402" s="71">
        <v>13.649365457462533</v>
      </c>
      <c r="K402" s="71">
        <v>1.0605007874602395</v>
      </c>
      <c r="L402" s="71">
        <v>4.3494394980451485</v>
      </c>
      <c r="M402" s="71">
        <v>12.65164271361618</v>
      </c>
      <c r="N402" s="71">
        <v>22.3101316620474</v>
      </c>
      <c r="O402" s="71">
        <v>13.204656705353687</v>
      </c>
      <c r="P402" s="71">
        <v>10.503549355334913</v>
      </c>
      <c r="Q402" s="71">
        <v>0.72997018698567295</v>
      </c>
      <c r="R402" s="71">
        <v>0</v>
      </c>
      <c r="S402" s="71">
        <v>0.90400648866010258</v>
      </c>
      <c r="T402" s="72"/>
      <c r="U402" s="71">
        <v>1530951</v>
      </c>
      <c r="V402" s="71">
        <v>556</v>
      </c>
      <c r="W402" s="71">
        <v>110</v>
      </c>
      <c r="X402" s="71">
        <v>3151</v>
      </c>
      <c r="Y402" s="71">
        <v>4772</v>
      </c>
      <c r="Z402" s="71">
        <v>8267</v>
      </c>
      <c r="AA402" s="71">
        <v>2181</v>
      </c>
      <c r="AB402" s="71">
        <v>11829</v>
      </c>
      <c r="AC402" s="71">
        <v>0</v>
      </c>
      <c r="AD402" s="71">
        <v>0.90400648866010258</v>
      </c>
      <c r="AE402" s="72"/>
      <c r="AF402" s="71">
        <v>17412568.215522099</v>
      </c>
      <c r="AG402" s="71">
        <v>779285.93916953274</v>
      </c>
      <c r="AH402" s="71">
        <v>696136.3664502243</v>
      </c>
      <c r="AI402" s="71">
        <v>18578477.908771969</v>
      </c>
      <c r="AJ402" s="71">
        <v>31694340.14868189</v>
      </c>
      <c r="AK402" s="71">
        <v>0</v>
      </c>
      <c r="AL402" s="71">
        <v>0</v>
      </c>
      <c r="AM402" s="71">
        <v>1611020.7513356765</v>
      </c>
      <c r="AN402" s="71">
        <v>0</v>
      </c>
      <c r="AO402" s="71">
        <v>0</v>
      </c>
      <c r="AP402" s="71">
        <v>70771829.329931393</v>
      </c>
      <c r="AQ402" s="72"/>
      <c r="AR402" s="71">
        <v>52</v>
      </c>
      <c r="AS402" s="71">
        <v>29</v>
      </c>
      <c r="AT402" s="71">
        <v>0</v>
      </c>
      <c r="AU402" s="71">
        <v>2</v>
      </c>
      <c r="AV402" s="71">
        <v>0</v>
      </c>
      <c r="AW402" s="71">
        <v>0</v>
      </c>
      <c r="AX402" s="71"/>
      <c r="AY402" s="72"/>
      <c r="AZ402" s="71">
        <v>279.60000000000002</v>
      </c>
      <c r="BA402" s="71">
        <v>2503.3000000000002</v>
      </c>
      <c r="BB402" s="71">
        <v>0</v>
      </c>
      <c r="BC402" s="71">
        <v>195</v>
      </c>
      <c r="BD402" s="71">
        <v>0</v>
      </c>
      <c r="BE402" s="71">
        <v>0</v>
      </c>
      <c r="BF402" s="71"/>
      <c r="BG402" s="72"/>
      <c r="BH402" s="71">
        <v>0</v>
      </c>
      <c r="BI402" s="71">
        <v>0</v>
      </c>
      <c r="BJ402" s="71">
        <v>16.04</v>
      </c>
      <c r="BK402" s="71">
        <v>0</v>
      </c>
      <c r="BL402" s="71">
        <v>18.954000000000001</v>
      </c>
      <c r="BM402" s="71">
        <v>0</v>
      </c>
      <c r="BN402" s="72"/>
      <c r="BO402" s="71">
        <v>0</v>
      </c>
      <c r="BP402" s="71">
        <v>0</v>
      </c>
      <c r="BQ402" s="71">
        <v>2</v>
      </c>
      <c r="BR402" s="71">
        <v>0</v>
      </c>
      <c r="BS402" s="71">
        <v>1</v>
      </c>
      <c r="BT402" s="71">
        <v>0</v>
      </c>
      <c r="BU402"/>
      <c r="BV402" s="70">
        <v>19.989000000000001</v>
      </c>
      <c r="BW402" s="70">
        <v>0</v>
      </c>
      <c r="BX402" s="70">
        <v>15.005000000000001</v>
      </c>
      <c r="BY402" s="70">
        <v>0</v>
      </c>
      <c r="BZ402" s="70">
        <v>0</v>
      </c>
      <c r="CA402" s="70">
        <v>0</v>
      </c>
      <c r="CB402" s="70">
        <v>0</v>
      </c>
      <c r="CC402" s="70">
        <v>0</v>
      </c>
      <c r="CD402" s="70">
        <v>0</v>
      </c>
    </row>
    <row r="403" spans="1:82">
      <c r="A403" s="70" t="s">
        <v>2140</v>
      </c>
      <c r="B403" s="70">
        <v>17</v>
      </c>
      <c r="C403" s="70">
        <v>17</v>
      </c>
      <c r="D403" s="70">
        <v>1</v>
      </c>
      <c r="E403" s="70">
        <v>2020</v>
      </c>
      <c r="F403" s="70" t="s">
        <v>159</v>
      </c>
      <c r="G403" s="70" t="s">
        <v>2124</v>
      </c>
      <c r="H403" s="70" t="s">
        <v>1692</v>
      </c>
      <c r="I403" s="148"/>
      <c r="J403" s="71">
        <v>11.591879176429661</v>
      </c>
      <c r="K403" s="71">
        <v>0.90512242643788443</v>
      </c>
      <c r="L403" s="71">
        <v>6.0623709093160567</v>
      </c>
      <c r="M403" s="71">
        <v>10.662076295800393</v>
      </c>
      <c r="N403" s="71">
        <v>21.010049194706866</v>
      </c>
      <c r="O403" s="71">
        <v>11.419406422103281</v>
      </c>
      <c r="P403" s="71">
        <v>9.7732797718540478</v>
      </c>
      <c r="Q403" s="71">
        <v>0.68058363019373203</v>
      </c>
      <c r="R403" s="71">
        <v>0</v>
      </c>
      <c r="S403" s="71">
        <v>0.9662057495070393</v>
      </c>
      <c r="T403" s="72"/>
      <c r="U403" s="71">
        <v>1330928</v>
      </c>
      <c r="V403" s="71">
        <v>413</v>
      </c>
      <c r="W403" s="71">
        <v>223</v>
      </c>
      <c r="X403" s="71">
        <v>2849</v>
      </c>
      <c r="Y403" s="71">
        <v>4743</v>
      </c>
      <c r="Z403" s="71">
        <v>8160</v>
      </c>
      <c r="AA403" s="71">
        <v>2157</v>
      </c>
      <c r="AB403" s="71">
        <v>11543</v>
      </c>
      <c r="AC403" s="71">
        <v>0</v>
      </c>
      <c r="AD403" s="71">
        <v>0.9662057495070393</v>
      </c>
      <c r="AE403" s="72"/>
      <c r="AF403" s="71">
        <v>15545328.56228701</v>
      </c>
      <c r="AG403" s="71">
        <v>644137.43881356984</v>
      </c>
      <c r="AH403" s="71">
        <v>917725.38762079086</v>
      </c>
      <c r="AI403" s="71">
        <v>16374496.027698396</v>
      </c>
      <c r="AJ403" s="71">
        <v>34507906.495345339</v>
      </c>
      <c r="AK403" s="71"/>
      <c r="AL403" s="71"/>
      <c r="AM403" s="71">
        <v>1506489.7454048202</v>
      </c>
      <c r="AN403" s="71"/>
      <c r="AO403" s="71"/>
      <c r="AP403" s="71">
        <v>69496083.657169923</v>
      </c>
      <c r="AQ403" s="72"/>
      <c r="AR403" s="71">
        <v>59</v>
      </c>
      <c r="AS403" s="71">
        <v>31</v>
      </c>
      <c r="AT403" s="71">
        <v>0</v>
      </c>
      <c r="AU403" s="71">
        <v>2</v>
      </c>
      <c r="AV403" s="71">
        <v>0</v>
      </c>
      <c r="AW403" s="71">
        <v>0</v>
      </c>
      <c r="AX403" s="71"/>
      <c r="AY403" s="72"/>
      <c r="AZ403" s="71">
        <v>314.90000000000009</v>
      </c>
      <c r="BA403" s="71">
        <v>2886.3</v>
      </c>
      <c r="BB403" s="71">
        <v>0</v>
      </c>
      <c r="BC403" s="71">
        <v>195</v>
      </c>
      <c r="BD403" s="71">
        <v>0</v>
      </c>
      <c r="BE403" s="71">
        <v>0</v>
      </c>
      <c r="BF403" s="71"/>
      <c r="BG403" s="72"/>
      <c r="BH403" s="71">
        <v>0</v>
      </c>
      <c r="BI403" s="71">
        <v>0</v>
      </c>
      <c r="BJ403" s="71">
        <v>13.337</v>
      </c>
      <c r="BK403" s="71">
        <v>0</v>
      </c>
      <c r="BL403" s="71">
        <v>19.741</v>
      </c>
      <c r="BM403" s="71">
        <v>0</v>
      </c>
      <c r="BN403" s="72"/>
      <c r="BO403" s="71">
        <v>0</v>
      </c>
      <c r="BP403" s="71">
        <v>0</v>
      </c>
      <c r="BQ403" s="71">
        <v>2</v>
      </c>
      <c r="BR403" s="71">
        <v>0</v>
      </c>
      <c r="BS403" s="71">
        <v>1</v>
      </c>
      <c r="BT403" s="71">
        <v>0</v>
      </c>
      <c r="BU403"/>
      <c r="BV403" s="70">
        <v>17.224</v>
      </c>
      <c r="BW403" s="70">
        <v>0</v>
      </c>
      <c r="BX403" s="70">
        <v>15.853999999999999</v>
      </c>
      <c r="BY403" s="70">
        <v>0</v>
      </c>
      <c r="BZ403" s="70">
        <v>0</v>
      </c>
      <c r="CA403" s="70">
        <v>0</v>
      </c>
      <c r="CB403" s="70">
        <v>0</v>
      </c>
      <c r="CC403" s="70">
        <v>0</v>
      </c>
      <c r="CD403" s="70">
        <v>0</v>
      </c>
    </row>
    <row r="404" spans="1:82">
      <c r="A404" s="70" t="s">
        <v>2141</v>
      </c>
      <c r="B404" s="70">
        <v>17</v>
      </c>
      <c r="C404" s="70">
        <v>18</v>
      </c>
      <c r="D404" s="70">
        <v>1</v>
      </c>
      <c r="E404" s="70">
        <v>2021</v>
      </c>
      <c r="F404" s="70" t="s">
        <v>160</v>
      </c>
      <c r="G404" s="70" t="s">
        <v>2124</v>
      </c>
      <c r="H404" s="70" t="s">
        <v>1692</v>
      </c>
      <c r="I404" s="148"/>
      <c r="J404" s="71">
        <v>10.248761863518137</v>
      </c>
      <c r="K404" s="71">
        <v>0.94922501570680973</v>
      </c>
      <c r="L404" s="71">
        <v>5.4007859441409911</v>
      </c>
      <c r="M404" s="71">
        <v>11.540424086631454</v>
      </c>
      <c r="N404" s="71">
        <v>22.201539294754202</v>
      </c>
      <c r="O404" s="71">
        <v>10.901627186993384</v>
      </c>
      <c r="P404" s="71">
        <v>9.8043468924349675</v>
      </c>
      <c r="Q404" s="71">
        <v>0.65936560383924503</v>
      </c>
      <c r="R404" s="71">
        <v>0</v>
      </c>
      <c r="S404" s="71">
        <v>1.2028644876204999</v>
      </c>
      <c r="T404" s="72"/>
      <c r="U404" s="71">
        <v>1275278</v>
      </c>
      <c r="V404" s="71">
        <v>413</v>
      </c>
      <c r="W404" s="71">
        <v>223</v>
      </c>
      <c r="X404" s="71">
        <v>2849</v>
      </c>
      <c r="Y404" s="71">
        <v>4702</v>
      </c>
      <c r="Z404" s="71">
        <v>8021</v>
      </c>
      <c r="AA404" s="71">
        <v>2110</v>
      </c>
      <c r="AB404" s="71">
        <v>11293</v>
      </c>
      <c r="AC404" s="71">
        <v>0</v>
      </c>
      <c r="AD404" s="71">
        <v>1.2028644876204999</v>
      </c>
      <c r="AE404" s="72"/>
      <c r="AF404" s="71">
        <v>13819053.417386441</v>
      </c>
      <c r="AG404" s="71">
        <v>666347.30814267509</v>
      </c>
      <c r="AH404" s="71">
        <v>793602.57788086473</v>
      </c>
      <c r="AI404" s="71">
        <v>17774549.031631161</v>
      </c>
      <c r="AJ404" s="71">
        <v>34459320.653628699</v>
      </c>
      <c r="AK404" s="71">
        <v>0</v>
      </c>
      <c r="AL404" s="71">
        <v>0</v>
      </c>
      <c r="AM404" s="71">
        <v>1482363.0850135183</v>
      </c>
      <c r="AN404" s="71">
        <v>0</v>
      </c>
      <c r="AO404" s="71">
        <v>0</v>
      </c>
      <c r="AP404" s="71">
        <v>68995236.073683366</v>
      </c>
      <c r="AQ404" s="72"/>
      <c r="AR404" s="71">
        <v>62</v>
      </c>
      <c r="AS404" s="71">
        <v>31</v>
      </c>
      <c r="AT404" s="71">
        <v>0</v>
      </c>
      <c r="AU404" s="71">
        <v>3</v>
      </c>
      <c r="AV404" s="71">
        <v>0</v>
      </c>
      <c r="AW404" s="71">
        <v>0</v>
      </c>
      <c r="AX404" s="71"/>
      <c r="AY404" s="72"/>
      <c r="AZ404" s="71">
        <v>328.5</v>
      </c>
      <c r="BA404" s="71">
        <v>2886.3</v>
      </c>
      <c r="BB404" s="71">
        <v>0</v>
      </c>
      <c r="BC404" s="71">
        <v>1156</v>
      </c>
      <c r="BD404" s="71">
        <v>0</v>
      </c>
      <c r="BE404" s="71">
        <v>0</v>
      </c>
      <c r="BF404" s="71"/>
      <c r="BG404" s="72"/>
      <c r="BH404" s="71">
        <v>0</v>
      </c>
      <c r="BI404" s="71">
        <v>0</v>
      </c>
      <c r="BJ404" s="71">
        <v>14.414999999999999</v>
      </c>
      <c r="BK404" s="71">
        <v>0</v>
      </c>
      <c r="BL404" s="71">
        <v>18.446999999999999</v>
      </c>
      <c r="BM404" s="71">
        <v>0</v>
      </c>
      <c r="BN404" s="72"/>
      <c r="BO404" s="71">
        <v>0</v>
      </c>
      <c r="BP404" s="71">
        <v>0</v>
      </c>
      <c r="BQ404" s="71">
        <v>2</v>
      </c>
      <c r="BR404" s="71">
        <v>0</v>
      </c>
      <c r="BS404" s="71">
        <v>1</v>
      </c>
      <c r="BT404" s="71">
        <v>0</v>
      </c>
      <c r="BU404"/>
      <c r="BV404" s="70">
        <v>17.954000000000001</v>
      </c>
      <c r="BW404" s="70">
        <v>0</v>
      </c>
      <c r="BX404" s="70">
        <v>14.907999999999999</v>
      </c>
      <c r="BY404" s="70">
        <v>0</v>
      </c>
      <c r="BZ404" s="70">
        <v>0</v>
      </c>
      <c r="CA404" s="70">
        <v>0</v>
      </c>
      <c r="CB404" s="70">
        <v>0</v>
      </c>
      <c r="CC404" s="70">
        <v>0</v>
      </c>
      <c r="CD404" s="70">
        <v>0</v>
      </c>
    </row>
    <row r="405" spans="1:82">
      <c r="A405" s="70" t="s">
        <v>2142</v>
      </c>
      <c r="B405" s="70">
        <v>17</v>
      </c>
      <c r="C405" s="70">
        <v>19</v>
      </c>
      <c r="D405" s="70">
        <v>1</v>
      </c>
      <c r="E405" s="70">
        <v>2022</v>
      </c>
      <c r="F405" s="70" t="s">
        <v>161</v>
      </c>
      <c r="G405" s="70" t="s">
        <v>2124</v>
      </c>
      <c r="H405" s="70" t="s">
        <v>1692</v>
      </c>
      <c r="I405" s="148"/>
      <c r="J405" s="71">
        <v>10.777355583338602</v>
      </c>
      <c r="K405" s="71">
        <v>0.89952048911243598</v>
      </c>
      <c r="L405" s="71">
        <v>5.1730778979372358</v>
      </c>
      <c r="M405" s="71">
        <v>11.950018847833265</v>
      </c>
      <c r="N405" s="71">
        <v>21.231332506038957</v>
      </c>
      <c r="O405" s="71">
        <v>11.225186119893994</v>
      </c>
      <c r="P405" s="71">
        <v>9.5518622529225876</v>
      </c>
      <c r="Q405" s="71">
        <v>0.64603765167274274</v>
      </c>
      <c r="R405" s="71">
        <v>0</v>
      </c>
      <c r="S405" s="71">
        <v>0.5597829206861481</v>
      </c>
      <c r="T405" s="72"/>
      <c r="U405" s="71">
        <v>1483082</v>
      </c>
      <c r="V405" s="71">
        <v>413</v>
      </c>
      <c r="W405" s="71">
        <v>223</v>
      </c>
      <c r="X405" s="71">
        <v>2849</v>
      </c>
      <c r="Y405" s="71">
        <v>4661</v>
      </c>
      <c r="Z405" s="71">
        <v>7847</v>
      </c>
      <c r="AA405" s="71">
        <v>2087</v>
      </c>
      <c r="AB405" s="71">
        <v>10974</v>
      </c>
      <c r="AC405" s="71">
        <v>0</v>
      </c>
      <c r="AD405" s="71">
        <v>0.5597829206861481</v>
      </c>
      <c r="AE405" s="72"/>
      <c r="AF405" s="71">
        <v>14117819.634273963</v>
      </c>
      <c r="AG405" s="71">
        <v>670861.74348701257</v>
      </c>
      <c r="AH405" s="71">
        <v>906955.91648661939</v>
      </c>
      <c r="AI405" s="71">
        <v>16925564.167785738</v>
      </c>
      <c r="AJ405" s="71">
        <v>35355085.022407122</v>
      </c>
      <c r="AK405" s="71">
        <v>0</v>
      </c>
      <c r="AL405" s="71">
        <v>0</v>
      </c>
      <c r="AM405" s="71">
        <v>1417042.9288236862</v>
      </c>
      <c r="AN405" s="71">
        <v>0</v>
      </c>
      <c r="AO405" s="71">
        <v>0</v>
      </c>
      <c r="AP405" s="71">
        <v>69393329.413264126</v>
      </c>
      <c r="AQ405" s="72"/>
      <c r="AR405" s="71">
        <v>64</v>
      </c>
      <c r="AS405" s="71">
        <v>31</v>
      </c>
      <c r="AT405" s="71">
        <v>0</v>
      </c>
      <c r="AU405" s="71">
        <v>2</v>
      </c>
      <c r="AV405" s="71">
        <v>0</v>
      </c>
      <c r="AW405" s="71">
        <v>0</v>
      </c>
      <c r="AX405" s="71"/>
      <c r="AY405" s="72"/>
      <c r="AZ405" s="71">
        <v>339.00000000000006</v>
      </c>
      <c r="BA405" s="71">
        <v>2886.3</v>
      </c>
      <c r="BB405" s="71">
        <v>0</v>
      </c>
      <c r="BC405" s="71">
        <v>1151</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2143</v>
      </c>
      <c r="B406" s="70">
        <v>17</v>
      </c>
      <c r="C406" s="70">
        <v>20</v>
      </c>
      <c r="D406" s="70">
        <v>1</v>
      </c>
      <c r="E406" s="70">
        <v>2023</v>
      </c>
      <c r="F406" s="70" t="s">
        <v>1539</v>
      </c>
      <c r="G406" s="1064" t="s">
        <v>2124</v>
      </c>
      <c r="H406" s="70" t="s">
        <v>1692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71</v>
      </c>
      <c r="AS406" s="71">
        <v>31</v>
      </c>
      <c r="AT406" s="71">
        <v>0</v>
      </c>
      <c r="AU406" s="71">
        <v>3</v>
      </c>
      <c r="AV406" s="71">
        <v>0</v>
      </c>
      <c r="AW406" s="71">
        <v>0</v>
      </c>
      <c r="AX406" s="71"/>
      <c r="AY406" s="72"/>
      <c r="AZ406" s="71">
        <v>382.2</v>
      </c>
      <c r="BA406" s="71">
        <v>2886.3</v>
      </c>
      <c r="BB406" s="71">
        <v>0</v>
      </c>
      <c r="BC406" s="71">
        <v>1350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2144</v>
      </c>
      <c r="B407" s="70">
        <v>17</v>
      </c>
      <c r="C407" s="70">
        <v>21</v>
      </c>
      <c r="D407" s="70">
        <v>1</v>
      </c>
      <c r="E407" s="70">
        <v>2024</v>
      </c>
      <c r="F407" s="70" t="s">
        <v>1558</v>
      </c>
      <c r="G407" s="1064" t="s">
        <v>2124</v>
      </c>
      <c r="H407" s="70" t="s">
        <v>1692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2145</v>
      </c>
      <c r="B408" s="70">
        <v>171</v>
      </c>
      <c r="C408" s="70">
        <v>1</v>
      </c>
      <c r="D408" s="70">
        <v>11</v>
      </c>
      <c r="E408" s="70">
        <v>1990</v>
      </c>
      <c r="F408" s="70" t="s">
        <v>787</v>
      </c>
      <c r="G408" s="70" t="s">
        <v>2146</v>
      </c>
      <c r="H408" s="70" t="s">
        <v>2147</v>
      </c>
      <c r="I408" s="148"/>
      <c r="J408" s="71">
        <v>20.946508957385099</v>
      </c>
      <c r="K408" s="71">
        <v>1.5055135359198559</v>
      </c>
      <c r="L408" s="71">
        <v>9.1131708674676499</v>
      </c>
      <c r="M408" s="71">
        <v>4.0967877507160493</v>
      </c>
      <c r="N408" s="71">
        <v>12.52272664794279</v>
      </c>
      <c r="O408" s="71">
        <v>7.2913074090271106</v>
      </c>
      <c r="P408" s="71">
        <v>13.5166806171276</v>
      </c>
      <c r="Q408" s="71">
        <v>0.65376955502918099</v>
      </c>
      <c r="R408" s="71">
        <v>0</v>
      </c>
      <c r="S408" s="71">
        <v>0.75149147314031617</v>
      </c>
      <c r="T408" s="72"/>
      <c r="U408" s="71">
        <v>444470</v>
      </c>
      <c r="V408" s="71">
        <v>464</v>
      </c>
      <c r="W408" s="71">
        <v>120</v>
      </c>
      <c r="X408" s="71">
        <v>1703</v>
      </c>
      <c r="Y408" s="71">
        <v>2750</v>
      </c>
      <c r="Z408" s="71">
        <v>2999</v>
      </c>
      <c r="AA408" s="71">
        <v>3282</v>
      </c>
      <c r="AB408" s="71">
        <v>10615</v>
      </c>
      <c r="AC408" s="71">
        <v>0</v>
      </c>
      <c r="AD408" s="71">
        <v>0.75149147314031617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2148</v>
      </c>
      <c r="B409" s="70">
        <v>172</v>
      </c>
      <c r="C409" s="70">
        <v>2</v>
      </c>
      <c r="D409" s="70">
        <v>11</v>
      </c>
      <c r="E409" s="70">
        <v>2005</v>
      </c>
      <c r="F409" s="70" t="s">
        <v>789</v>
      </c>
      <c r="G409" s="70" t="s">
        <v>2146</v>
      </c>
      <c r="H409" s="70" t="s">
        <v>2147</v>
      </c>
      <c r="I409" s="148"/>
      <c r="J409" s="71">
        <v>31.83994550142809</v>
      </c>
      <c r="K409" s="71">
        <v>1.762523384472819</v>
      </c>
      <c r="L409" s="71">
        <v>6.7401602875591911</v>
      </c>
      <c r="M409" s="71">
        <v>9.6667667193949889</v>
      </c>
      <c r="N409" s="71">
        <v>24.191682741450631</v>
      </c>
      <c r="O409" s="71">
        <v>11.736131067918119</v>
      </c>
      <c r="P409" s="71">
        <v>15.51342692228557</v>
      </c>
      <c r="Q409" s="71">
        <v>0.64322651235612605</v>
      </c>
      <c r="R409" s="71">
        <v>0</v>
      </c>
      <c r="S409" s="71">
        <v>0.90942261180476747</v>
      </c>
      <c r="T409" s="72"/>
      <c r="U409" s="71">
        <v>795134</v>
      </c>
      <c r="V409" s="71">
        <v>594</v>
      </c>
      <c r="W409" s="71">
        <v>69</v>
      </c>
      <c r="X409" s="71">
        <v>1607</v>
      </c>
      <c r="Y409" s="71">
        <v>3691</v>
      </c>
      <c r="Z409" s="71">
        <v>5586</v>
      </c>
      <c r="AA409" s="71">
        <v>3085</v>
      </c>
      <c r="AB409" s="71">
        <v>10918</v>
      </c>
      <c r="AC409" s="71">
        <v>0</v>
      </c>
      <c r="AD409" s="71">
        <v>0.90942261180476747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2149</v>
      </c>
      <c r="B410" s="70">
        <v>173</v>
      </c>
      <c r="C410" s="70">
        <v>3</v>
      </c>
      <c r="D410" s="70">
        <v>11</v>
      </c>
      <c r="E410" s="70">
        <v>2006</v>
      </c>
      <c r="F410" s="70" t="s">
        <v>790</v>
      </c>
      <c r="G410" s="70" t="s">
        <v>2146</v>
      </c>
      <c r="H410" s="70" t="s">
        <v>2147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2150</v>
      </c>
      <c r="B411" s="70">
        <v>174</v>
      </c>
      <c r="C411" s="70">
        <v>4</v>
      </c>
      <c r="D411" s="70">
        <v>11</v>
      </c>
      <c r="E411" s="70">
        <v>2007</v>
      </c>
      <c r="F411" s="70" t="s">
        <v>791</v>
      </c>
      <c r="G411" s="70" t="s">
        <v>2146</v>
      </c>
      <c r="H411" s="70" t="s">
        <v>2147</v>
      </c>
      <c r="I411" s="148"/>
      <c r="J411" s="71">
        <v>18.535035462984791</v>
      </c>
      <c r="K411" s="71">
        <v>2.0160579125123741</v>
      </c>
      <c r="L411" s="71">
        <v>11.71399227152482</v>
      </c>
      <c r="M411" s="71">
        <v>9.8969785139961939</v>
      </c>
      <c r="N411" s="71">
        <v>21.171399881785518</v>
      </c>
      <c r="O411" s="71">
        <v>11.30577725795173</v>
      </c>
      <c r="P411" s="71">
        <v>15.21226770154521</v>
      </c>
      <c r="Q411" s="71">
        <v>0.66501896168054797</v>
      </c>
      <c r="R411" s="71">
        <v>0</v>
      </c>
      <c r="S411" s="71">
        <v>0.83502226517272016</v>
      </c>
      <c r="T411" s="72"/>
      <c r="U411" s="71">
        <v>719290</v>
      </c>
      <c r="V411" s="71">
        <v>634</v>
      </c>
      <c r="W411" s="71">
        <v>139</v>
      </c>
      <c r="X411" s="71">
        <v>2142</v>
      </c>
      <c r="Y411" s="71">
        <v>3752</v>
      </c>
      <c r="Z411" s="71">
        <v>5594</v>
      </c>
      <c r="AA411" s="71">
        <v>2979</v>
      </c>
      <c r="AB411" s="71">
        <v>10691</v>
      </c>
      <c r="AC411" s="71">
        <v>0</v>
      </c>
      <c r="AD411" s="71">
        <v>0.83502226517272016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2151</v>
      </c>
      <c r="B412" s="70">
        <v>175</v>
      </c>
      <c r="C412" s="70">
        <v>5</v>
      </c>
      <c r="D412" s="70">
        <v>11</v>
      </c>
      <c r="E412" s="70">
        <v>2008</v>
      </c>
      <c r="F412" s="70" t="s">
        <v>792</v>
      </c>
      <c r="G412" s="70" t="s">
        <v>2146</v>
      </c>
      <c r="H412" s="70" t="s">
        <v>2147</v>
      </c>
      <c r="I412" s="148"/>
      <c r="J412" s="71">
        <v>18.32009681320347</v>
      </c>
      <c r="K412" s="71">
        <v>1.4533712552485689</v>
      </c>
      <c r="L412" s="71">
        <v>10.41796747011762</v>
      </c>
      <c r="M412" s="71">
        <v>10.431431215777231</v>
      </c>
      <c r="N412" s="71">
        <v>20.338992893702819</v>
      </c>
      <c r="O412" s="71">
        <v>11.03371334594226</v>
      </c>
      <c r="P412" s="71">
        <v>14.939896980957309</v>
      </c>
      <c r="Q412" s="71">
        <v>0.65254429804244396</v>
      </c>
      <c r="R412" s="71">
        <v>0</v>
      </c>
      <c r="S412" s="71">
        <v>0.83680696091045381</v>
      </c>
      <c r="T412" s="72"/>
      <c r="U412" s="71">
        <v>779600</v>
      </c>
      <c r="V412" s="71">
        <v>634</v>
      </c>
      <c r="W412" s="71">
        <v>139</v>
      </c>
      <c r="X412" s="71">
        <v>2142</v>
      </c>
      <c r="Y412" s="71">
        <v>3790</v>
      </c>
      <c r="Z412" s="71">
        <v>5651</v>
      </c>
      <c r="AA412" s="71">
        <v>2929</v>
      </c>
      <c r="AB412" s="71">
        <v>10663</v>
      </c>
      <c r="AC412" s="71">
        <v>0</v>
      </c>
      <c r="AD412" s="71">
        <v>0.83680696091045381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2152</v>
      </c>
      <c r="B413" s="70">
        <v>176</v>
      </c>
      <c r="C413" s="70">
        <v>6</v>
      </c>
      <c r="D413" s="70">
        <v>11</v>
      </c>
      <c r="E413" s="70">
        <v>2009</v>
      </c>
      <c r="F413" s="70" t="s">
        <v>176</v>
      </c>
      <c r="G413" s="70" t="s">
        <v>2146</v>
      </c>
      <c r="H413" s="70" t="s">
        <v>2147</v>
      </c>
      <c r="I413" s="148"/>
      <c r="J413" s="71">
        <v>16.503786426622479</v>
      </c>
      <c r="K413" s="71">
        <v>1.398288676302321</v>
      </c>
      <c r="L413" s="71">
        <v>11.585910981562661</v>
      </c>
      <c r="M413" s="71">
        <v>9.8753809003224919</v>
      </c>
      <c r="N413" s="71">
        <v>20.967236857584801</v>
      </c>
      <c r="O413" s="71">
        <v>11.309048045136061</v>
      </c>
      <c r="P413" s="71">
        <v>14.35387192163685</v>
      </c>
      <c r="Q413" s="71">
        <v>0.62168302951472298</v>
      </c>
      <c r="R413" s="71">
        <v>0</v>
      </c>
      <c r="S413" s="71">
        <v>0.61044316395655462</v>
      </c>
      <c r="T413" s="72"/>
      <c r="U413" s="71">
        <v>663355</v>
      </c>
      <c r="V413" s="71">
        <v>634</v>
      </c>
      <c r="W413" s="71">
        <v>194</v>
      </c>
      <c r="X413" s="71">
        <v>2074</v>
      </c>
      <c r="Y413" s="71">
        <v>3826</v>
      </c>
      <c r="Z413" s="71">
        <v>5717</v>
      </c>
      <c r="AA413" s="71">
        <v>2889</v>
      </c>
      <c r="AB413" s="71">
        <v>10664</v>
      </c>
      <c r="AC413" s="71">
        <v>0</v>
      </c>
      <c r="AD413" s="71">
        <v>0.61044316395655462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2153</v>
      </c>
      <c r="B414" s="70">
        <v>177</v>
      </c>
      <c r="C414" s="70">
        <v>7</v>
      </c>
      <c r="D414" s="70">
        <v>11</v>
      </c>
      <c r="E414" s="70">
        <v>2010</v>
      </c>
      <c r="F414" s="70" t="s">
        <v>177</v>
      </c>
      <c r="G414" s="70" t="s">
        <v>2146</v>
      </c>
      <c r="H414" s="70" t="s">
        <v>2147</v>
      </c>
      <c r="I414" s="148"/>
      <c r="J414" s="71">
        <v>19.050873684856729</v>
      </c>
      <c r="K414" s="71">
        <v>1.6244787297409931</v>
      </c>
      <c r="L414" s="71">
        <v>10.69514236532455</v>
      </c>
      <c r="M414" s="71">
        <v>9.3841011485221006</v>
      </c>
      <c r="N414" s="71">
        <v>21.48835292757585</v>
      </c>
      <c r="O414" s="71">
        <v>11.28824413818047</v>
      </c>
      <c r="P414" s="71">
        <v>14.47183258823476</v>
      </c>
      <c r="Q414" s="71">
        <v>0.64026928029973196</v>
      </c>
      <c r="R414" s="71">
        <v>0</v>
      </c>
      <c r="S414" s="71">
        <v>0.91235385873546571</v>
      </c>
      <c r="T414" s="72"/>
      <c r="U414" s="71">
        <v>754939</v>
      </c>
      <c r="V414" s="71">
        <v>634</v>
      </c>
      <c r="W414" s="71">
        <v>194</v>
      </c>
      <c r="X414" s="71">
        <v>2074</v>
      </c>
      <c r="Y414" s="71">
        <v>3843</v>
      </c>
      <c r="Z414" s="71">
        <v>5733</v>
      </c>
      <c r="AA414" s="71">
        <v>2840</v>
      </c>
      <c r="AB414" s="71">
        <v>10524</v>
      </c>
      <c r="AC414" s="71">
        <v>0</v>
      </c>
      <c r="AD414" s="71">
        <v>0.91235385873546571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2154</v>
      </c>
      <c r="B415" s="70">
        <v>178</v>
      </c>
      <c r="C415" s="70">
        <v>8</v>
      </c>
      <c r="D415" s="70">
        <v>11</v>
      </c>
      <c r="E415" s="70">
        <v>2011</v>
      </c>
      <c r="F415" s="70" t="s">
        <v>178</v>
      </c>
      <c r="G415" s="70" t="s">
        <v>2146</v>
      </c>
      <c r="H415" s="70" t="s">
        <v>2147</v>
      </c>
      <c r="I415" s="148"/>
      <c r="J415" s="71">
        <v>19.0372901990301</v>
      </c>
      <c r="K415" s="71">
        <v>1.888971354261803</v>
      </c>
      <c r="L415" s="71">
        <v>9.6837225791790722</v>
      </c>
      <c r="M415" s="71">
        <v>11.05422325393635</v>
      </c>
      <c r="N415" s="71">
        <v>24.955046174099859</v>
      </c>
      <c r="O415" s="71">
        <v>11.23900715748969</v>
      </c>
      <c r="P415" s="71">
        <v>13.929908533013826</v>
      </c>
      <c r="Q415" s="71">
        <v>0.74191168594813806</v>
      </c>
      <c r="R415" s="71">
        <v>0</v>
      </c>
      <c r="S415" s="71">
        <v>0.86690590906726983</v>
      </c>
      <c r="T415" s="72"/>
      <c r="U415" s="71">
        <v>714515</v>
      </c>
      <c r="V415" s="71">
        <v>634</v>
      </c>
      <c r="W415" s="71">
        <v>194</v>
      </c>
      <c r="X415" s="71">
        <v>2074</v>
      </c>
      <c r="Y415" s="71">
        <v>3919</v>
      </c>
      <c r="Z415" s="71">
        <v>5832</v>
      </c>
      <c r="AA415" s="71">
        <v>2815</v>
      </c>
      <c r="AB415" s="71">
        <v>10572</v>
      </c>
      <c r="AC415" s="71">
        <v>0</v>
      </c>
      <c r="AD415" s="71">
        <v>0.86690590906726983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2155</v>
      </c>
      <c r="B416" s="70">
        <v>179</v>
      </c>
      <c r="C416" s="70">
        <v>9</v>
      </c>
      <c r="D416" s="70">
        <v>11</v>
      </c>
      <c r="E416" s="70">
        <v>2012</v>
      </c>
      <c r="F416" s="70" t="s">
        <v>179</v>
      </c>
      <c r="G416" s="70" t="s">
        <v>2146</v>
      </c>
      <c r="H416" s="70" t="s">
        <v>2147</v>
      </c>
      <c r="I416" s="148"/>
      <c r="J416" s="71">
        <v>20.12711262820741</v>
      </c>
      <c r="K416" s="71">
        <v>2.0774487182649932</v>
      </c>
      <c r="L416" s="71">
        <v>9.4363516457536551</v>
      </c>
      <c r="M416" s="71">
        <v>11.986772998931251</v>
      </c>
      <c r="N416" s="71">
        <v>25.74505795383471</v>
      </c>
      <c r="O416" s="71">
        <v>11.341761945082267</v>
      </c>
      <c r="P416" s="71">
        <v>14.058928927527578</v>
      </c>
      <c r="Q416" s="71">
        <v>0.82078756404764697</v>
      </c>
      <c r="R416" s="71">
        <v>0</v>
      </c>
      <c r="S416" s="71">
        <v>0.55907180911272802</v>
      </c>
      <c r="T416" s="72"/>
      <c r="U416" s="71">
        <v>668792</v>
      </c>
      <c r="V416" s="71">
        <v>634</v>
      </c>
      <c r="W416" s="71">
        <v>194</v>
      </c>
      <c r="X416" s="71">
        <v>2074</v>
      </c>
      <c r="Y416" s="71">
        <v>4036</v>
      </c>
      <c r="Z416" s="71">
        <v>5932</v>
      </c>
      <c r="AA416" s="71">
        <v>2825</v>
      </c>
      <c r="AB416" s="71">
        <v>10765</v>
      </c>
      <c r="AC416" s="71">
        <v>0</v>
      </c>
      <c r="AD416" s="71">
        <v>0.55907180911272802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2156</v>
      </c>
      <c r="B417" s="70">
        <v>180</v>
      </c>
      <c r="C417" s="70">
        <v>10</v>
      </c>
      <c r="D417" s="70">
        <v>11</v>
      </c>
      <c r="E417" s="70">
        <v>2013</v>
      </c>
      <c r="F417" s="70" t="s">
        <v>180</v>
      </c>
      <c r="G417" s="70" t="s">
        <v>2146</v>
      </c>
      <c r="H417" s="70" t="s">
        <v>2147</v>
      </c>
      <c r="I417" s="148"/>
      <c r="J417" s="71">
        <v>20.77468592406154</v>
      </c>
      <c r="K417" s="71">
        <v>1.9198721467147959</v>
      </c>
      <c r="L417" s="71">
        <v>8.1445283933651069</v>
      </c>
      <c r="M417" s="71">
        <v>11.17257809126008</v>
      </c>
      <c r="N417" s="71">
        <v>25.67755080483332</v>
      </c>
      <c r="O417" s="71">
        <v>11.087627112689407</v>
      </c>
      <c r="P417" s="71">
        <v>14.146870621120922</v>
      </c>
      <c r="Q417" s="71">
        <v>0.84185330920364998</v>
      </c>
      <c r="R417" s="71">
        <v>0</v>
      </c>
      <c r="S417" s="71">
        <v>0.72610173996436023</v>
      </c>
      <c r="T417" s="72"/>
      <c r="U417" s="71">
        <v>691483</v>
      </c>
      <c r="V417" s="71">
        <v>634</v>
      </c>
      <c r="W417" s="71">
        <v>194</v>
      </c>
      <c r="X417" s="71">
        <v>2074</v>
      </c>
      <c r="Y417" s="71">
        <v>4099</v>
      </c>
      <c r="Z417" s="71">
        <v>6058</v>
      </c>
      <c r="AA417" s="71">
        <v>2832</v>
      </c>
      <c r="AB417" s="71">
        <v>10883</v>
      </c>
      <c r="AC417" s="71">
        <v>0</v>
      </c>
      <c r="AD417" s="71">
        <v>0.72610173996436023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2157</v>
      </c>
      <c r="B418" s="70">
        <v>181</v>
      </c>
      <c r="C418" s="70">
        <v>11</v>
      </c>
      <c r="D418" s="70">
        <v>11</v>
      </c>
      <c r="E418" s="70">
        <v>2014</v>
      </c>
      <c r="F418" s="70" t="s">
        <v>181</v>
      </c>
      <c r="G418" s="70" t="s">
        <v>2146</v>
      </c>
      <c r="H418" s="70" t="s">
        <v>2147</v>
      </c>
      <c r="I418" s="148"/>
      <c r="J418" s="71">
        <v>20.44294843129779</v>
      </c>
      <c r="K418" s="71">
        <v>1.8730989191897081</v>
      </c>
      <c r="L418" s="71">
        <v>5.6946866554323776</v>
      </c>
      <c r="M418" s="71">
        <v>10.864809641801219</v>
      </c>
      <c r="N418" s="71">
        <v>25.118535273436599</v>
      </c>
      <c r="O418" s="71">
        <v>10.664618347978911</v>
      </c>
      <c r="P418" s="71">
        <v>14.245510539264403</v>
      </c>
      <c r="Q418" s="71">
        <v>0.813348630010443</v>
      </c>
      <c r="R418" s="71">
        <v>0</v>
      </c>
      <c r="S418" s="71">
        <v>0.62048465992460966</v>
      </c>
      <c r="T418" s="72"/>
      <c r="U418" s="71">
        <v>801946</v>
      </c>
      <c r="V418" s="71">
        <v>562</v>
      </c>
      <c r="W418" s="71">
        <v>112</v>
      </c>
      <c r="X418" s="71">
        <v>1972</v>
      </c>
      <c r="Y418" s="71">
        <v>4178</v>
      </c>
      <c r="Z418" s="71">
        <v>6137</v>
      </c>
      <c r="AA418" s="71">
        <v>2837</v>
      </c>
      <c r="AB418" s="71">
        <v>10959</v>
      </c>
      <c r="AC418" s="71">
        <v>0</v>
      </c>
      <c r="AD418" s="71">
        <v>0.62048465992460966</v>
      </c>
      <c r="AE418" s="72"/>
      <c r="AF418" s="71"/>
      <c r="AG418" s="71"/>
      <c r="AH418" s="71"/>
      <c r="AI418" s="71"/>
      <c r="AJ418" s="71"/>
      <c r="AK418" s="71"/>
      <c r="AL418" s="71"/>
      <c r="AM418" s="71"/>
      <c r="AN418" s="71"/>
      <c r="AO418" s="71"/>
      <c r="AP418" s="71"/>
      <c r="AQ418" s="72"/>
      <c r="AR418" s="71">
        <v>180</v>
      </c>
      <c r="AS418" s="71">
        <v>89</v>
      </c>
      <c r="AT418" s="71">
        <v>0</v>
      </c>
      <c r="AU418" s="71">
        <v>0</v>
      </c>
      <c r="AV418" s="71">
        <v>0</v>
      </c>
      <c r="AW418" s="71">
        <v>0</v>
      </c>
      <c r="AX418" s="71"/>
      <c r="AY418" s="72"/>
      <c r="AZ418" s="71">
        <v>829.7</v>
      </c>
      <c r="BA418" s="71">
        <v>10892.2</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2158</v>
      </c>
      <c r="B419" s="70">
        <v>182</v>
      </c>
      <c r="C419" s="70">
        <v>12</v>
      </c>
      <c r="D419" s="70">
        <v>11</v>
      </c>
      <c r="E419" s="70">
        <v>2015</v>
      </c>
      <c r="F419" s="70" t="s">
        <v>182</v>
      </c>
      <c r="G419" s="70" t="s">
        <v>2146</v>
      </c>
      <c r="H419" s="70" t="s">
        <v>2147</v>
      </c>
      <c r="I419" s="148"/>
      <c r="J419" s="71">
        <v>21.740681166782998</v>
      </c>
      <c r="K419" s="71">
        <v>1.8047013197832269</v>
      </c>
      <c r="L419" s="71">
        <v>5.0334415858408574</v>
      </c>
      <c r="M419" s="71">
        <v>9.4050535970954154</v>
      </c>
      <c r="N419" s="71">
        <v>23.71395211925492</v>
      </c>
      <c r="O419" s="71">
        <v>10.69032957123099</v>
      </c>
      <c r="P419" s="71">
        <v>14.3622965452854</v>
      </c>
      <c r="Q419" s="71">
        <v>0.79461750000431497</v>
      </c>
      <c r="R419" s="71">
        <v>0</v>
      </c>
      <c r="S419" s="71">
        <v>0.75512598443911638</v>
      </c>
      <c r="T419" s="72"/>
      <c r="U419" s="71">
        <v>851568</v>
      </c>
      <c r="V419" s="71">
        <v>562</v>
      </c>
      <c r="W419" s="71">
        <v>112</v>
      </c>
      <c r="X419" s="71">
        <v>1972</v>
      </c>
      <c r="Y419" s="71">
        <v>4258</v>
      </c>
      <c r="Z419" s="71">
        <v>6211</v>
      </c>
      <c r="AA419" s="71">
        <v>2858</v>
      </c>
      <c r="AB419" s="71">
        <v>10937</v>
      </c>
      <c r="AC419" s="71">
        <v>0</v>
      </c>
      <c r="AD419" s="71">
        <v>0.75512598443911638</v>
      </c>
      <c r="AE419" s="72"/>
      <c r="AF419" s="71">
        <v>11907710.545327259</v>
      </c>
      <c r="AG419" s="71">
        <v>1407380.2520079589</v>
      </c>
      <c r="AH419" s="71">
        <v>757396.05243122973</v>
      </c>
      <c r="AI419" s="71">
        <v>12041658.00961234</v>
      </c>
      <c r="AJ419" s="71">
        <v>22649691.983410802</v>
      </c>
      <c r="AK419" s="71">
        <v>0</v>
      </c>
      <c r="AL419" s="71">
        <v>0</v>
      </c>
      <c r="AM419" s="71">
        <v>1498869.971010542</v>
      </c>
      <c r="AN419" s="71">
        <v>0</v>
      </c>
      <c r="AO419" s="71">
        <v>0</v>
      </c>
      <c r="AP419" s="71">
        <v>50262706.813800134</v>
      </c>
      <c r="AQ419" s="72"/>
      <c r="AR419" s="71">
        <v>218</v>
      </c>
      <c r="AS419" s="71">
        <v>139</v>
      </c>
      <c r="AT419" s="71">
        <v>0</v>
      </c>
      <c r="AU419" s="71">
        <v>0</v>
      </c>
      <c r="AV419" s="71">
        <v>0</v>
      </c>
      <c r="AW419" s="71">
        <v>0</v>
      </c>
      <c r="AX419" s="71"/>
      <c r="AY419" s="72"/>
      <c r="AZ419" s="71">
        <v>1023.2</v>
      </c>
      <c r="BA419" s="71">
        <v>19164</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2159</v>
      </c>
      <c r="B420" s="70">
        <v>183</v>
      </c>
      <c r="C420" s="70">
        <v>13</v>
      </c>
      <c r="D420" s="70">
        <v>11</v>
      </c>
      <c r="E420" s="70">
        <v>2016</v>
      </c>
      <c r="F420" s="70" t="s">
        <v>155</v>
      </c>
      <c r="G420" s="70" t="s">
        <v>2146</v>
      </c>
      <c r="H420" s="70" t="s">
        <v>2147</v>
      </c>
      <c r="I420" s="148"/>
      <c r="J420" s="71">
        <v>15.774863424238349</v>
      </c>
      <c r="K420" s="71">
        <v>1.6611423334344788</v>
      </c>
      <c r="L420" s="71">
        <v>6.2543722651276683</v>
      </c>
      <c r="M420" s="71">
        <v>8.8497547719097565</v>
      </c>
      <c r="N420" s="71">
        <v>26.103073832782894</v>
      </c>
      <c r="O420" s="71">
        <v>10.761146176376371</v>
      </c>
      <c r="P420" s="71">
        <v>14.483850085435002</v>
      </c>
      <c r="Q420" s="71">
        <v>0.77610472203015113</v>
      </c>
      <c r="R420" s="71">
        <v>0</v>
      </c>
      <c r="S420" s="71">
        <v>0.83132038883128045</v>
      </c>
      <c r="T420" s="72"/>
      <c r="U420" s="71">
        <v>707272</v>
      </c>
      <c r="V420" s="71">
        <v>562</v>
      </c>
      <c r="W420" s="71">
        <v>112</v>
      </c>
      <c r="X420" s="71">
        <v>1972</v>
      </c>
      <c r="Y420" s="71">
        <v>4321</v>
      </c>
      <c r="Z420" s="71">
        <v>6329</v>
      </c>
      <c r="AA420" s="71">
        <v>2981</v>
      </c>
      <c r="AB420" s="71">
        <v>10988</v>
      </c>
      <c r="AC420" s="71">
        <v>0</v>
      </c>
      <c r="AD420" s="71">
        <v>0.83132038883128045</v>
      </c>
      <c r="AE420" s="72"/>
      <c r="AF420" s="71">
        <v>8649021.8239598703</v>
      </c>
      <c r="AG420" s="71">
        <v>1319112.3074572631</v>
      </c>
      <c r="AH420" s="71">
        <v>693890.79153639323</v>
      </c>
      <c r="AI420" s="71">
        <v>12294625.18641487</v>
      </c>
      <c r="AJ420" s="71">
        <v>23258974.111312259</v>
      </c>
      <c r="AK420" s="71">
        <v>0</v>
      </c>
      <c r="AL420" s="71">
        <v>0</v>
      </c>
      <c r="AM420" s="71">
        <v>1507029.212001594</v>
      </c>
      <c r="AN420" s="71">
        <v>0</v>
      </c>
      <c r="AO420" s="71">
        <v>0</v>
      </c>
      <c r="AP420" s="71">
        <v>47722653.432682246</v>
      </c>
      <c r="AQ420" s="72"/>
      <c r="AR420" s="71">
        <v>247</v>
      </c>
      <c r="AS420" s="71">
        <v>161</v>
      </c>
      <c r="AT420" s="71">
        <v>1</v>
      </c>
      <c r="AU420" s="71">
        <v>0</v>
      </c>
      <c r="AV420" s="71">
        <v>0</v>
      </c>
      <c r="AW420" s="71">
        <v>0</v>
      </c>
      <c r="AX420" s="71"/>
      <c r="AY420" s="72"/>
      <c r="AZ420" s="71">
        <v>1171.4000000000001</v>
      </c>
      <c r="BA420" s="71">
        <v>30562.5</v>
      </c>
      <c r="BB420" s="71">
        <v>19.5</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2160</v>
      </c>
      <c r="B421" s="70">
        <v>184</v>
      </c>
      <c r="C421" s="70">
        <v>14</v>
      </c>
      <c r="D421" s="70">
        <v>11</v>
      </c>
      <c r="E421" s="70">
        <v>2017</v>
      </c>
      <c r="F421" s="70" t="s">
        <v>156</v>
      </c>
      <c r="G421" s="70" t="s">
        <v>2146</v>
      </c>
      <c r="H421" s="70" t="s">
        <v>2147</v>
      </c>
      <c r="I421" s="148"/>
      <c r="J421" s="71">
        <v>15.66448178238814</v>
      </c>
      <c r="K421" s="71">
        <v>1.8178162488020773</v>
      </c>
      <c r="L421" s="71">
        <v>6.1043437624628503</v>
      </c>
      <c r="M421" s="71">
        <v>7.8913775741282448</v>
      </c>
      <c r="N421" s="71">
        <v>23.855415477011586</v>
      </c>
      <c r="O421" s="71">
        <v>10.786255550862334</v>
      </c>
      <c r="P421" s="71">
        <v>14.310025024824608</v>
      </c>
      <c r="Q421" s="71">
        <v>0.75119356894620204</v>
      </c>
      <c r="R421" s="71">
        <v>0</v>
      </c>
      <c r="S421" s="71">
        <v>0.97713653812280565</v>
      </c>
      <c r="T421" s="72"/>
      <c r="U421" s="71">
        <v>716755</v>
      </c>
      <c r="V421" s="71">
        <v>562</v>
      </c>
      <c r="W421" s="71">
        <v>112</v>
      </c>
      <c r="X421" s="71">
        <v>1972</v>
      </c>
      <c r="Y421" s="71">
        <v>4363</v>
      </c>
      <c r="Z421" s="71">
        <v>6449</v>
      </c>
      <c r="AA421" s="71">
        <v>2964</v>
      </c>
      <c r="AB421" s="71">
        <v>10998</v>
      </c>
      <c r="AC421" s="71">
        <v>0</v>
      </c>
      <c r="AD421" s="71">
        <v>0.97713653812280565</v>
      </c>
      <c r="AE421" s="72"/>
      <c r="AF421" s="71">
        <v>9125417.4514174219</v>
      </c>
      <c r="AG421" s="71">
        <v>1413724.193685987</v>
      </c>
      <c r="AH421" s="71">
        <v>938209.34435167653</v>
      </c>
      <c r="AI421" s="71">
        <v>11440017.20531871</v>
      </c>
      <c r="AJ421" s="71">
        <v>23711331.762965061</v>
      </c>
      <c r="AK421" s="71">
        <v>0</v>
      </c>
      <c r="AL421" s="71">
        <v>0</v>
      </c>
      <c r="AM421" s="71">
        <v>1510760.9701653691</v>
      </c>
      <c r="AN421" s="71">
        <v>0</v>
      </c>
      <c r="AO421" s="71">
        <v>0</v>
      </c>
      <c r="AP421" s="71">
        <v>48139460.927904226</v>
      </c>
      <c r="AQ421" s="72"/>
      <c r="AR421" s="71">
        <v>261</v>
      </c>
      <c r="AS421" s="71">
        <v>179</v>
      </c>
      <c r="AT421" s="71">
        <v>1</v>
      </c>
      <c r="AU421" s="71">
        <v>0</v>
      </c>
      <c r="AV421" s="71">
        <v>0</v>
      </c>
      <c r="AW421" s="71">
        <v>0</v>
      </c>
      <c r="AX421" s="71"/>
      <c r="AY421" s="72"/>
      <c r="AZ421" s="71">
        <v>1271.4000000000001</v>
      </c>
      <c r="BA421" s="71">
        <v>47551.899999999987</v>
      </c>
      <c r="BB421" s="71">
        <v>19.5</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2161</v>
      </c>
      <c r="B422" s="70">
        <v>185</v>
      </c>
      <c r="C422" s="70">
        <v>15</v>
      </c>
      <c r="D422" s="70">
        <v>11</v>
      </c>
      <c r="E422" s="70">
        <v>2018</v>
      </c>
      <c r="F422" s="70" t="s">
        <v>183</v>
      </c>
      <c r="G422" s="70" t="s">
        <v>2146</v>
      </c>
      <c r="H422" s="70" t="s">
        <v>2147</v>
      </c>
      <c r="I422" s="148"/>
      <c r="J422" s="71">
        <v>16.911198108068444</v>
      </c>
      <c r="K422" s="71">
        <v>1.6963306417040016</v>
      </c>
      <c r="L422" s="71">
        <v>5.6333371485049666</v>
      </c>
      <c r="M422" s="71">
        <v>8.5549554462389228</v>
      </c>
      <c r="N422" s="71">
        <v>23.536109082404263</v>
      </c>
      <c r="O422" s="71">
        <v>10.777257920587404</v>
      </c>
      <c r="P422" s="71">
        <v>14.397014127227671</v>
      </c>
      <c r="Q422" s="71">
        <v>0.69928073468373797</v>
      </c>
      <c r="R422" s="71">
        <v>0</v>
      </c>
      <c r="S422" s="71">
        <v>0.79186825019468754</v>
      </c>
      <c r="T422" s="72"/>
      <c r="U422" s="71">
        <v>718913</v>
      </c>
      <c r="V422" s="71">
        <v>562</v>
      </c>
      <c r="W422" s="71">
        <v>112</v>
      </c>
      <c r="X422" s="71">
        <v>1972</v>
      </c>
      <c r="Y422" s="71">
        <v>4447</v>
      </c>
      <c r="Z422" s="71">
        <v>6567</v>
      </c>
      <c r="AA422" s="71">
        <v>3012</v>
      </c>
      <c r="AB422" s="71">
        <v>11033</v>
      </c>
      <c r="AC422" s="71">
        <v>0</v>
      </c>
      <c r="AD422" s="71">
        <v>0.79186825019468754</v>
      </c>
      <c r="AE422" s="72"/>
      <c r="AF422" s="71">
        <v>9789408.9109662436</v>
      </c>
      <c r="AG422" s="71">
        <v>1296064.0978833099</v>
      </c>
      <c r="AH422" s="71">
        <v>892884.80382296839</v>
      </c>
      <c r="AI422" s="71">
        <v>12104720.496974429</v>
      </c>
      <c r="AJ422" s="71">
        <v>21955407.537005931</v>
      </c>
      <c r="AK422" s="71">
        <v>0</v>
      </c>
      <c r="AL422" s="71">
        <v>0</v>
      </c>
      <c r="AM422" s="71">
        <v>1518704.704481622</v>
      </c>
      <c r="AN422" s="71">
        <v>0</v>
      </c>
      <c r="AO422" s="71">
        <v>0</v>
      </c>
      <c r="AP422" s="71">
        <v>47557190.551134504</v>
      </c>
      <c r="AQ422" s="72"/>
      <c r="AR422" s="71">
        <v>288</v>
      </c>
      <c r="AS422" s="71">
        <v>193</v>
      </c>
      <c r="AT422" s="71">
        <v>1</v>
      </c>
      <c r="AU422" s="71">
        <v>0</v>
      </c>
      <c r="AV422" s="71">
        <v>0</v>
      </c>
      <c r="AW422" s="71">
        <v>0</v>
      </c>
      <c r="AX422" s="71"/>
      <c r="AY422" s="72"/>
      <c r="AZ422" s="71">
        <v>1424.3</v>
      </c>
      <c r="BA422" s="71">
        <v>48137</v>
      </c>
      <c r="BB422" s="71">
        <v>20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2162</v>
      </c>
      <c r="B423" s="70">
        <v>186</v>
      </c>
      <c r="C423" s="70">
        <v>16</v>
      </c>
      <c r="D423" s="70">
        <v>11</v>
      </c>
      <c r="E423" s="70">
        <v>2019</v>
      </c>
      <c r="F423" s="70" t="s">
        <v>158</v>
      </c>
      <c r="G423" s="70" t="s">
        <v>2146</v>
      </c>
      <c r="H423" s="70" t="s">
        <v>2147</v>
      </c>
      <c r="I423" s="148"/>
      <c r="J423" s="71">
        <v>15.181009225408692</v>
      </c>
      <c r="K423" s="71">
        <v>1.5052969092832384</v>
      </c>
      <c r="L423" s="71">
        <v>5.6921773837873317</v>
      </c>
      <c r="M423" s="71">
        <v>7.9221947858394026</v>
      </c>
      <c r="N423" s="71">
        <v>23.407016652576996</v>
      </c>
      <c r="O423" s="71">
        <v>10.557975181128324</v>
      </c>
      <c r="P423" s="71">
        <v>14.187737918760499</v>
      </c>
      <c r="Q423" s="71">
        <v>0.68084885222866898</v>
      </c>
      <c r="R423" s="71">
        <v>0</v>
      </c>
      <c r="S423" s="71">
        <v>0.86966746998353894</v>
      </c>
      <c r="T423" s="72"/>
      <c r="U423" s="71">
        <v>648306</v>
      </c>
      <c r="V423" s="71">
        <v>562</v>
      </c>
      <c r="W423" s="71">
        <v>112</v>
      </c>
      <c r="X423" s="71">
        <v>1972</v>
      </c>
      <c r="Y423" s="71">
        <v>4502</v>
      </c>
      <c r="Z423" s="71">
        <v>6610</v>
      </c>
      <c r="AA423" s="71">
        <v>2946</v>
      </c>
      <c r="AB423" s="71">
        <v>11033</v>
      </c>
      <c r="AC423" s="71">
        <v>0</v>
      </c>
      <c r="AD423" s="71">
        <v>0.86966746998353894</v>
      </c>
      <c r="AE423" s="72"/>
      <c r="AF423" s="71">
        <v>8560828.4621087983</v>
      </c>
      <c r="AG423" s="71">
        <v>1135268.4470147579</v>
      </c>
      <c r="AH423" s="71">
        <v>947972.29397895827</v>
      </c>
      <c r="AI423" s="71">
        <v>11564465.07175051</v>
      </c>
      <c r="AJ423" s="71">
        <v>22629015.125964519</v>
      </c>
      <c r="AK423" s="71">
        <v>0</v>
      </c>
      <c r="AL423" s="71">
        <v>0</v>
      </c>
      <c r="AM423" s="71">
        <v>1502611.5436204681</v>
      </c>
      <c r="AN423" s="71">
        <v>0</v>
      </c>
      <c r="AO423" s="71">
        <v>0</v>
      </c>
      <c r="AP423" s="71">
        <v>46340160.94443801</v>
      </c>
      <c r="AQ423" s="72"/>
      <c r="AR423" s="71">
        <v>303</v>
      </c>
      <c r="AS423" s="71">
        <v>239</v>
      </c>
      <c r="AT423" s="71">
        <v>1</v>
      </c>
      <c r="AU423" s="71">
        <v>0</v>
      </c>
      <c r="AV423" s="71">
        <v>0</v>
      </c>
      <c r="AW423" s="71">
        <v>0</v>
      </c>
      <c r="AX423" s="71"/>
      <c r="AY423" s="72"/>
      <c r="AZ423" s="71">
        <v>1516.299999999999</v>
      </c>
      <c r="BA423" s="71">
        <v>49266.2</v>
      </c>
      <c r="BB423" s="71">
        <v>19.5</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2163</v>
      </c>
      <c r="B424" s="70">
        <v>187</v>
      </c>
      <c r="C424" s="70">
        <v>17</v>
      </c>
      <c r="D424" s="70">
        <v>11</v>
      </c>
      <c r="E424" s="70">
        <v>2020</v>
      </c>
      <c r="F424" s="70" t="s">
        <v>159</v>
      </c>
      <c r="G424" s="70" t="s">
        <v>2146</v>
      </c>
      <c r="H424" s="70" t="s">
        <v>2147</v>
      </c>
      <c r="I424" s="148"/>
      <c r="J424" s="71">
        <v>12.64634923852654</v>
      </c>
      <c r="K424" s="71">
        <v>1.5417473256163214</v>
      </c>
      <c r="L424" s="71">
        <v>10.160936225332311</v>
      </c>
      <c r="M424" s="71">
        <v>7.6283668598271026</v>
      </c>
      <c r="N424" s="71">
        <v>20.595504297383872</v>
      </c>
      <c r="O424" s="71">
        <v>9.4252086094198031</v>
      </c>
      <c r="P424" s="71">
        <v>13.488666611409133</v>
      </c>
      <c r="Q424" s="71">
        <v>0.64550199977137501</v>
      </c>
      <c r="R424" s="71">
        <v>0</v>
      </c>
      <c r="S424" s="71">
        <v>0.97609201279295865</v>
      </c>
      <c r="T424" s="72"/>
      <c r="U424" s="71">
        <v>636809</v>
      </c>
      <c r="V424" s="71">
        <v>514</v>
      </c>
      <c r="W424" s="71">
        <v>216</v>
      </c>
      <c r="X424" s="71">
        <v>2061</v>
      </c>
      <c r="Y424" s="71">
        <v>4527</v>
      </c>
      <c r="Z424" s="71">
        <v>6735</v>
      </c>
      <c r="AA424" s="71">
        <v>2977</v>
      </c>
      <c r="AB424" s="71">
        <v>10948</v>
      </c>
      <c r="AC424" s="71">
        <v>0</v>
      </c>
      <c r="AD424" s="71">
        <v>0.97609201279295865</v>
      </c>
      <c r="AE424" s="72"/>
      <c r="AF424" s="71">
        <v>7451739.3027010411</v>
      </c>
      <c r="AG424" s="71">
        <v>1187779.0330185008</v>
      </c>
      <c r="AH424" s="71">
        <v>1771765.0731447518</v>
      </c>
      <c r="AI424" s="71">
        <v>11647218.241957342</v>
      </c>
      <c r="AJ424" s="71">
        <v>21760763.72824407</v>
      </c>
      <c r="AK424" s="71"/>
      <c r="AL424" s="71"/>
      <c r="AM424" s="71">
        <v>1428835.6348169432</v>
      </c>
      <c r="AN424" s="71"/>
      <c r="AO424" s="71"/>
      <c r="AP424" s="71">
        <v>45248101.013882652</v>
      </c>
      <c r="AQ424" s="72"/>
      <c r="AR424" s="71">
        <v>313</v>
      </c>
      <c r="AS424" s="71">
        <v>266</v>
      </c>
      <c r="AT424" s="71">
        <v>1</v>
      </c>
      <c r="AU424" s="71">
        <v>0</v>
      </c>
      <c r="AV424" s="71">
        <v>0</v>
      </c>
      <c r="AW424" s="71">
        <v>0</v>
      </c>
      <c r="AX424" s="71"/>
      <c r="AY424" s="72"/>
      <c r="AZ424" s="71">
        <v>1568.3</v>
      </c>
      <c r="BA424" s="71">
        <v>50406.099999999977</v>
      </c>
      <c r="BB424" s="71">
        <v>19.5</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2164</v>
      </c>
      <c r="B425" s="70">
        <v>187</v>
      </c>
      <c r="C425" s="70">
        <v>18</v>
      </c>
      <c r="D425" s="70">
        <v>11</v>
      </c>
      <c r="E425" s="70">
        <v>2021</v>
      </c>
      <c r="F425" s="70" t="s">
        <v>160</v>
      </c>
      <c r="G425" s="1064" t="s">
        <v>2146</v>
      </c>
      <c r="H425" s="70" t="s">
        <v>2147</v>
      </c>
      <c r="I425" s="148"/>
      <c r="J425" s="71">
        <v>33.238839280611387</v>
      </c>
      <c r="K425" s="71">
        <v>1.8274061032808688</v>
      </c>
      <c r="L425" s="71">
        <v>8.1048891231138622</v>
      </c>
      <c r="M425" s="71">
        <v>8.6829324822937259</v>
      </c>
      <c r="N425" s="71">
        <v>21.065697182518271</v>
      </c>
      <c r="O425" s="71">
        <v>9.2543547582892351</v>
      </c>
      <c r="P425" s="71">
        <v>13.84225089694965</v>
      </c>
      <c r="Q425" s="71">
        <v>0.63717850302821899</v>
      </c>
      <c r="R425" s="71">
        <v>0</v>
      </c>
      <c r="S425" s="71">
        <v>0.91739126053694808</v>
      </c>
      <c r="T425" s="72"/>
      <c r="U425" s="71">
        <v>1544905</v>
      </c>
      <c r="V425" s="71">
        <v>514</v>
      </c>
      <c r="W425" s="71">
        <v>216</v>
      </c>
      <c r="X425" s="71">
        <v>2061</v>
      </c>
      <c r="Y425" s="71">
        <v>4577</v>
      </c>
      <c r="Z425" s="71">
        <v>6809</v>
      </c>
      <c r="AA425" s="71">
        <v>2979</v>
      </c>
      <c r="AB425" s="71">
        <v>10913</v>
      </c>
      <c r="AC425" s="71">
        <v>0</v>
      </c>
      <c r="AD425" s="71">
        <v>0.91739126053694808</v>
      </c>
      <c r="AE425" s="72"/>
      <c r="AF425" s="71">
        <v>19600598.543408889</v>
      </c>
      <c r="AG425" s="71">
        <v>1315132.0271726835</v>
      </c>
      <c r="AH425" s="71">
        <v>1359733.4273939261</v>
      </c>
      <c r="AI425" s="71">
        <v>13075923.07376169</v>
      </c>
      <c r="AJ425" s="71">
        <v>22789120.16332867</v>
      </c>
      <c r="AK425" s="71">
        <v>0</v>
      </c>
      <c r="AL425" s="71">
        <v>0</v>
      </c>
      <c r="AM425" s="71">
        <v>1432482.8076465533</v>
      </c>
      <c r="AN425" s="71">
        <v>0</v>
      </c>
      <c r="AO425" s="71">
        <v>0</v>
      </c>
      <c r="AP425" s="71">
        <v>59572990.042712405</v>
      </c>
      <c r="AQ425" s="72"/>
      <c r="AR425" s="71">
        <v>332</v>
      </c>
      <c r="AS425" s="71">
        <v>295</v>
      </c>
      <c r="AT425" s="71">
        <v>1</v>
      </c>
      <c r="AU425" s="71">
        <v>0</v>
      </c>
      <c r="AV425" s="71">
        <v>0</v>
      </c>
      <c r="AW425" s="71">
        <v>0</v>
      </c>
      <c r="AX425" s="71"/>
      <c r="AY425" s="72"/>
      <c r="AZ425" s="71">
        <v>1715.3000000000011</v>
      </c>
      <c r="BA425" s="71">
        <v>51335.699999999983</v>
      </c>
      <c r="BB425" s="71">
        <v>19.5</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2165</v>
      </c>
      <c r="B426" s="70">
        <v>187</v>
      </c>
      <c r="C426" s="70">
        <v>19</v>
      </c>
      <c r="D426" s="70">
        <v>11</v>
      </c>
      <c r="E426" s="70">
        <v>2022</v>
      </c>
      <c r="F426" s="70" t="s">
        <v>161</v>
      </c>
      <c r="G426" s="1064" t="s">
        <v>2146</v>
      </c>
      <c r="H426" s="70" t="s">
        <v>2147</v>
      </c>
      <c r="I426" s="148"/>
      <c r="J426" s="71">
        <v>30.127620665439512</v>
      </c>
      <c r="K426" s="71">
        <v>1.6715798942240965</v>
      </c>
      <c r="L426" s="71">
        <v>8.1865237199023468</v>
      </c>
      <c r="M426" s="71">
        <v>8.2826425274915305</v>
      </c>
      <c r="N426" s="71">
        <v>22.626949163336199</v>
      </c>
      <c r="O426" s="71">
        <v>9.821859041569029</v>
      </c>
      <c r="P426" s="71">
        <v>13.725939097515498</v>
      </c>
      <c r="Q426" s="71">
        <v>0.63791361340676511</v>
      </c>
      <c r="R426" s="71">
        <v>0</v>
      </c>
      <c r="S426" s="71">
        <v>0.84054617874824311</v>
      </c>
      <c r="T426" s="72"/>
      <c r="U426" s="71">
        <v>1780618</v>
      </c>
      <c r="V426" s="71">
        <v>514</v>
      </c>
      <c r="W426" s="71">
        <v>216</v>
      </c>
      <c r="X426" s="71">
        <v>2061</v>
      </c>
      <c r="Y426" s="71">
        <v>4644</v>
      </c>
      <c r="Z426" s="71">
        <v>6866</v>
      </c>
      <c r="AA426" s="71">
        <v>2999</v>
      </c>
      <c r="AB426" s="71">
        <v>10836</v>
      </c>
      <c r="AC426" s="71">
        <v>0</v>
      </c>
      <c r="AD426" s="71">
        <v>0.84054617874824311</v>
      </c>
      <c r="AE426" s="72"/>
      <c r="AF426" s="71">
        <v>17670402.994412802</v>
      </c>
      <c r="AG426" s="71">
        <v>1378419.2761935384</v>
      </c>
      <c r="AH426" s="71">
        <v>1665543.346908377</v>
      </c>
      <c r="AI426" s="71">
        <v>12244893.966328211</v>
      </c>
      <c r="AJ426" s="71">
        <v>26606143.314038713</v>
      </c>
      <c r="AK426" s="71">
        <v>0</v>
      </c>
      <c r="AL426" s="71">
        <v>0</v>
      </c>
      <c r="AM426" s="71">
        <v>1399223.3621955041</v>
      </c>
      <c r="AN426" s="71">
        <v>0</v>
      </c>
      <c r="AO426" s="71">
        <v>0</v>
      </c>
      <c r="AP426" s="71">
        <v>60964626.260077149</v>
      </c>
      <c r="AQ426" s="72"/>
      <c r="AR426" s="71">
        <v>355</v>
      </c>
      <c r="AS426" s="71">
        <v>333</v>
      </c>
      <c r="AT426" s="71">
        <v>1</v>
      </c>
      <c r="AU426" s="71">
        <v>0</v>
      </c>
      <c r="AV426" s="71">
        <v>0</v>
      </c>
      <c r="AW426" s="71">
        <v>0</v>
      </c>
      <c r="AX426" s="71"/>
      <c r="AY426" s="72"/>
      <c r="AZ426" s="71">
        <v>1866.4000000000019</v>
      </c>
      <c r="BA426" s="71">
        <v>65596.999999999971</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2166</v>
      </c>
      <c r="B427" s="70">
        <v>187</v>
      </c>
      <c r="C427" s="70">
        <v>20</v>
      </c>
      <c r="D427" s="70">
        <v>11</v>
      </c>
      <c r="E427" s="70">
        <v>2023</v>
      </c>
      <c r="F427" s="70" t="s">
        <v>1539</v>
      </c>
      <c r="G427" s="70" t="s">
        <v>2146</v>
      </c>
      <c r="H427" s="70" t="s">
        <v>2147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389</v>
      </c>
      <c r="AS427" s="71">
        <v>352</v>
      </c>
      <c r="AT427" s="71">
        <v>1</v>
      </c>
      <c r="AU427" s="71">
        <v>0</v>
      </c>
      <c r="AV427" s="71">
        <v>0</v>
      </c>
      <c r="AW427" s="71">
        <v>0</v>
      </c>
      <c r="AX427" s="71"/>
      <c r="AY427" s="72"/>
      <c r="AZ427" s="71">
        <v>2081.9000000000033</v>
      </c>
      <c r="BA427" s="71">
        <v>66137.399999999965</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2167</v>
      </c>
      <c r="B428" s="70">
        <v>187</v>
      </c>
      <c r="C428" s="70">
        <v>21</v>
      </c>
      <c r="D428" s="70">
        <v>11</v>
      </c>
      <c r="E428" s="70">
        <v>2024</v>
      </c>
      <c r="F428" s="70" t="s">
        <v>1558</v>
      </c>
      <c r="G428" s="70" t="s">
        <v>2146</v>
      </c>
      <c r="H428" s="70" t="s">
        <v>2147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2168</v>
      </c>
      <c r="B429" s="70">
        <v>52</v>
      </c>
      <c r="C429" s="70">
        <v>1</v>
      </c>
      <c r="D429" s="70">
        <v>4</v>
      </c>
      <c r="E429" s="70">
        <v>1990</v>
      </c>
      <c r="F429" s="70" t="s">
        <v>787</v>
      </c>
      <c r="G429" s="70" t="s">
        <v>2169</v>
      </c>
      <c r="H429" s="70" t="s">
        <v>2170</v>
      </c>
      <c r="I429" s="148"/>
      <c r="J429" s="71">
        <v>22.338551559366518</v>
      </c>
      <c r="K429" s="71">
        <v>1.7544508988841481</v>
      </c>
      <c r="L429" s="71">
        <v>13.066686929052519</v>
      </c>
      <c r="M429" s="71">
        <v>8.1250548000245484</v>
      </c>
      <c r="N429" s="71">
        <v>22.04503241091086</v>
      </c>
      <c r="O429" s="71">
        <v>9.9121908324786698</v>
      </c>
      <c r="P429" s="71">
        <v>12.58591589455879</v>
      </c>
      <c r="Q429" s="71">
        <v>1.1747527548400001</v>
      </c>
      <c r="R429" s="71">
        <v>0</v>
      </c>
      <c r="S429" s="71">
        <v>1.0721605396745639</v>
      </c>
      <c r="T429" s="72"/>
      <c r="U429" s="71">
        <v>1662952</v>
      </c>
      <c r="V429" s="71">
        <v>512</v>
      </c>
      <c r="W429" s="71">
        <v>141</v>
      </c>
      <c r="X429" s="71">
        <v>3056</v>
      </c>
      <c r="Y429" s="71">
        <v>5720</v>
      </c>
      <c r="Z429" s="71">
        <v>4077</v>
      </c>
      <c r="AA429" s="71">
        <v>3056</v>
      </c>
      <c r="AB429" s="71">
        <v>19074</v>
      </c>
      <c r="AC429" s="71">
        <v>0</v>
      </c>
      <c r="AD429" s="71">
        <v>1.0721605396745639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2171</v>
      </c>
      <c r="B430" s="70">
        <v>53</v>
      </c>
      <c r="C430" s="70">
        <v>2</v>
      </c>
      <c r="D430" s="70">
        <v>4</v>
      </c>
      <c r="E430" s="70">
        <v>2005</v>
      </c>
      <c r="F430" s="70" t="s">
        <v>789</v>
      </c>
      <c r="G430" s="70" t="s">
        <v>2169</v>
      </c>
      <c r="H430" s="70" t="s">
        <v>2170</v>
      </c>
      <c r="I430" s="148"/>
      <c r="J430" s="71">
        <v>16.411361421653591</v>
      </c>
      <c r="K430" s="71">
        <v>1.7202703685417551</v>
      </c>
      <c r="L430" s="71">
        <v>2.206487054454036</v>
      </c>
      <c r="M430" s="71">
        <v>16.59116477922937</v>
      </c>
      <c r="N430" s="71">
        <v>36.354516432452513</v>
      </c>
      <c r="O430" s="71">
        <v>14.92963612041285</v>
      </c>
      <c r="P430" s="71">
        <v>12.481142826940941</v>
      </c>
      <c r="Q430" s="71">
        <v>1.0113820789171599</v>
      </c>
      <c r="R430" s="71">
        <v>0</v>
      </c>
      <c r="S430" s="71">
        <v>2.0812671599999999</v>
      </c>
      <c r="T430" s="72"/>
      <c r="U430" s="71">
        <v>1325309</v>
      </c>
      <c r="V430" s="71">
        <v>534</v>
      </c>
      <c r="W430" s="71">
        <v>22</v>
      </c>
      <c r="X430" s="71">
        <v>2626</v>
      </c>
      <c r="Y430" s="71">
        <v>6313</v>
      </c>
      <c r="Z430" s="71">
        <v>7106</v>
      </c>
      <c r="AA430" s="71">
        <v>2482</v>
      </c>
      <c r="AB430" s="71">
        <v>17167</v>
      </c>
      <c r="AC430" s="71">
        <v>0</v>
      </c>
      <c r="AD430" s="71">
        <v>2.0812671599999999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2172</v>
      </c>
      <c r="B431" s="70">
        <v>54</v>
      </c>
      <c r="C431" s="70">
        <v>3</v>
      </c>
      <c r="D431" s="70">
        <v>4</v>
      </c>
      <c r="E431" s="70">
        <v>2006</v>
      </c>
      <c r="F431" s="70" t="s">
        <v>790</v>
      </c>
      <c r="G431" s="70" t="s">
        <v>2169</v>
      </c>
      <c r="H431" s="70" t="s">
        <v>2170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2173</v>
      </c>
      <c r="B432" s="70">
        <v>55</v>
      </c>
      <c r="C432" s="70">
        <v>4</v>
      </c>
      <c r="D432" s="70">
        <v>4</v>
      </c>
      <c r="E432" s="70">
        <v>2007</v>
      </c>
      <c r="F432" s="70" t="s">
        <v>791</v>
      </c>
      <c r="G432" s="70" t="s">
        <v>2169</v>
      </c>
      <c r="H432" s="70" t="s">
        <v>2170</v>
      </c>
      <c r="I432" s="148"/>
      <c r="J432" s="71">
        <v>16.755684621032781</v>
      </c>
      <c r="K432" s="71">
        <v>1.676573371751614</v>
      </c>
      <c r="L432" s="71">
        <v>1.8340511295920261</v>
      </c>
      <c r="M432" s="71">
        <v>15.3503424978572</v>
      </c>
      <c r="N432" s="71">
        <v>36.274908497485917</v>
      </c>
      <c r="O432" s="71">
        <v>14.567758754972489</v>
      </c>
      <c r="P432" s="71">
        <v>12.16879286095409</v>
      </c>
      <c r="Q432" s="71">
        <v>1.0299054296646499</v>
      </c>
      <c r="R432" s="71">
        <v>0</v>
      </c>
      <c r="S432" s="71">
        <v>1.785597696</v>
      </c>
      <c r="T432" s="72"/>
      <c r="U432" s="71">
        <v>1519096</v>
      </c>
      <c r="V432" s="71">
        <v>554</v>
      </c>
      <c r="W432" s="71">
        <v>24</v>
      </c>
      <c r="X432" s="71">
        <v>3262</v>
      </c>
      <c r="Y432" s="71">
        <v>6320</v>
      </c>
      <c r="Z432" s="71">
        <v>7208</v>
      </c>
      <c r="AA432" s="71">
        <v>2383</v>
      </c>
      <c r="AB432" s="71">
        <v>16557</v>
      </c>
      <c r="AC432" s="71">
        <v>0</v>
      </c>
      <c r="AD432" s="71">
        <v>1.785597696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2174</v>
      </c>
      <c r="B433" s="70">
        <v>56</v>
      </c>
      <c r="C433" s="70">
        <v>5</v>
      </c>
      <c r="D433" s="70">
        <v>4</v>
      </c>
      <c r="E433" s="70">
        <v>2008</v>
      </c>
      <c r="F433" s="70" t="s">
        <v>792</v>
      </c>
      <c r="G433" s="70" t="s">
        <v>2169</v>
      </c>
      <c r="H433" s="70" t="s">
        <v>2170</v>
      </c>
      <c r="I433" s="148"/>
      <c r="J433" s="71">
        <v>16.369033450359581</v>
      </c>
      <c r="K433" s="71">
        <v>1.2186053698523009</v>
      </c>
      <c r="L433" s="71">
        <v>1.615322642930995</v>
      </c>
      <c r="M433" s="71">
        <v>16.099366142671919</v>
      </c>
      <c r="N433" s="71">
        <v>29.951241784315801</v>
      </c>
      <c r="O433" s="71">
        <v>14.110891231839449</v>
      </c>
      <c r="P433" s="71">
        <v>11.9661994937951</v>
      </c>
      <c r="Q433" s="71">
        <v>1.0021631271446101</v>
      </c>
      <c r="R433" s="71">
        <v>0</v>
      </c>
      <c r="S433" s="71">
        <v>1.6978908022999999</v>
      </c>
      <c r="T433" s="72"/>
      <c r="U433" s="71">
        <v>1602145</v>
      </c>
      <c r="V433" s="71">
        <v>554</v>
      </c>
      <c r="W433" s="71">
        <v>24</v>
      </c>
      <c r="X433" s="71">
        <v>3262</v>
      </c>
      <c r="Y433" s="71">
        <v>6338</v>
      </c>
      <c r="Z433" s="71">
        <v>7227</v>
      </c>
      <c r="AA433" s="71">
        <v>2346</v>
      </c>
      <c r="AB433" s="71">
        <v>16376</v>
      </c>
      <c r="AC433" s="71">
        <v>0</v>
      </c>
      <c r="AD433" s="71">
        <v>1.6978908022999999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2175</v>
      </c>
      <c r="B434" s="70">
        <v>57</v>
      </c>
      <c r="C434" s="70">
        <v>6</v>
      </c>
      <c r="D434" s="70">
        <v>4</v>
      </c>
      <c r="E434" s="70">
        <v>2009</v>
      </c>
      <c r="F434" s="70" t="s">
        <v>176</v>
      </c>
      <c r="G434" s="70" t="s">
        <v>2169</v>
      </c>
      <c r="H434" s="70" t="s">
        <v>2170</v>
      </c>
      <c r="I434" s="148"/>
      <c r="J434" s="71">
        <v>19.160288225805189</v>
      </c>
      <c r="K434" s="71">
        <v>1.301567377441708</v>
      </c>
      <c r="L434" s="71">
        <v>6.1929255247598212</v>
      </c>
      <c r="M434" s="71">
        <v>16.599138508034059</v>
      </c>
      <c r="N434" s="71">
        <v>28.588250256778959</v>
      </c>
      <c r="O434" s="71">
        <v>14.2465915726902</v>
      </c>
      <c r="P434" s="71">
        <v>11.51688304408246</v>
      </c>
      <c r="Q434" s="71">
        <v>0.942726581984489</v>
      </c>
      <c r="R434" s="71">
        <v>0</v>
      </c>
      <c r="S434" s="71">
        <v>1.67077434069</v>
      </c>
      <c r="T434" s="72"/>
      <c r="U434" s="71">
        <v>1432411</v>
      </c>
      <c r="V434" s="71">
        <v>479</v>
      </c>
      <c r="W434" s="71">
        <v>126</v>
      </c>
      <c r="X434" s="71">
        <v>3378</v>
      </c>
      <c r="Y434" s="71">
        <v>6351</v>
      </c>
      <c r="Z434" s="71">
        <v>7202</v>
      </c>
      <c r="AA434" s="71">
        <v>2318</v>
      </c>
      <c r="AB434" s="71">
        <v>16171</v>
      </c>
      <c r="AC434" s="71">
        <v>0</v>
      </c>
      <c r="AD434" s="71">
        <v>1.67077434069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2176</v>
      </c>
      <c r="B435" s="70">
        <v>58</v>
      </c>
      <c r="C435" s="70">
        <v>7</v>
      </c>
      <c r="D435" s="70">
        <v>4</v>
      </c>
      <c r="E435" s="70">
        <v>2010</v>
      </c>
      <c r="F435" s="70" t="s">
        <v>177</v>
      </c>
      <c r="G435" s="70" t="s">
        <v>2169</v>
      </c>
      <c r="H435" s="70" t="s">
        <v>2170</v>
      </c>
      <c r="I435" s="148"/>
      <c r="J435" s="71">
        <v>16.487036551101539</v>
      </c>
      <c r="K435" s="71">
        <v>1.241100367061583</v>
      </c>
      <c r="L435" s="71">
        <v>5.7438491074088249</v>
      </c>
      <c r="M435" s="71">
        <v>15.85189519124785</v>
      </c>
      <c r="N435" s="71">
        <v>29.691002078121731</v>
      </c>
      <c r="O435" s="71">
        <v>14.27323944839878</v>
      </c>
      <c r="P435" s="71">
        <v>11.613136080488379</v>
      </c>
      <c r="Q435" s="71">
        <v>0.972145840926399</v>
      </c>
      <c r="R435" s="71">
        <v>0</v>
      </c>
      <c r="S435" s="71">
        <v>1.6105998375275059</v>
      </c>
      <c r="T435" s="72"/>
      <c r="U435" s="71">
        <v>1448530</v>
      </c>
      <c r="V435" s="71">
        <v>479</v>
      </c>
      <c r="W435" s="71">
        <v>126</v>
      </c>
      <c r="X435" s="71">
        <v>3378</v>
      </c>
      <c r="Y435" s="71">
        <v>6347</v>
      </c>
      <c r="Z435" s="71">
        <v>7249</v>
      </c>
      <c r="AA435" s="71">
        <v>2279</v>
      </c>
      <c r="AB435" s="71">
        <v>15979</v>
      </c>
      <c r="AC435" s="71">
        <v>0</v>
      </c>
      <c r="AD435" s="71">
        <v>1.6105998375275059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2177</v>
      </c>
      <c r="B436" s="70">
        <v>59</v>
      </c>
      <c r="C436" s="70">
        <v>8</v>
      </c>
      <c r="D436" s="70">
        <v>4</v>
      </c>
      <c r="E436" s="70">
        <v>2011</v>
      </c>
      <c r="F436" s="70" t="s">
        <v>178</v>
      </c>
      <c r="G436" s="70" t="s">
        <v>2169</v>
      </c>
      <c r="H436" s="70" t="s">
        <v>2170</v>
      </c>
      <c r="I436" s="148"/>
      <c r="J436" s="71">
        <v>3.3475469567683578</v>
      </c>
      <c r="K436" s="71">
        <v>1.51461730734388</v>
      </c>
      <c r="L436" s="71">
        <v>6.291317823915648</v>
      </c>
      <c r="M436" s="71">
        <v>19.524471763996679</v>
      </c>
      <c r="N436" s="71">
        <v>31.444076288893779</v>
      </c>
      <c r="O436" s="71">
        <v>13.237438299862253</v>
      </c>
      <c r="P436" s="71">
        <v>10.654029510329934</v>
      </c>
      <c r="Q436" s="71">
        <v>0.92977562685649695</v>
      </c>
      <c r="R436" s="71">
        <v>0</v>
      </c>
      <c r="S436" s="71">
        <v>1.5891837691288011</v>
      </c>
      <c r="T436" s="72"/>
      <c r="U436" s="71">
        <v>325716</v>
      </c>
      <c r="V436" s="71">
        <v>479</v>
      </c>
      <c r="W436" s="71">
        <v>126</v>
      </c>
      <c r="X436" s="71">
        <v>3378</v>
      </c>
      <c r="Y436" s="71">
        <v>5529</v>
      </c>
      <c r="Z436" s="71">
        <v>6869</v>
      </c>
      <c r="AA436" s="71">
        <v>2153</v>
      </c>
      <c r="AB436" s="71">
        <v>13249</v>
      </c>
      <c r="AC436" s="71">
        <v>0</v>
      </c>
      <c r="AD436" s="71">
        <v>1.5891837691288011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2178</v>
      </c>
      <c r="B437" s="70">
        <v>60</v>
      </c>
      <c r="C437" s="70">
        <v>9</v>
      </c>
      <c r="D437" s="70">
        <v>4</v>
      </c>
      <c r="E437" s="70">
        <v>2012</v>
      </c>
      <c r="F437" s="70" t="s">
        <v>179</v>
      </c>
      <c r="G437" s="70" t="s">
        <v>2169</v>
      </c>
      <c r="H437" s="70" t="s">
        <v>2170</v>
      </c>
      <c r="I437" s="148"/>
      <c r="J437" s="71">
        <v>5.3513240153406549</v>
      </c>
      <c r="K437" s="71">
        <v>1.4484471308825739</v>
      </c>
      <c r="L437" s="71">
        <v>6.1522233757235334</v>
      </c>
      <c r="M437" s="71">
        <v>19.466648236962289</v>
      </c>
      <c r="N437" s="71">
        <v>33.003946394053088</v>
      </c>
      <c r="O437" s="71">
        <v>13.38373796621306</v>
      </c>
      <c r="P437" s="71">
        <v>11.366581830255925</v>
      </c>
      <c r="Q437" s="71">
        <v>0.98296268236899798</v>
      </c>
      <c r="R437" s="71">
        <v>0</v>
      </c>
      <c r="S437" s="71">
        <v>2.0082665058486091</v>
      </c>
      <c r="T437" s="72"/>
      <c r="U437" s="71">
        <v>454310</v>
      </c>
      <c r="V437" s="71">
        <v>479</v>
      </c>
      <c r="W437" s="71">
        <v>126</v>
      </c>
      <c r="X437" s="71">
        <v>3378</v>
      </c>
      <c r="Y437" s="71">
        <v>5423</v>
      </c>
      <c r="Z437" s="71">
        <v>7000</v>
      </c>
      <c r="AA437" s="71">
        <v>2284</v>
      </c>
      <c r="AB437" s="71">
        <v>12892</v>
      </c>
      <c r="AC437" s="71">
        <v>0</v>
      </c>
      <c r="AD437" s="71">
        <v>2.0082665058486091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2179</v>
      </c>
      <c r="B438" s="70">
        <v>61</v>
      </c>
      <c r="C438" s="70">
        <v>10</v>
      </c>
      <c r="D438" s="70">
        <v>4</v>
      </c>
      <c r="E438" s="70">
        <v>2013</v>
      </c>
      <c r="F438" s="70" t="s">
        <v>180</v>
      </c>
      <c r="G438" s="70" t="s">
        <v>2169</v>
      </c>
      <c r="H438" s="70" t="s">
        <v>2170</v>
      </c>
      <c r="I438" s="148"/>
      <c r="J438" s="71">
        <v>6.9102853678382017</v>
      </c>
      <c r="K438" s="71">
        <v>1.4077580372420491</v>
      </c>
      <c r="L438" s="71">
        <v>5.0010666424863022</v>
      </c>
      <c r="M438" s="71">
        <v>18.676856428565141</v>
      </c>
      <c r="N438" s="71">
        <v>28.26797929954817</v>
      </c>
      <c r="O438" s="71">
        <v>12.917872591839195</v>
      </c>
      <c r="P438" s="71">
        <v>11.679160844696577</v>
      </c>
      <c r="Q438" s="71">
        <v>0.98511457251754897</v>
      </c>
      <c r="R438" s="71">
        <v>0</v>
      </c>
      <c r="S438" s="71">
        <v>1.839153594415343</v>
      </c>
      <c r="T438" s="72"/>
      <c r="U438" s="71">
        <v>550008</v>
      </c>
      <c r="V438" s="71">
        <v>479</v>
      </c>
      <c r="W438" s="71">
        <v>126</v>
      </c>
      <c r="X438" s="71">
        <v>3378</v>
      </c>
      <c r="Y438" s="71">
        <v>5390</v>
      </c>
      <c r="Z438" s="71">
        <v>7058</v>
      </c>
      <c r="AA438" s="71">
        <v>2338</v>
      </c>
      <c r="AB438" s="71">
        <v>12735</v>
      </c>
      <c r="AC438" s="71">
        <v>0</v>
      </c>
      <c r="AD438" s="71">
        <v>1.839153594415343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2180</v>
      </c>
      <c r="B439" s="70">
        <v>62</v>
      </c>
      <c r="C439" s="70">
        <v>11</v>
      </c>
      <c r="D439" s="70">
        <v>4</v>
      </c>
      <c r="E439" s="70">
        <v>2014</v>
      </c>
      <c r="F439" s="70" t="s">
        <v>181</v>
      </c>
      <c r="G439" s="70" t="s">
        <v>2169</v>
      </c>
      <c r="H439" s="70" t="s">
        <v>2170</v>
      </c>
      <c r="I439" s="148"/>
      <c r="J439" s="71">
        <v>7.3504577788886722</v>
      </c>
      <c r="K439" s="71">
        <v>0.89628927119319246</v>
      </c>
      <c r="L439" s="71">
        <v>0.69338674229603836</v>
      </c>
      <c r="M439" s="71">
        <v>12.637040735288149</v>
      </c>
      <c r="N439" s="71">
        <v>24.879040900347661</v>
      </c>
      <c r="O439" s="71">
        <v>12.265093091092581</v>
      </c>
      <c r="P439" s="71">
        <v>11.945741830422985</v>
      </c>
      <c r="Q439" s="71">
        <v>0.93239336060052902</v>
      </c>
      <c r="R439" s="71">
        <v>0</v>
      </c>
      <c r="S439" s="71">
        <v>1.420662055107816</v>
      </c>
      <c r="T439" s="72"/>
      <c r="U439" s="71">
        <v>583437</v>
      </c>
      <c r="V439" s="71">
        <v>310</v>
      </c>
      <c r="W439" s="71">
        <v>15</v>
      </c>
      <c r="X439" s="71">
        <v>2337</v>
      </c>
      <c r="Y439" s="71">
        <v>5402</v>
      </c>
      <c r="Z439" s="71">
        <v>7058</v>
      </c>
      <c r="AA439" s="71">
        <v>2379</v>
      </c>
      <c r="AB439" s="71">
        <v>12563</v>
      </c>
      <c r="AC439" s="71">
        <v>0</v>
      </c>
      <c r="AD439" s="71">
        <v>1.420662055107816</v>
      </c>
      <c r="AE439" s="72"/>
      <c r="AF439" s="71"/>
      <c r="AG439" s="71"/>
      <c r="AH439" s="71"/>
      <c r="AI439" s="71"/>
      <c r="AJ439" s="71"/>
      <c r="AK439" s="71"/>
      <c r="AL439" s="71"/>
      <c r="AM439" s="71"/>
      <c r="AN439" s="71"/>
      <c r="AO439" s="71"/>
      <c r="AP439" s="71"/>
      <c r="AQ439" s="72"/>
      <c r="AR439" s="71">
        <v>187</v>
      </c>
      <c r="AS439" s="71">
        <v>17</v>
      </c>
      <c r="AT439" s="71">
        <v>0</v>
      </c>
      <c r="AU439" s="71">
        <v>0</v>
      </c>
      <c r="AV439" s="71">
        <v>0</v>
      </c>
      <c r="AW439" s="71">
        <v>0</v>
      </c>
      <c r="AX439" s="71"/>
      <c r="AY439" s="72"/>
      <c r="AZ439" s="71">
        <v>804.7</v>
      </c>
      <c r="BA439" s="71">
        <v>316.3</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2181</v>
      </c>
      <c r="B440" s="70">
        <v>63</v>
      </c>
      <c r="C440" s="70">
        <v>12</v>
      </c>
      <c r="D440" s="70">
        <v>4</v>
      </c>
      <c r="E440" s="70">
        <v>2015</v>
      </c>
      <c r="F440" s="70" t="s">
        <v>182</v>
      </c>
      <c r="G440" s="70" t="s">
        <v>2169</v>
      </c>
      <c r="H440" s="70" t="s">
        <v>2170</v>
      </c>
      <c r="I440" s="148"/>
      <c r="J440" s="71">
        <v>11.89473084361676</v>
      </c>
      <c r="K440" s="71">
        <v>0.92254626209717294</v>
      </c>
      <c r="L440" s="71">
        <v>0.60708273152290071</v>
      </c>
      <c r="M440" s="71">
        <v>13.33649332202671</v>
      </c>
      <c r="N440" s="71">
        <v>28.16221304969585</v>
      </c>
      <c r="O440" s="71">
        <v>12.223912512458941</v>
      </c>
      <c r="P440" s="71">
        <v>12.17629269742006</v>
      </c>
      <c r="Q440" s="71">
        <v>0.90054712558777505</v>
      </c>
      <c r="R440" s="71">
        <v>0</v>
      </c>
      <c r="S440" s="71">
        <v>1.6649003807315319</v>
      </c>
      <c r="T440" s="72"/>
      <c r="U440" s="71">
        <v>1078087</v>
      </c>
      <c r="V440" s="71">
        <v>310</v>
      </c>
      <c r="W440" s="71">
        <v>15</v>
      </c>
      <c r="X440" s="71">
        <v>2337</v>
      </c>
      <c r="Y440" s="71">
        <v>5425</v>
      </c>
      <c r="Z440" s="71">
        <v>7102</v>
      </c>
      <c r="AA440" s="71">
        <v>2423</v>
      </c>
      <c r="AB440" s="71">
        <v>12395</v>
      </c>
      <c r="AC440" s="71">
        <v>0</v>
      </c>
      <c r="AD440" s="71">
        <v>1.6649003807315319</v>
      </c>
      <c r="AE440" s="72"/>
      <c r="AF440" s="71">
        <v>10178214.406894211</v>
      </c>
      <c r="AG440" s="71">
        <v>611532.26084280864</v>
      </c>
      <c r="AH440" s="71">
        <v>90417.20348609623</v>
      </c>
      <c r="AI440" s="71">
        <v>15706345.37351075</v>
      </c>
      <c r="AJ440" s="71">
        <v>33490271.55443402</v>
      </c>
      <c r="AK440" s="71">
        <v>0</v>
      </c>
      <c r="AL440" s="71">
        <v>0</v>
      </c>
      <c r="AM440" s="71">
        <v>1698682.7549305719</v>
      </c>
      <c r="AN440" s="71">
        <v>0</v>
      </c>
      <c r="AO440" s="71">
        <v>0</v>
      </c>
      <c r="AP440" s="71">
        <v>61775463.554098457</v>
      </c>
      <c r="AQ440" s="72"/>
      <c r="AR440" s="71">
        <v>262</v>
      </c>
      <c r="AS440" s="71">
        <v>22</v>
      </c>
      <c r="AT440" s="71">
        <v>0</v>
      </c>
      <c r="AU440" s="71">
        <v>0</v>
      </c>
      <c r="AV440" s="71">
        <v>0</v>
      </c>
      <c r="AW440" s="71">
        <v>0</v>
      </c>
      <c r="AX440" s="71"/>
      <c r="AY440" s="72"/>
      <c r="AZ440" s="71">
        <v>1155.8</v>
      </c>
      <c r="BA440" s="71">
        <v>380.8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2182</v>
      </c>
      <c r="B441" s="70">
        <v>64</v>
      </c>
      <c r="C441" s="70">
        <v>13</v>
      </c>
      <c r="D441" s="70">
        <v>4</v>
      </c>
      <c r="E441" s="70">
        <v>2016</v>
      </c>
      <c r="F441" s="70" t="s">
        <v>155</v>
      </c>
      <c r="G441" s="70" t="s">
        <v>2169</v>
      </c>
      <c r="H441" s="70" t="s">
        <v>2170</v>
      </c>
      <c r="I441" s="148"/>
      <c r="J441" s="71">
        <v>11.502480577791696</v>
      </c>
      <c r="K441" s="71">
        <v>0.90177993386941324</v>
      </c>
      <c r="L441" s="71">
        <v>0.73496504064755086</v>
      </c>
      <c r="M441" s="71">
        <v>10.646260889423507</v>
      </c>
      <c r="N441" s="71">
        <v>25.71345326931938</v>
      </c>
      <c r="O441" s="71">
        <v>11.985356201181395</v>
      </c>
      <c r="P441" s="71">
        <v>11.971890845525611</v>
      </c>
      <c r="Q441" s="71">
        <v>0.86863267851536208</v>
      </c>
      <c r="R441" s="71">
        <v>0</v>
      </c>
      <c r="S441" s="71">
        <v>1.3880475952278113</v>
      </c>
      <c r="T441" s="72"/>
      <c r="U441" s="71">
        <v>1051504</v>
      </c>
      <c r="V441" s="71">
        <v>310</v>
      </c>
      <c r="W441" s="71">
        <v>15</v>
      </c>
      <c r="X441" s="71">
        <v>2337</v>
      </c>
      <c r="Y441" s="71">
        <v>5464</v>
      </c>
      <c r="Z441" s="71">
        <v>7049</v>
      </c>
      <c r="AA441" s="71">
        <v>2464</v>
      </c>
      <c r="AB441" s="71">
        <v>12298</v>
      </c>
      <c r="AC441" s="71">
        <v>0</v>
      </c>
      <c r="AD441" s="71">
        <v>1.3880475952278111</v>
      </c>
      <c r="AE441" s="72"/>
      <c r="AF441" s="71">
        <v>9824589.8814518377</v>
      </c>
      <c r="AG441" s="71">
        <v>601118.89043547283</v>
      </c>
      <c r="AH441" s="71">
        <v>87153.982946738368</v>
      </c>
      <c r="AI441" s="71">
        <v>14424350.45918693</v>
      </c>
      <c r="AJ441" s="71">
        <v>26929218.40668029</v>
      </c>
      <c r="AK441" s="71">
        <v>0</v>
      </c>
      <c r="AL441" s="71">
        <v>0</v>
      </c>
      <c r="AM441" s="71">
        <v>1686698.693956644</v>
      </c>
      <c r="AN441" s="71">
        <v>0</v>
      </c>
      <c r="AO441" s="71">
        <v>0</v>
      </c>
      <c r="AP441" s="71">
        <v>53553130.314657912</v>
      </c>
      <c r="AQ441" s="72"/>
      <c r="AR441" s="71">
        <v>327</v>
      </c>
      <c r="AS441" s="71">
        <v>23</v>
      </c>
      <c r="AT441" s="71">
        <v>0</v>
      </c>
      <c r="AU441" s="71">
        <v>0</v>
      </c>
      <c r="AV441" s="71">
        <v>0</v>
      </c>
      <c r="AW441" s="71">
        <v>0</v>
      </c>
      <c r="AX441" s="71"/>
      <c r="AY441" s="72"/>
      <c r="AZ441" s="71">
        <v>1461.4</v>
      </c>
      <c r="BA441" s="71">
        <v>391.8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2183</v>
      </c>
      <c r="B442" s="70">
        <v>65</v>
      </c>
      <c r="C442" s="70">
        <v>14</v>
      </c>
      <c r="D442" s="70">
        <v>4</v>
      </c>
      <c r="E442" s="70">
        <v>2017</v>
      </c>
      <c r="F442" s="70" t="s">
        <v>156</v>
      </c>
      <c r="G442" s="70" t="s">
        <v>2169</v>
      </c>
      <c r="H442" s="70" t="s">
        <v>2170</v>
      </c>
      <c r="I442" s="148"/>
      <c r="J442" s="71">
        <v>13.023163223578985</v>
      </c>
      <c r="K442" s="71">
        <v>0.91444622353559513</v>
      </c>
      <c r="L442" s="71">
        <v>0.65377486021976017</v>
      </c>
      <c r="M442" s="71">
        <v>9.5559126322232721</v>
      </c>
      <c r="N442" s="71">
        <v>25.224590207108484</v>
      </c>
      <c r="O442" s="71">
        <v>11.844977796744773</v>
      </c>
      <c r="P442" s="71">
        <v>11.838117868039788</v>
      </c>
      <c r="Q442" s="71">
        <v>0.82338956843484801</v>
      </c>
      <c r="R442" s="71">
        <v>0</v>
      </c>
      <c r="S442" s="71">
        <v>1.2754636189072244</v>
      </c>
      <c r="T442" s="72"/>
      <c r="U442" s="71">
        <v>1360828</v>
      </c>
      <c r="V442" s="71">
        <v>310</v>
      </c>
      <c r="W442" s="71">
        <v>15</v>
      </c>
      <c r="X442" s="71">
        <v>2337</v>
      </c>
      <c r="Y442" s="71">
        <v>5414</v>
      </c>
      <c r="Z442" s="71">
        <v>7082</v>
      </c>
      <c r="AA442" s="71">
        <v>2452</v>
      </c>
      <c r="AB442" s="71">
        <v>12055</v>
      </c>
      <c r="AC442" s="71">
        <v>0</v>
      </c>
      <c r="AD442" s="71">
        <v>1.2754636189072239</v>
      </c>
      <c r="AE442" s="72"/>
      <c r="AF442" s="71">
        <v>11407490.5542545</v>
      </c>
      <c r="AG442" s="71">
        <v>611375.43262418569</v>
      </c>
      <c r="AH442" s="71">
        <v>103635.7541818052</v>
      </c>
      <c r="AI442" s="71">
        <v>13773820.850820219</v>
      </c>
      <c r="AJ442" s="71">
        <v>30663034.007109869</v>
      </c>
      <c r="AK442" s="71">
        <v>0</v>
      </c>
      <c r="AL442" s="71">
        <v>0</v>
      </c>
      <c r="AM442" s="71">
        <v>1655957.764624798</v>
      </c>
      <c r="AN442" s="71">
        <v>0</v>
      </c>
      <c r="AO442" s="71">
        <v>0</v>
      </c>
      <c r="AP442" s="71">
        <v>58215314.363615371</v>
      </c>
      <c r="AQ442" s="72"/>
      <c r="AR442" s="71">
        <v>404</v>
      </c>
      <c r="AS442" s="71">
        <v>23</v>
      </c>
      <c r="AT442" s="71">
        <v>0</v>
      </c>
      <c r="AU442" s="71">
        <v>0</v>
      </c>
      <c r="AV442" s="71">
        <v>0</v>
      </c>
      <c r="AW442" s="71">
        <v>0</v>
      </c>
      <c r="AX442" s="71"/>
      <c r="AY442" s="72"/>
      <c r="AZ442" s="71">
        <v>1827.7</v>
      </c>
      <c r="BA442" s="71">
        <v>391.8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2184</v>
      </c>
      <c r="B443" s="70">
        <v>66</v>
      </c>
      <c r="C443" s="70">
        <v>15</v>
      </c>
      <c r="D443" s="70">
        <v>4</v>
      </c>
      <c r="E443" s="70">
        <v>2018</v>
      </c>
      <c r="F443" s="70" t="s">
        <v>183</v>
      </c>
      <c r="G443" s="70" t="s">
        <v>2169</v>
      </c>
      <c r="H443" s="70" t="s">
        <v>2170</v>
      </c>
      <c r="I443" s="148"/>
      <c r="J443" s="71">
        <v>14.126544230651669</v>
      </c>
      <c r="K443" s="71">
        <v>0.86976129185455087</v>
      </c>
      <c r="L443" s="71">
        <v>0.5986591676318791</v>
      </c>
      <c r="M443" s="71">
        <v>10.219269432778503</v>
      </c>
      <c r="N443" s="71">
        <v>23.21526573364136</v>
      </c>
      <c r="O443" s="71">
        <v>11.519045735435204</v>
      </c>
      <c r="P443" s="71">
        <v>11.600781303712337</v>
      </c>
      <c r="Q443" s="71">
        <v>0.755816438058875</v>
      </c>
      <c r="R443" s="71">
        <v>0</v>
      </c>
      <c r="S443" s="71">
        <v>1.677802353083474</v>
      </c>
      <c r="T443" s="72"/>
      <c r="U443" s="71">
        <v>1513558</v>
      </c>
      <c r="V443" s="71">
        <v>310</v>
      </c>
      <c r="W443" s="71">
        <v>15</v>
      </c>
      <c r="X443" s="71">
        <v>2337</v>
      </c>
      <c r="Y443" s="71">
        <v>5396</v>
      </c>
      <c r="Z443" s="71">
        <v>7019</v>
      </c>
      <c r="AA443" s="71">
        <v>2427</v>
      </c>
      <c r="AB443" s="71">
        <v>11925</v>
      </c>
      <c r="AC443" s="71">
        <v>0</v>
      </c>
      <c r="AD443" s="71">
        <v>1.677802353083474</v>
      </c>
      <c r="AE443" s="72"/>
      <c r="AF443" s="71">
        <v>13116672.11421361</v>
      </c>
      <c r="AG443" s="71">
        <v>554782.35297817562</v>
      </c>
      <c r="AH443" s="71">
        <v>97958.3039669586</v>
      </c>
      <c r="AI443" s="71">
        <v>14137762.723509191</v>
      </c>
      <c r="AJ443" s="71">
        <v>27561011.050179709</v>
      </c>
      <c r="AK443" s="71">
        <v>0</v>
      </c>
      <c r="AL443" s="71">
        <v>0</v>
      </c>
      <c r="AM443" s="71">
        <v>1641489.4952364131</v>
      </c>
      <c r="AN443" s="71">
        <v>0</v>
      </c>
      <c r="AO443" s="71">
        <v>0</v>
      </c>
      <c r="AP443" s="71">
        <v>57109676.040084049</v>
      </c>
      <c r="AQ443" s="72"/>
      <c r="AR443" s="71">
        <v>472</v>
      </c>
      <c r="AS443" s="71">
        <v>25</v>
      </c>
      <c r="AT443" s="71">
        <v>0</v>
      </c>
      <c r="AU443" s="71">
        <v>0</v>
      </c>
      <c r="AV443" s="71">
        <v>0</v>
      </c>
      <c r="AW443" s="71">
        <v>0</v>
      </c>
      <c r="AX443" s="71"/>
      <c r="AY443" s="72"/>
      <c r="AZ443" s="71">
        <v>2148.5</v>
      </c>
      <c r="BA443" s="71">
        <v>452.1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2185</v>
      </c>
      <c r="B444" s="70">
        <v>67</v>
      </c>
      <c r="C444" s="70">
        <v>16</v>
      </c>
      <c r="D444" s="70">
        <v>4</v>
      </c>
      <c r="E444" s="70">
        <v>2019</v>
      </c>
      <c r="F444" s="70" t="s">
        <v>158</v>
      </c>
      <c r="G444" s="1064" t="s">
        <v>2169</v>
      </c>
      <c r="H444" s="70" t="s">
        <v>2170</v>
      </c>
      <c r="I444" s="148"/>
      <c r="J444" s="71">
        <v>11.749869357227109</v>
      </c>
      <c r="K444" s="71">
        <v>0.81782225988430601</v>
      </c>
      <c r="L444" s="71">
        <v>0.60440697432179735</v>
      </c>
      <c r="M444" s="71">
        <v>9.5216860277892739</v>
      </c>
      <c r="N444" s="71">
        <v>21.318496164353114</v>
      </c>
      <c r="O444" s="71">
        <v>11.267164436865235</v>
      </c>
      <c r="P444" s="71">
        <v>11.047749757514115</v>
      </c>
      <c r="Q444" s="71">
        <v>0.71972629054137305</v>
      </c>
      <c r="R444" s="71">
        <v>0</v>
      </c>
      <c r="S444" s="71">
        <v>1.871183374032412</v>
      </c>
      <c r="T444" s="72"/>
      <c r="U444" s="71">
        <v>1337128</v>
      </c>
      <c r="V444" s="71">
        <v>310</v>
      </c>
      <c r="W444" s="71">
        <v>15</v>
      </c>
      <c r="X444" s="71">
        <v>2337</v>
      </c>
      <c r="Y444" s="71">
        <v>5323</v>
      </c>
      <c r="Z444" s="71">
        <v>7054</v>
      </c>
      <c r="AA444" s="71">
        <v>2294</v>
      </c>
      <c r="AB444" s="71">
        <v>11663</v>
      </c>
      <c r="AC444" s="71">
        <v>0</v>
      </c>
      <c r="AD444" s="71">
        <v>1.871183374032412</v>
      </c>
      <c r="AE444" s="72"/>
      <c r="AF444" s="71">
        <v>11597700.983953919</v>
      </c>
      <c r="AG444" s="71">
        <v>537622.50370005728</v>
      </c>
      <c r="AH444" s="71">
        <v>104320.72576335679</v>
      </c>
      <c r="AI444" s="71">
        <v>13558390.27645174</v>
      </c>
      <c r="AJ444" s="71">
        <v>25737045.981477</v>
      </c>
      <c r="AK444" s="71">
        <v>0</v>
      </c>
      <c r="AL444" s="71">
        <v>0</v>
      </c>
      <c r="AM444" s="71">
        <v>1588412.8009830073</v>
      </c>
      <c r="AN444" s="71">
        <v>0</v>
      </c>
      <c r="AO444" s="71">
        <v>0</v>
      </c>
      <c r="AP444" s="71">
        <v>53123493.272329077</v>
      </c>
      <c r="AQ444" s="72"/>
      <c r="AR444" s="71">
        <v>514</v>
      </c>
      <c r="AS444" s="71">
        <v>26</v>
      </c>
      <c r="AT444" s="71">
        <v>0</v>
      </c>
      <c r="AU444" s="71">
        <v>0</v>
      </c>
      <c r="AV444" s="71">
        <v>0</v>
      </c>
      <c r="AW444" s="71">
        <v>0</v>
      </c>
      <c r="AX444" s="71"/>
      <c r="AY444" s="72"/>
      <c r="AZ444" s="71">
        <v>2359.3000000000011</v>
      </c>
      <c r="BA444" s="71">
        <v>462.8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2186</v>
      </c>
      <c r="B445" s="70">
        <v>68</v>
      </c>
      <c r="C445" s="70">
        <v>17</v>
      </c>
      <c r="D445" s="70">
        <v>4</v>
      </c>
      <c r="E445" s="70">
        <v>2020</v>
      </c>
      <c r="F445" s="70" t="s">
        <v>159</v>
      </c>
      <c r="G445" s="1064" t="s">
        <v>2169</v>
      </c>
      <c r="H445" s="70" t="s">
        <v>2170</v>
      </c>
      <c r="I445" s="148"/>
      <c r="J445" s="71">
        <v>14.293493662189491</v>
      </c>
      <c r="K445" s="71">
        <v>1.0260425324041138</v>
      </c>
      <c r="L445" s="71">
        <v>3.5281135463067925</v>
      </c>
      <c r="M445" s="71">
        <v>9.0142010752374109</v>
      </c>
      <c r="N445" s="71">
        <v>20.401897447747182</v>
      </c>
      <c r="O445" s="71">
        <v>9.8352436684487579</v>
      </c>
      <c r="P445" s="71">
        <v>10.126694617567823</v>
      </c>
      <c r="Q445" s="71">
        <v>0.67315457904546805</v>
      </c>
      <c r="R445" s="71">
        <v>0</v>
      </c>
      <c r="S445" s="71">
        <v>1.5416125702092729</v>
      </c>
      <c r="T445" s="72"/>
      <c r="U445" s="71">
        <v>1254542</v>
      </c>
      <c r="V445" s="71">
        <v>342</v>
      </c>
      <c r="W445" s="71">
        <v>90</v>
      </c>
      <c r="X445" s="71">
        <v>2454</v>
      </c>
      <c r="Y445" s="71">
        <v>5304</v>
      </c>
      <c r="Z445" s="71">
        <v>7028</v>
      </c>
      <c r="AA445" s="71">
        <v>2235</v>
      </c>
      <c r="AB445" s="71">
        <v>11417</v>
      </c>
      <c r="AC445" s="71">
        <v>0</v>
      </c>
      <c r="AD445" s="71">
        <v>1.5416125702092729</v>
      </c>
      <c r="AE445" s="72"/>
      <c r="AF445" s="71">
        <v>10445502.344776271</v>
      </c>
      <c r="AG445" s="71">
        <v>670341.97291385569</v>
      </c>
      <c r="AH445" s="71">
        <v>617108.26504743227</v>
      </c>
      <c r="AI445" s="71">
        <v>13603305.222747447</v>
      </c>
      <c r="AJ445" s="71">
        <v>25373009.836921211</v>
      </c>
      <c r="AK445" s="71"/>
      <c r="AL445" s="71"/>
      <c r="AM445" s="71">
        <v>1490045.3455156228</v>
      </c>
      <c r="AN445" s="71"/>
      <c r="AO445" s="71"/>
      <c r="AP445" s="71">
        <v>52199312.987921841</v>
      </c>
      <c r="AQ445" s="72"/>
      <c r="AR445" s="71">
        <v>532</v>
      </c>
      <c r="AS445" s="71">
        <v>28</v>
      </c>
      <c r="AT445" s="71">
        <v>0</v>
      </c>
      <c r="AU445" s="71">
        <v>0</v>
      </c>
      <c r="AV445" s="71">
        <v>0</v>
      </c>
      <c r="AW445" s="71">
        <v>0</v>
      </c>
      <c r="AX445" s="71"/>
      <c r="AY445" s="72"/>
      <c r="AZ445" s="71">
        <v>2446.9000000000028</v>
      </c>
      <c r="BA445" s="71">
        <v>523.90000000000009</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2187</v>
      </c>
      <c r="B446" s="70">
        <v>68</v>
      </c>
      <c r="C446" s="70">
        <v>18</v>
      </c>
      <c r="D446" s="70">
        <v>4</v>
      </c>
      <c r="E446" s="70">
        <v>2021</v>
      </c>
      <c r="F446" s="70" t="s">
        <v>160</v>
      </c>
      <c r="G446" s="70" t="s">
        <v>2169</v>
      </c>
      <c r="H446" s="70" t="s">
        <v>2170</v>
      </c>
      <c r="I446" s="148"/>
      <c r="J446" s="71">
        <v>14.692388058725241</v>
      </c>
      <c r="K446" s="71">
        <v>1.1191645288712602</v>
      </c>
      <c r="L446" s="71">
        <v>3.2128845716917542</v>
      </c>
      <c r="M446" s="71">
        <v>10.146072256284322</v>
      </c>
      <c r="N446" s="71">
        <v>21.030330603204376</v>
      </c>
      <c r="O446" s="71">
        <v>9.4296832593641824</v>
      </c>
      <c r="P446" s="71">
        <v>10.027384167713107</v>
      </c>
      <c r="Q446" s="71">
        <v>0.65148334434059096</v>
      </c>
      <c r="R446" s="71">
        <v>0</v>
      </c>
      <c r="S446" s="71">
        <v>1.5035226351134541</v>
      </c>
      <c r="T446" s="72"/>
      <c r="U446" s="71">
        <v>1391496</v>
      </c>
      <c r="V446" s="71">
        <v>342</v>
      </c>
      <c r="W446" s="71">
        <v>90</v>
      </c>
      <c r="X446" s="71">
        <v>2454</v>
      </c>
      <c r="Y446" s="71">
        <v>5291</v>
      </c>
      <c r="Z446" s="71">
        <v>6938</v>
      </c>
      <c r="AA446" s="71">
        <v>2158</v>
      </c>
      <c r="AB446" s="71">
        <v>11158</v>
      </c>
      <c r="AC446" s="71">
        <v>0</v>
      </c>
      <c r="AD446" s="71">
        <v>1.5035226351134541</v>
      </c>
      <c r="AE446" s="72"/>
      <c r="AF446" s="71">
        <v>10600101.060778921</v>
      </c>
      <c r="AG446" s="71">
        <v>704728.48050289077</v>
      </c>
      <c r="AH446" s="71">
        <v>564504.41446634079</v>
      </c>
      <c r="AI446" s="71">
        <v>14955240.51333772</v>
      </c>
      <c r="AJ446" s="71">
        <v>25031065.63104327</v>
      </c>
      <c r="AK446" s="71">
        <v>0</v>
      </c>
      <c r="AL446" s="71">
        <v>0</v>
      </c>
      <c r="AM446" s="71">
        <v>1464642.460159465</v>
      </c>
      <c r="AN446" s="71">
        <v>0</v>
      </c>
      <c r="AO446" s="71">
        <v>0</v>
      </c>
      <c r="AP446" s="71">
        <v>53320282.560288608</v>
      </c>
      <c r="AQ446" s="72"/>
      <c r="AR446" s="71">
        <v>548</v>
      </c>
      <c r="AS446" s="71">
        <v>28</v>
      </c>
      <c r="AT446" s="71">
        <v>0</v>
      </c>
      <c r="AU446" s="71">
        <v>0</v>
      </c>
      <c r="AV446" s="71">
        <v>0</v>
      </c>
      <c r="AW446" s="71">
        <v>0</v>
      </c>
      <c r="AX446" s="71"/>
      <c r="AY446" s="72"/>
      <c r="AZ446" s="71">
        <v>2558.0000000000018</v>
      </c>
      <c r="BA446" s="71">
        <v>523.90000000000009</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2188</v>
      </c>
      <c r="B447" s="70">
        <v>68</v>
      </c>
      <c r="C447" s="70">
        <v>19</v>
      </c>
      <c r="D447" s="70">
        <v>4</v>
      </c>
      <c r="E447" s="70">
        <v>2022</v>
      </c>
      <c r="F447" s="70" t="s">
        <v>161</v>
      </c>
      <c r="G447" s="70" t="s">
        <v>2169</v>
      </c>
      <c r="H447" s="70" t="s">
        <v>2170</v>
      </c>
      <c r="I447" s="148"/>
      <c r="J447" s="71">
        <v>13.692491654180388</v>
      </c>
      <c r="K447" s="71">
        <v>1.019017876096072</v>
      </c>
      <c r="L447" s="71">
        <v>2.7540906121903541</v>
      </c>
      <c r="M447" s="71">
        <v>9.686523313026802</v>
      </c>
      <c r="N447" s="71">
        <v>21.37101243623243</v>
      </c>
      <c r="O447" s="71">
        <v>9.7903878940428832</v>
      </c>
      <c r="P447" s="71">
        <v>9.5793232847949099</v>
      </c>
      <c r="Q447" s="71">
        <v>0.64332963891741679</v>
      </c>
      <c r="R447" s="71">
        <v>0</v>
      </c>
      <c r="S447" s="71">
        <v>1.5213657551287969</v>
      </c>
      <c r="T447" s="72"/>
      <c r="U447" s="71">
        <v>1515322</v>
      </c>
      <c r="V447" s="71">
        <v>342</v>
      </c>
      <c r="W447" s="71">
        <v>90</v>
      </c>
      <c r="X447" s="71">
        <v>2454</v>
      </c>
      <c r="Y447" s="71">
        <v>5279</v>
      </c>
      <c r="Z447" s="71">
        <v>6844</v>
      </c>
      <c r="AA447" s="71">
        <v>2093</v>
      </c>
      <c r="AB447" s="71">
        <v>10928</v>
      </c>
      <c r="AC447" s="71">
        <v>0</v>
      </c>
      <c r="AD447" s="71">
        <v>1.5213657551287969</v>
      </c>
      <c r="AE447" s="72"/>
      <c r="AF447" s="71">
        <v>10541090.003963837</v>
      </c>
      <c r="AG447" s="71">
        <v>712590.18991125724</v>
      </c>
      <c r="AH447" s="71">
        <v>564905.62156771019</v>
      </c>
      <c r="AI447" s="71">
        <v>14722751.535713274</v>
      </c>
      <c r="AJ447" s="71">
        <v>27033990.572064783</v>
      </c>
      <c r="AK447" s="71">
        <v>0</v>
      </c>
      <c r="AL447" s="71">
        <v>0</v>
      </c>
      <c r="AM447" s="71">
        <v>1411103.0732809589</v>
      </c>
      <c r="AN447" s="71">
        <v>0</v>
      </c>
      <c r="AO447" s="71">
        <v>0</v>
      </c>
      <c r="AP447" s="71">
        <v>54986430.996501818</v>
      </c>
      <c r="AQ447" s="72"/>
      <c r="AR447" s="71">
        <v>555</v>
      </c>
      <c r="AS447" s="71">
        <v>29</v>
      </c>
      <c r="AT447" s="71">
        <v>0</v>
      </c>
      <c r="AU447" s="71">
        <v>0</v>
      </c>
      <c r="AV447" s="71">
        <v>0</v>
      </c>
      <c r="AW447" s="71">
        <v>0</v>
      </c>
      <c r="AX447" s="71"/>
      <c r="AY447" s="72"/>
      <c r="AZ447" s="71">
        <v>2595.4000000000024</v>
      </c>
      <c r="BA447" s="71">
        <v>551.40000000000009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2189</v>
      </c>
      <c r="B448" s="70">
        <v>68</v>
      </c>
      <c r="C448" s="70">
        <v>20</v>
      </c>
      <c r="D448" s="70">
        <v>4</v>
      </c>
      <c r="E448" s="70">
        <v>2023</v>
      </c>
      <c r="F448" s="70" t="s">
        <v>1539</v>
      </c>
      <c r="G448" s="70" t="s">
        <v>2169</v>
      </c>
      <c r="H448" s="70" t="s">
        <v>2170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565</v>
      </c>
      <c r="AS448" s="71">
        <v>29</v>
      </c>
      <c r="AT448" s="71">
        <v>0</v>
      </c>
      <c r="AU448" s="71">
        <v>0</v>
      </c>
      <c r="AV448" s="71">
        <v>0</v>
      </c>
      <c r="AW448" s="71">
        <v>0</v>
      </c>
      <c r="AX448" s="71"/>
      <c r="AY448" s="72"/>
      <c r="AZ448" s="71">
        <v>2658.200000000003</v>
      </c>
      <c r="BA448" s="71">
        <v>551.40000000000009</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2190</v>
      </c>
      <c r="B449" s="70">
        <v>68</v>
      </c>
      <c r="C449" s="70">
        <v>21</v>
      </c>
      <c r="D449" s="70">
        <v>4</v>
      </c>
      <c r="E449" s="70">
        <v>2024</v>
      </c>
      <c r="F449" s="70" t="s">
        <v>1558</v>
      </c>
      <c r="G449" s="70" t="s">
        <v>2169</v>
      </c>
      <c r="H449" s="70" t="s">
        <v>2170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2191</v>
      </c>
      <c r="B450" s="70">
        <v>222</v>
      </c>
      <c r="C450" s="70">
        <v>1</v>
      </c>
      <c r="D450" s="70">
        <v>14</v>
      </c>
      <c r="E450" s="70">
        <v>1990</v>
      </c>
      <c r="F450" s="70" t="s">
        <v>787</v>
      </c>
      <c r="G450" s="70" t="s">
        <v>1673</v>
      </c>
      <c r="H450" s="70" t="s">
        <v>1674</v>
      </c>
      <c r="I450" s="148"/>
      <c r="J450" s="71">
        <v>99.997892283959388</v>
      </c>
      <c r="K450" s="71">
        <v>4.2028724854636987</v>
      </c>
      <c r="L450" s="71">
        <v>38.302001798780353</v>
      </c>
      <c r="M450" s="71">
        <v>14.2607586581763</v>
      </c>
      <c r="N450" s="71">
        <v>24.31679192388124</v>
      </c>
      <c r="O450" s="71">
        <v>13.17735450381025</v>
      </c>
      <c r="P450" s="71">
        <v>18.915939693621901</v>
      </c>
      <c r="Q450" s="71">
        <v>0.93504751619906101</v>
      </c>
      <c r="R450" s="71">
        <v>0</v>
      </c>
      <c r="S450" s="71">
        <v>0.76142083382607018</v>
      </c>
      <c r="T450" s="72"/>
      <c r="U450" s="71">
        <v>2807586</v>
      </c>
      <c r="V450" s="71">
        <v>769</v>
      </c>
      <c r="W450" s="71">
        <v>448</v>
      </c>
      <c r="X450" s="71">
        <v>4782</v>
      </c>
      <c r="Y450" s="71">
        <v>5202</v>
      </c>
      <c r="Z450" s="71">
        <v>5420</v>
      </c>
      <c r="AA450" s="71">
        <v>4593</v>
      </c>
      <c r="AB450" s="71">
        <v>15182</v>
      </c>
      <c r="AC450" s="71">
        <v>0</v>
      </c>
      <c r="AD450" s="71">
        <v>0.76142083382607018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2192</v>
      </c>
      <c r="B451" s="70">
        <v>223</v>
      </c>
      <c r="C451" s="70">
        <v>2</v>
      </c>
      <c r="D451" s="70">
        <v>14</v>
      </c>
      <c r="E451" s="70">
        <v>2005</v>
      </c>
      <c r="F451" s="70" t="s">
        <v>789</v>
      </c>
      <c r="G451" s="70" t="s">
        <v>1673</v>
      </c>
      <c r="H451" s="70" t="s">
        <v>1674</v>
      </c>
      <c r="I451" s="148"/>
      <c r="J451" s="71">
        <v>113.5428947649545</v>
      </c>
      <c r="K451" s="71">
        <v>2.107942181568732</v>
      </c>
      <c r="L451" s="71">
        <v>38.401395974824943</v>
      </c>
      <c r="M451" s="71">
        <v>23.11001615860895</v>
      </c>
      <c r="N451" s="71">
        <v>27.070062559968768</v>
      </c>
      <c r="O451" s="71">
        <v>15.95491932147695</v>
      </c>
      <c r="P451" s="71">
        <v>16.111837879741639</v>
      </c>
      <c r="Q451" s="71">
        <v>0.78426738711162802</v>
      </c>
      <c r="R451" s="71">
        <v>0</v>
      </c>
      <c r="S451" s="71">
        <v>0</v>
      </c>
      <c r="T451" s="72"/>
      <c r="U451" s="71">
        <v>3506815</v>
      </c>
      <c r="V451" s="71">
        <v>643</v>
      </c>
      <c r="W451" s="71">
        <v>341</v>
      </c>
      <c r="X451" s="71">
        <v>3753</v>
      </c>
      <c r="Y451" s="71">
        <v>5519</v>
      </c>
      <c r="Z451" s="71">
        <v>7594</v>
      </c>
      <c r="AA451" s="71">
        <v>3204</v>
      </c>
      <c r="AB451" s="71">
        <v>13312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2193</v>
      </c>
      <c r="B452" s="70">
        <v>224</v>
      </c>
      <c r="C452" s="70">
        <v>3</v>
      </c>
      <c r="D452" s="70">
        <v>14</v>
      </c>
      <c r="E452" s="70">
        <v>2006</v>
      </c>
      <c r="F452" s="70" t="s">
        <v>790</v>
      </c>
      <c r="G452" s="70" t="s">
        <v>1673</v>
      </c>
      <c r="H452" s="70" t="s">
        <v>1674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2194</v>
      </c>
      <c r="B453" s="70">
        <v>225</v>
      </c>
      <c r="C453" s="70">
        <v>4</v>
      </c>
      <c r="D453" s="70">
        <v>14</v>
      </c>
      <c r="E453" s="70">
        <v>2007</v>
      </c>
      <c r="F453" s="70" t="s">
        <v>791</v>
      </c>
      <c r="G453" s="70" t="s">
        <v>1673</v>
      </c>
      <c r="H453" s="70" t="s">
        <v>1674</v>
      </c>
      <c r="I453" s="148"/>
      <c r="J453" s="71">
        <v>97.038861139072722</v>
      </c>
      <c r="K453" s="71">
        <v>2.0257521623514898</v>
      </c>
      <c r="L453" s="71">
        <v>30.939943848805871</v>
      </c>
      <c r="M453" s="71">
        <v>23.966309360967639</v>
      </c>
      <c r="N453" s="71">
        <v>26.984337828516299</v>
      </c>
      <c r="O453" s="71">
        <v>15.3317172468398</v>
      </c>
      <c r="P453" s="71">
        <v>16.126331454004621</v>
      </c>
      <c r="Q453" s="71">
        <v>0.80777628251647204</v>
      </c>
      <c r="R453" s="71">
        <v>0</v>
      </c>
      <c r="S453" s="71">
        <v>0</v>
      </c>
      <c r="T453" s="72"/>
      <c r="U453" s="71">
        <v>3186777</v>
      </c>
      <c r="V453" s="71">
        <v>674</v>
      </c>
      <c r="W453" s="71">
        <v>377</v>
      </c>
      <c r="X453" s="71">
        <v>4875</v>
      </c>
      <c r="Y453" s="71">
        <v>5516</v>
      </c>
      <c r="Z453" s="71">
        <v>7586</v>
      </c>
      <c r="AA453" s="71">
        <v>3158</v>
      </c>
      <c r="AB453" s="71">
        <v>12986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2195</v>
      </c>
      <c r="B454" s="70">
        <v>226</v>
      </c>
      <c r="C454" s="70">
        <v>5</v>
      </c>
      <c r="D454" s="70">
        <v>14</v>
      </c>
      <c r="E454" s="70">
        <v>2008</v>
      </c>
      <c r="F454" s="70" t="s">
        <v>792</v>
      </c>
      <c r="G454" s="70" t="s">
        <v>1673</v>
      </c>
      <c r="H454" s="70" t="s">
        <v>1674</v>
      </c>
      <c r="I454" s="148"/>
      <c r="J454" s="71">
        <v>117.9413295245233</v>
      </c>
      <c r="K454" s="71">
        <v>1.777916526630136</v>
      </c>
      <c r="L454" s="71">
        <v>26.715473780262489</v>
      </c>
      <c r="M454" s="71">
        <v>28.042902741287179</v>
      </c>
      <c r="N454" s="71">
        <v>26.42538412463621</v>
      </c>
      <c r="O454" s="71">
        <v>14.917283660059971</v>
      </c>
      <c r="P454" s="71">
        <v>16.01104015815125</v>
      </c>
      <c r="Q454" s="71">
        <v>0.78613748969832498</v>
      </c>
      <c r="R454" s="71">
        <v>0</v>
      </c>
      <c r="S454" s="71">
        <v>0</v>
      </c>
      <c r="T454" s="72"/>
      <c r="U454" s="71">
        <v>4069551</v>
      </c>
      <c r="V454" s="71">
        <v>674</v>
      </c>
      <c r="W454" s="71">
        <v>377</v>
      </c>
      <c r="X454" s="71">
        <v>4875</v>
      </c>
      <c r="Y454" s="71">
        <v>5330</v>
      </c>
      <c r="Z454" s="71">
        <v>7640</v>
      </c>
      <c r="AA454" s="71">
        <v>3139</v>
      </c>
      <c r="AB454" s="71">
        <v>12846</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2196</v>
      </c>
      <c r="B455" s="70">
        <v>227</v>
      </c>
      <c r="C455" s="70">
        <v>6</v>
      </c>
      <c r="D455" s="70">
        <v>14</v>
      </c>
      <c r="E455" s="70">
        <v>2009</v>
      </c>
      <c r="F455" s="70" t="s">
        <v>176</v>
      </c>
      <c r="G455" s="70" t="s">
        <v>1673</v>
      </c>
      <c r="H455" s="70" t="s">
        <v>1674</v>
      </c>
      <c r="I455" s="148"/>
      <c r="J455" s="71">
        <v>73.272434239693098</v>
      </c>
      <c r="K455" s="71">
        <v>1.522717622402999</v>
      </c>
      <c r="L455" s="71">
        <v>29.1264025975407</v>
      </c>
      <c r="M455" s="71">
        <v>21.98643078272346</v>
      </c>
      <c r="N455" s="71">
        <v>23.600325733680268</v>
      </c>
      <c r="O455" s="71">
        <v>15.099171546007261</v>
      </c>
      <c r="P455" s="71">
        <v>15.70529219255593</v>
      </c>
      <c r="Q455" s="71">
        <v>0.74387429263014504</v>
      </c>
      <c r="R455" s="71">
        <v>0</v>
      </c>
      <c r="S455" s="71">
        <v>0</v>
      </c>
      <c r="T455" s="72"/>
      <c r="U455" s="71">
        <v>2553184</v>
      </c>
      <c r="V455" s="71">
        <v>707</v>
      </c>
      <c r="W455" s="71">
        <v>471</v>
      </c>
      <c r="X455" s="71">
        <v>4827</v>
      </c>
      <c r="Y455" s="71">
        <v>5542</v>
      </c>
      <c r="Z455" s="71">
        <v>7633</v>
      </c>
      <c r="AA455" s="71">
        <v>3161</v>
      </c>
      <c r="AB455" s="71">
        <v>12760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128.57</v>
      </c>
      <c r="BK455" s="71">
        <v>0</v>
      </c>
      <c r="BL455" s="71">
        <v>4.43</v>
      </c>
      <c r="BM455" s="71">
        <v>0</v>
      </c>
      <c r="BN455" s="72"/>
      <c r="BO455" s="71">
        <v>0</v>
      </c>
      <c r="BP455" s="71">
        <v>0</v>
      </c>
      <c r="BQ455" s="71">
        <v>3</v>
      </c>
      <c r="BR455" s="71">
        <v>0</v>
      </c>
      <c r="BS455" s="71">
        <v>1</v>
      </c>
      <c r="BT455" s="71">
        <v>0</v>
      </c>
      <c r="BU455"/>
      <c r="BV455" s="70">
        <v>133</v>
      </c>
      <c r="BW455" s="70">
        <v>0</v>
      </c>
      <c r="BX455" s="70">
        <v>0</v>
      </c>
      <c r="BY455" s="70">
        <v>0</v>
      </c>
      <c r="BZ455" s="70">
        <v>0</v>
      </c>
      <c r="CA455" s="70">
        <v>0</v>
      </c>
      <c r="CB455" s="70">
        <v>0</v>
      </c>
      <c r="CC455" s="70">
        <v>0</v>
      </c>
      <c r="CD455" s="70">
        <v>0</v>
      </c>
    </row>
    <row r="456" spans="1:82">
      <c r="A456" s="70" t="s">
        <v>2197</v>
      </c>
      <c r="B456" s="70">
        <v>228</v>
      </c>
      <c r="C456" s="70">
        <v>7</v>
      </c>
      <c r="D456" s="70">
        <v>14</v>
      </c>
      <c r="E456" s="70">
        <v>2010</v>
      </c>
      <c r="F456" s="70" t="s">
        <v>177</v>
      </c>
      <c r="G456" s="70" t="s">
        <v>1673</v>
      </c>
      <c r="H456" s="70" t="s">
        <v>1674</v>
      </c>
      <c r="I456" s="148"/>
      <c r="J456" s="71">
        <v>77.795252414546525</v>
      </c>
      <c r="K456" s="71">
        <v>1.5880516867339469</v>
      </c>
      <c r="L456" s="71">
        <v>26.51674254991061</v>
      </c>
      <c r="M456" s="71">
        <v>19.680921950579432</v>
      </c>
      <c r="N456" s="71">
        <v>23.196729694184491</v>
      </c>
      <c r="O456" s="71">
        <v>15.03524023009699</v>
      </c>
      <c r="P456" s="71">
        <v>16.178897347762451</v>
      </c>
      <c r="Q456" s="71">
        <v>0.76863949898392403</v>
      </c>
      <c r="R456" s="71">
        <v>0</v>
      </c>
      <c r="S456" s="71">
        <v>0</v>
      </c>
      <c r="T456" s="72"/>
      <c r="U456" s="71">
        <v>3034495</v>
      </c>
      <c r="V456" s="71">
        <v>707</v>
      </c>
      <c r="W456" s="71">
        <v>471</v>
      </c>
      <c r="X456" s="71">
        <v>4827</v>
      </c>
      <c r="Y456" s="71">
        <v>5540</v>
      </c>
      <c r="Z456" s="71">
        <v>7636</v>
      </c>
      <c r="AA456" s="71">
        <v>3175</v>
      </c>
      <c r="AB456" s="71">
        <v>12634</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143.321</v>
      </c>
      <c r="BK456" s="71">
        <v>0</v>
      </c>
      <c r="BL456" s="71">
        <v>3.86</v>
      </c>
      <c r="BM456" s="71">
        <v>0</v>
      </c>
      <c r="BN456" s="72"/>
      <c r="BO456" s="71">
        <v>0</v>
      </c>
      <c r="BP456" s="71">
        <v>0</v>
      </c>
      <c r="BQ456" s="71">
        <v>3</v>
      </c>
      <c r="BR456" s="71">
        <v>0</v>
      </c>
      <c r="BS456" s="71">
        <v>1</v>
      </c>
      <c r="BT456" s="71">
        <v>0</v>
      </c>
      <c r="BU456"/>
      <c r="BV456" s="70">
        <v>147.18100000000001</v>
      </c>
      <c r="BW456" s="70">
        <v>0</v>
      </c>
      <c r="BX456" s="70">
        <v>0</v>
      </c>
      <c r="BY456" s="70">
        <v>0</v>
      </c>
      <c r="BZ456" s="70">
        <v>0</v>
      </c>
      <c r="CA456" s="70">
        <v>0</v>
      </c>
      <c r="CB456" s="70">
        <v>0</v>
      </c>
      <c r="CC456" s="70">
        <v>0</v>
      </c>
      <c r="CD456" s="70">
        <v>0</v>
      </c>
    </row>
    <row r="457" spans="1:82">
      <c r="A457" s="70" t="s">
        <v>2198</v>
      </c>
      <c r="B457" s="70">
        <v>229</v>
      </c>
      <c r="C457" s="70">
        <v>8</v>
      </c>
      <c r="D457" s="70">
        <v>14</v>
      </c>
      <c r="E457" s="70">
        <v>2011</v>
      </c>
      <c r="F457" s="70" t="s">
        <v>178</v>
      </c>
      <c r="G457" s="70" t="s">
        <v>1673</v>
      </c>
      <c r="H457" s="70" t="s">
        <v>1674</v>
      </c>
      <c r="I457" s="148"/>
      <c r="J457" s="71">
        <v>92.971447226065663</v>
      </c>
      <c r="K457" s="71">
        <v>2.225155801164465</v>
      </c>
      <c r="L457" s="71">
        <v>24.74205293729921</v>
      </c>
      <c r="M457" s="71">
        <v>24.86253760585166</v>
      </c>
      <c r="N457" s="71">
        <v>28.097809918011421</v>
      </c>
      <c r="O457" s="71">
        <v>14.66351259625155</v>
      </c>
      <c r="P457" s="71">
        <v>15.562899586617577</v>
      </c>
      <c r="Q457" s="71">
        <v>0.87945868788328296</v>
      </c>
      <c r="R457" s="71">
        <v>0</v>
      </c>
      <c r="S457" s="71">
        <v>0</v>
      </c>
      <c r="T457" s="72"/>
      <c r="U457" s="71">
        <v>3415387</v>
      </c>
      <c r="V457" s="71">
        <v>707</v>
      </c>
      <c r="W457" s="71">
        <v>471</v>
      </c>
      <c r="X457" s="71">
        <v>4827</v>
      </c>
      <c r="Y457" s="71">
        <v>5575</v>
      </c>
      <c r="Z457" s="71">
        <v>7609</v>
      </c>
      <c r="AA457" s="71">
        <v>3145</v>
      </c>
      <c r="AB457" s="71">
        <v>12532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3.8740000000000001</v>
      </c>
      <c r="BK457" s="71">
        <v>0</v>
      </c>
      <c r="BL457" s="71">
        <v>156.084</v>
      </c>
      <c r="BM457" s="71">
        <v>0</v>
      </c>
      <c r="BN457" s="72"/>
      <c r="BO457" s="71">
        <v>0</v>
      </c>
      <c r="BP457" s="71">
        <v>0</v>
      </c>
      <c r="BQ457" s="71">
        <v>1</v>
      </c>
      <c r="BR457" s="71">
        <v>0</v>
      </c>
      <c r="BS457" s="71">
        <v>2</v>
      </c>
      <c r="BT457" s="71">
        <v>0</v>
      </c>
      <c r="BU457"/>
      <c r="BV457" s="70">
        <v>159.958</v>
      </c>
      <c r="BW457" s="70">
        <v>0</v>
      </c>
      <c r="BX457" s="70">
        <v>0</v>
      </c>
      <c r="BY457" s="70">
        <v>0</v>
      </c>
      <c r="BZ457" s="70">
        <v>0</v>
      </c>
      <c r="CA457" s="70">
        <v>0</v>
      </c>
      <c r="CB457" s="70">
        <v>0</v>
      </c>
      <c r="CC457" s="70">
        <v>0</v>
      </c>
      <c r="CD457" s="70">
        <v>0</v>
      </c>
    </row>
    <row r="458" spans="1:82">
      <c r="A458" s="70" t="s">
        <v>2199</v>
      </c>
      <c r="B458" s="70">
        <v>230</v>
      </c>
      <c r="C458" s="70">
        <v>9</v>
      </c>
      <c r="D458" s="70">
        <v>14</v>
      </c>
      <c r="E458" s="70">
        <v>2012</v>
      </c>
      <c r="F458" s="70" t="s">
        <v>179</v>
      </c>
      <c r="G458" s="70" t="s">
        <v>1673</v>
      </c>
      <c r="H458" s="70" t="s">
        <v>1674</v>
      </c>
      <c r="I458" s="148"/>
      <c r="J458" s="71">
        <v>96.371667626038317</v>
      </c>
      <c r="K458" s="71">
        <v>2.5067240701933158</v>
      </c>
      <c r="L458" s="71">
        <v>24.96399568914952</v>
      </c>
      <c r="M458" s="71">
        <v>30.87919270980893</v>
      </c>
      <c r="N458" s="71">
        <v>31.07056638040493</v>
      </c>
      <c r="O458" s="71">
        <v>14.735495500800578</v>
      </c>
      <c r="P458" s="71">
        <v>15.621585098587282</v>
      </c>
      <c r="Q458" s="71">
        <v>0.95124437055814604</v>
      </c>
      <c r="R458" s="71">
        <v>0</v>
      </c>
      <c r="S458" s="71">
        <v>0</v>
      </c>
      <c r="T458" s="72"/>
      <c r="U458" s="71">
        <v>3392088</v>
      </c>
      <c r="V458" s="71">
        <v>707</v>
      </c>
      <c r="W458" s="71">
        <v>471</v>
      </c>
      <c r="X458" s="71">
        <v>4827</v>
      </c>
      <c r="Y458" s="71">
        <v>5612</v>
      </c>
      <c r="Z458" s="71">
        <v>7707</v>
      </c>
      <c r="AA458" s="71">
        <v>3139</v>
      </c>
      <c r="AB458" s="71">
        <v>12476</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157.583</v>
      </c>
      <c r="BK458" s="71">
        <v>0</v>
      </c>
      <c r="BL458" s="71">
        <v>3.863</v>
      </c>
      <c r="BM458" s="71">
        <v>0</v>
      </c>
      <c r="BN458" s="72"/>
      <c r="BO458" s="71">
        <v>0</v>
      </c>
      <c r="BP458" s="71">
        <v>0</v>
      </c>
      <c r="BQ458" s="71">
        <v>2</v>
      </c>
      <c r="BR458" s="71">
        <v>0</v>
      </c>
      <c r="BS458" s="71">
        <v>1</v>
      </c>
      <c r="BT458" s="71">
        <v>0</v>
      </c>
      <c r="BU458"/>
      <c r="BV458" s="70">
        <v>161.446</v>
      </c>
      <c r="BW458" s="70">
        <v>0</v>
      </c>
      <c r="BX458" s="70">
        <v>0</v>
      </c>
      <c r="BY458" s="70">
        <v>0</v>
      </c>
      <c r="BZ458" s="70">
        <v>0</v>
      </c>
      <c r="CA458" s="70">
        <v>0</v>
      </c>
      <c r="CB458" s="70">
        <v>0</v>
      </c>
      <c r="CC458" s="70">
        <v>0</v>
      </c>
      <c r="CD458" s="70">
        <v>0</v>
      </c>
    </row>
    <row r="459" spans="1:82">
      <c r="A459" s="70" t="s">
        <v>2200</v>
      </c>
      <c r="B459" s="70">
        <v>231</v>
      </c>
      <c r="C459" s="70">
        <v>10</v>
      </c>
      <c r="D459" s="70">
        <v>14</v>
      </c>
      <c r="E459" s="70">
        <v>2013</v>
      </c>
      <c r="F459" s="70" t="s">
        <v>180</v>
      </c>
      <c r="G459" s="70" t="s">
        <v>1673</v>
      </c>
      <c r="H459" s="70" t="s">
        <v>1674</v>
      </c>
      <c r="I459" s="148"/>
      <c r="J459" s="71">
        <v>98.365472715165893</v>
      </c>
      <c r="K459" s="71">
        <v>2.0718159943668368</v>
      </c>
      <c r="L459" s="71">
        <v>22.045176645066011</v>
      </c>
      <c r="M459" s="71">
        <v>28.718387486072981</v>
      </c>
      <c r="N459" s="71">
        <v>29.945179212088998</v>
      </c>
      <c r="O459" s="71">
        <v>14.436976339533517</v>
      </c>
      <c r="P459" s="71">
        <v>15.760373167244527</v>
      </c>
      <c r="Q459" s="71">
        <v>0.95448203457353997</v>
      </c>
      <c r="R459" s="71">
        <v>0</v>
      </c>
      <c r="S459" s="71">
        <v>0</v>
      </c>
      <c r="T459" s="72"/>
      <c r="U459" s="71">
        <v>3525298</v>
      </c>
      <c r="V459" s="71">
        <v>707</v>
      </c>
      <c r="W459" s="71">
        <v>471</v>
      </c>
      <c r="X459" s="71">
        <v>4827</v>
      </c>
      <c r="Y459" s="71">
        <v>5581</v>
      </c>
      <c r="Z459" s="71">
        <v>7888</v>
      </c>
      <c r="AA459" s="71">
        <v>3155</v>
      </c>
      <c r="AB459" s="71">
        <v>12339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155.125</v>
      </c>
      <c r="BK459" s="71">
        <v>0</v>
      </c>
      <c r="BL459" s="71">
        <v>4.0640000000000001</v>
      </c>
      <c r="BM459" s="71">
        <v>0</v>
      </c>
      <c r="BN459" s="72"/>
      <c r="BO459" s="71">
        <v>0</v>
      </c>
      <c r="BP459" s="71">
        <v>0</v>
      </c>
      <c r="BQ459" s="71">
        <v>3</v>
      </c>
      <c r="BR459" s="71">
        <v>0</v>
      </c>
      <c r="BS459" s="71">
        <v>1</v>
      </c>
      <c r="BT459" s="71">
        <v>0</v>
      </c>
      <c r="BU459"/>
      <c r="BV459" s="70">
        <v>159.18899999999999</v>
      </c>
      <c r="BW459" s="70">
        <v>0</v>
      </c>
      <c r="BX459" s="70">
        <v>0</v>
      </c>
      <c r="BY459" s="70">
        <v>0</v>
      </c>
      <c r="BZ459" s="70">
        <v>0</v>
      </c>
      <c r="CA459" s="70">
        <v>0</v>
      </c>
      <c r="CB459" s="70">
        <v>0</v>
      </c>
      <c r="CC459" s="70">
        <v>0</v>
      </c>
      <c r="CD459" s="70">
        <v>0</v>
      </c>
    </row>
    <row r="460" spans="1:82">
      <c r="A460" s="70" t="s">
        <v>2201</v>
      </c>
      <c r="B460" s="70">
        <v>232</v>
      </c>
      <c r="C460" s="70">
        <v>11</v>
      </c>
      <c r="D460" s="70">
        <v>14</v>
      </c>
      <c r="E460" s="70">
        <v>2014</v>
      </c>
      <c r="F460" s="70" t="s">
        <v>181</v>
      </c>
      <c r="G460" s="70" t="s">
        <v>1673</v>
      </c>
      <c r="H460" s="70" t="s">
        <v>1674</v>
      </c>
      <c r="I460" s="148"/>
      <c r="J460" s="71">
        <v>89.822674973958513</v>
      </c>
      <c r="K460" s="71">
        <v>2.1180378444630721</v>
      </c>
      <c r="L460" s="71">
        <v>20.54217174580635</v>
      </c>
      <c r="M460" s="71">
        <v>26.696817956867509</v>
      </c>
      <c r="N460" s="71">
        <v>31.708079285671872</v>
      </c>
      <c r="O460" s="71">
        <v>13.703956378061219</v>
      </c>
      <c r="P460" s="71">
        <v>16.007997038835008</v>
      </c>
      <c r="Q460" s="71">
        <v>0.90441339586707403</v>
      </c>
      <c r="R460" s="71">
        <v>0</v>
      </c>
      <c r="S460" s="71">
        <v>0</v>
      </c>
      <c r="T460" s="72"/>
      <c r="U460" s="71">
        <v>3575223</v>
      </c>
      <c r="V460" s="71">
        <v>628</v>
      </c>
      <c r="W460" s="71">
        <v>448</v>
      </c>
      <c r="X460" s="71">
        <v>4266</v>
      </c>
      <c r="Y460" s="71">
        <v>5581</v>
      </c>
      <c r="Z460" s="71">
        <v>7886</v>
      </c>
      <c r="AA460" s="71">
        <v>3188</v>
      </c>
      <c r="AB460" s="71">
        <v>12186</v>
      </c>
      <c r="AC460" s="71">
        <v>0</v>
      </c>
      <c r="AD460" s="71">
        <v>0</v>
      </c>
      <c r="AE460" s="72"/>
      <c r="AF460" s="71"/>
      <c r="AG460" s="71"/>
      <c r="AH460" s="71"/>
      <c r="AI460" s="71"/>
      <c r="AJ460" s="71"/>
      <c r="AK460" s="71"/>
      <c r="AL460" s="71"/>
      <c r="AM460" s="71"/>
      <c r="AN460" s="71"/>
      <c r="AO460" s="71"/>
      <c r="AP460" s="71"/>
      <c r="AQ460" s="72"/>
      <c r="AR460" s="71">
        <v>68</v>
      </c>
      <c r="AS460" s="71">
        <v>18</v>
      </c>
      <c r="AT460" s="71">
        <v>0</v>
      </c>
      <c r="AU460" s="71">
        <v>0</v>
      </c>
      <c r="AV460" s="71">
        <v>0</v>
      </c>
      <c r="AW460" s="71">
        <v>0</v>
      </c>
      <c r="AX460" s="71"/>
      <c r="AY460" s="72"/>
      <c r="AZ460" s="71">
        <v>428.23899999999998</v>
      </c>
      <c r="BA460" s="71">
        <v>5139.2</v>
      </c>
      <c r="BB460" s="71">
        <v>0</v>
      </c>
      <c r="BC460" s="71">
        <v>0</v>
      </c>
      <c r="BD460" s="71">
        <v>0</v>
      </c>
      <c r="BE460" s="71">
        <v>0</v>
      </c>
      <c r="BF460" s="71"/>
      <c r="BG460" s="72"/>
      <c r="BH460" s="71">
        <v>0</v>
      </c>
      <c r="BI460" s="71">
        <v>0</v>
      </c>
      <c r="BJ460" s="71">
        <v>151.86000000000001</v>
      </c>
      <c r="BK460" s="71">
        <v>0</v>
      </c>
      <c r="BL460" s="71">
        <v>3.7080000000000002</v>
      </c>
      <c r="BM460" s="71">
        <v>0</v>
      </c>
      <c r="BN460" s="72"/>
      <c r="BO460" s="71">
        <v>0</v>
      </c>
      <c r="BP460" s="71">
        <v>0</v>
      </c>
      <c r="BQ460" s="71">
        <v>2</v>
      </c>
      <c r="BR460" s="71">
        <v>0</v>
      </c>
      <c r="BS460" s="71">
        <v>1</v>
      </c>
      <c r="BT460" s="71">
        <v>0</v>
      </c>
      <c r="BU460"/>
      <c r="BV460" s="70">
        <v>155.56800000000001</v>
      </c>
      <c r="BW460" s="70">
        <v>0</v>
      </c>
      <c r="BX460" s="70">
        <v>0</v>
      </c>
      <c r="BY460" s="70">
        <v>0</v>
      </c>
      <c r="BZ460" s="70">
        <v>0</v>
      </c>
      <c r="CA460" s="70">
        <v>0</v>
      </c>
      <c r="CB460" s="70">
        <v>0</v>
      </c>
      <c r="CC460" s="70">
        <v>0</v>
      </c>
      <c r="CD460" s="70">
        <v>0</v>
      </c>
    </row>
    <row r="461" spans="1:82">
      <c r="A461" s="70" t="s">
        <v>2202</v>
      </c>
      <c r="B461" s="70">
        <v>233</v>
      </c>
      <c r="C461" s="70">
        <v>12</v>
      </c>
      <c r="D461" s="70">
        <v>14</v>
      </c>
      <c r="E461" s="70">
        <v>2015</v>
      </c>
      <c r="F461" s="70" t="s">
        <v>182</v>
      </c>
      <c r="G461" s="70" t="s">
        <v>1673</v>
      </c>
      <c r="H461" s="70" t="s">
        <v>1674</v>
      </c>
      <c r="I461" s="148"/>
      <c r="J461" s="71">
        <v>86.190524424602842</v>
      </c>
      <c r="K461" s="71">
        <v>2.0309781169010912</v>
      </c>
      <c r="L461" s="71">
        <v>21.622778798503241</v>
      </c>
      <c r="M461" s="71">
        <v>25.83111601192148</v>
      </c>
      <c r="N461" s="71">
        <v>29.231155677246019</v>
      </c>
      <c r="O461" s="71">
        <v>13.607751664812785</v>
      </c>
      <c r="P461" s="71">
        <v>15.839733628670253</v>
      </c>
      <c r="Q461" s="71">
        <v>0.87322919745376903</v>
      </c>
      <c r="R461" s="71">
        <v>0</v>
      </c>
      <c r="S461" s="71">
        <v>0</v>
      </c>
      <c r="T461" s="72"/>
      <c r="U461" s="71">
        <v>3439608</v>
      </c>
      <c r="V461" s="71">
        <v>628</v>
      </c>
      <c r="W461" s="71">
        <v>448</v>
      </c>
      <c r="X461" s="71">
        <v>4266</v>
      </c>
      <c r="Y461" s="71">
        <v>5590</v>
      </c>
      <c r="Z461" s="71">
        <v>7906</v>
      </c>
      <c r="AA461" s="71">
        <v>3152</v>
      </c>
      <c r="AB461" s="71">
        <v>12019</v>
      </c>
      <c r="AC461" s="71">
        <v>0</v>
      </c>
      <c r="AD461" s="71">
        <v>0</v>
      </c>
      <c r="AE461" s="72"/>
      <c r="AF461" s="71">
        <v>26544488.77277115</v>
      </c>
      <c r="AG461" s="71">
        <v>1353077.9725357851</v>
      </c>
      <c r="AH461" s="71">
        <v>2795865.6118401638</v>
      </c>
      <c r="AI461" s="71">
        <v>27132106.246568449</v>
      </c>
      <c r="AJ461" s="71">
        <v>24758376.207545228</v>
      </c>
      <c r="AK461" s="71">
        <v>0</v>
      </c>
      <c r="AL461" s="71">
        <v>0</v>
      </c>
      <c r="AM461" s="71">
        <v>1647153.53219125</v>
      </c>
      <c r="AN461" s="71">
        <v>0</v>
      </c>
      <c r="AO461" s="71">
        <v>0</v>
      </c>
      <c r="AP461" s="71">
        <v>84231068.343452021</v>
      </c>
      <c r="AQ461" s="72"/>
      <c r="AR461" s="71">
        <v>87</v>
      </c>
      <c r="AS461" s="71">
        <v>24</v>
      </c>
      <c r="AT461" s="71">
        <v>0</v>
      </c>
      <c r="AU461" s="71">
        <v>0</v>
      </c>
      <c r="AV461" s="71">
        <v>0</v>
      </c>
      <c r="AW461" s="71">
        <v>0</v>
      </c>
      <c r="AX461" s="71"/>
      <c r="AY461" s="72"/>
      <c r="AZ461" s="71">
        <v>579.23900000000003</v>
      </c>
      <c r="BA461" s="71">
        <v>6865.9</v>
      </c>
      <c r="BB461" s="71">
        <v>0</v>
      </c>
      <c r="BC461" s="71">
        <v>0</v>
      </c>
      <c r="BD461" s="71">
        <v>0</v>
      </c>
      <c r="BE461" s="71">
        <v>0</v>
      </c>
      <c r="BF461" s="71"/>
      <c r="BG461" s="72"/>
      <c r="BH461" s="71">
        <v>0</v>
      </c>
      <c r="BI461" s="71">
        <v>0</v>
      </c>
      <c r="BJ461" s="71">
        <v>167.21199999999999</v>
      </c>
      <c r="BK461" s="71">
        <v>0</v>
      </c>
      <c r="BL461" s="71">
        <v>3.77</v>
      </c>
      <c r="BM461" s="71">
        <v>0</v>
      </c>
      <c r="BN461" s="72"/>
      <c r="BO461" s="71">
        <v>0</v>
      </c>
      <c r="BP461" s="71">
        <v>0</v>
      </c>
      <c r="BQ461" s="71">
        <v>3</v>
      </c>
      <c r="BR461" s="71">
        <v>0</v>
      </c>
      <c r="BS461" s="71">
        <v>1</v>
      </c>
      <c r="BT461" s="71">
        <v>0</v>
      </c>
      <c r="BU461"/>
      <c r="BV461" s="70">
        <v>170.982</v>
      </c>
      <c r="BW461" s="70">
        <v>0</v>
      </c>
      <c r="BX461" s="70">
        <v>0</v>
      </c>
      <c r="BY461" s="70">
        <v>0</v>
      </c>
      <c r="BZ461" s="70">
        <v>0</v>
      </c>
      <c r="CA461" s="70">
        <v>0</v>
      </c>
      <c r="CB461" s="70">
        <v>0</v>
      </c>
      <c r="CC461" s="70">
        <v>0</v>
      </c>
      <c r="CD461" s="70">
        <v>0</v>
      </c>
    </row>
    <row r="462" spans="1:82">
      <c r="A462" s="70" t="s">
        <v>2203</v>
      </c>
      <c r="B462" s="70">
        <v>234</v>
      </c>
      <c r="C462" s="70">
        <v>13</v>
      </c>
      <c r="D462" s="70">
        <v>14</v>
      </c>
      <c r="E462" s="70">
        <v>2016</v>
      </c>
      <c r="F462" s="70" t="s">
        <v>155</v>
      </c>
      <c r="G462" s="1064" t="s">
        <v>1673</v>
      </c>
      <c r="H462" s="70" t="s">
        <v>1674</v>
      </c>
      <c r="I462" s="148"/>
      <c r="J462" s="71">
        <v>103.30309110196541</v>
      </c>
      <c r="K462" s="71">
        <v>1.9157770941189556</v>
      </c>
      <c r="L462" s="71">
        <v>23.252015696434981</v>
      </c>
      <c r="M462" s="71">
        <v>22.147186249988088</v>
      </c>
      <c r="N462" s="71">
        <v>29.880368468631925</v>
      </c>
      <c r="O462" s="71">
        <v>13.391497438006052</v>
      </c>
      <c r="P462" s="71">
        <v>17.272756475585854</v>
      </c>
      <c r="Q462" s="71">
        <v>0.83783711437219266</v>
      </c>
      <c r="R462" s="71">
        <v>0</v>
      </c>
      <c r="S462" s="71">
        <v>0</v>
      </c>
      <c r="T462" s="72"/>
      <c r="U462" s="71">
        <v>3924082</v>
      </c>
      <c r="V462" s="71">
        <v>628</v>
      </c>
      <c r="W462" s="71">
        <v>448</v>
      </c>
      <c r="X462" s="71">
        <v>4266</v>
      </c>
      <c r="Y462" s="71">
        <v>5619</v>
      </c>
      <c r="Z462" s="71">
        <v>7876</v>
      </c>
      <c r="AA462" s="71">
        <v>3555</v>
      </c>
      <c r="AB462" s="71">
        <v>11862</v>
      </c>
      <c r="AC462" s="71">
        <v>0</v>
      </c>
      <c r="AD462" s="71">
        <v>0</v>
      </c>
      <c r="AE462" s="72"/>
      <c r="AF462" s="71">
        <v>32371698.349887121</v>
      </c>
      <c r="AG462" s="71">
        <v>1289760.0268100279</v>
      </c>
      <c r="AH462" s="71">
        <v>2369633.8739982438</v>
      </c>
      <c r="AI462" s="71">
        <v>27083251.566641308</v>
      </c>
      <c r="AJ462" s="71">
        <v>24719836.920122489</v>
      </c>
      <c r="AK462" s="71">
        <v>0</v>
      </c>
      <c r="AL462" s="71">
        <v>0</v>
      </c>
      <c r="AM462" s="71">
        <v>1626900.3014891611</v>
      </c>
      <c r="AN462" s="71">
        <v>0</v>
      </c>
      <c r="AO462" s="71">
        <v>0</v>
      </c>
      <c r="AP462" s="71">
        <v>89461081.038948342</v>
      </c>
      <c r="AQ462" s="72"/>
      <c r="AR462" s="71">
        <v>105</v>
      </c>
      <c r="AS462" s="71">
        <v>27</v>
      </c>
      <c r="AT462" s="71">
        <v>0</v>
      </c>
      <c r="AU462" s="71">
        <v>0</v>
      </c>
      <c r="AV462" s="71">
        <v>0</v>
      </c>
      <c r="AW462" s="71">
        <v>0</v>
      </c>
      <c r="AX462" s="71"/>
      <c r="AY462" s="72"/>
      <c r="AZ462" s="71">
        <v>707.83899999999994</v>
      </c>
      <c r="BA462" s="71">
        <v>7614.4</v>
      </c>
      <c r="BB462" s="71">
        <v>0</v>
      </c>
      <c r="BC462" s="71">
        <v>0</v>
      </c>
      <c r="BD462" s="71">
        <v>0</v>
      </c>
      <c r="BE462" s="71">
        <v>0</v>
      </c>
      <c r="BF462" s="71"/>
      <c r="BG462" s="72"/>
      <c r="BH462" s="71">
        <v>0</v>
      </c>
      <c r="BI462" s="71">
        <v>0</v>
      </c>
      <c r="BJ462" s="71">
        <v>149.62</v>
      </c>
      <c r="BK462" s="71">
        <v>0</v>
      </c>
      <c r="BL462" s="71">
        <v>3.9279999999999999</v>
      </c>
      <c r="BM462" s="71">
        <v>0</v>
      </c>
      <c r="BN462" s="72"/>
      <c r="BO462" s="71">
        <v>0</v>
      </c>
      <c r="BP462" s="71">
        <v>0</v>
      </c>
      <c r="BQ462" s="71">
        <v>3</v>
      </c>
      <c r="BR462" s="71">
        <v>0</v>
      </c>
      <c r="BS462" s="71">
        <v>1</v>
      </c>
      <c r="BT462" s="71">
        <v>0</v>
      </c>
      <c r="BU462"/>
      <c r="BV462" s="70">
        <v>153.548</v>
      </c>
      <c r="BW462" s="70">
        <v>0</v>
      </c>
      <c r="BX462" s="70">
        <v>0</v>
      </c>
      <c r="BY462" s="70">
        <v>0</v>
      </c>
      <c r="BZ462" s="70">
        <v>0</v>
      </c>
      <c r="CA462" s="70">
        <v>0</v>
      </c>
      <c r="CB462" s="70">
        <v>0</v>
      </c>
      <c r="CC462" s="70">
        <v>0</v>
      </c>
      <c r="CD462" s="70">
        <v>0</v>
      </c>
    </row>
    <row r="463" spans="1:82">
      <c r="A463" s="70" t="s">
        <v>2204</v>
      </c>
      <c r="B463" s="70">
        <v>235</v>
      </c>
      <c r="C463" s="70">
        <v>14</v>
      </c>
      <c r="D463" s="70">
        <v>14</v>
      </c>
      <c r="E463" s="70">
        <v>2017</v>
      </c>
      <c r="F463" s="70" t="s">
        <v>156</v>
      </c>
      <c r="G463" s="1064" t="s">
        <v>1673</v>
      </c>
      <c r="H463" s="70" t="s">
        <v>1674</v>
      </c>
      <c r="I463" s="148"/>
      <c r="J463" s="71">
        <v>100.734085726495</v>
      </c>
      <c r="K463" s="71">
        <v>1.9576373446862165</v>
      </c>
      <c r="L463" s="71">
        <v>20.989828369461662</v>
      </c>
      <c r="M463" s="71">
        <v>22.20676152735188</v>
      </c>
      <c r="N463" s="71">
        <v>29.057535489671459</v>
      </c>
      <c r="O463" s="71">
        <v>13.228174159058799</v>
      </c>
      <c r="P463" s="71">
        <v>17.370941308812057</v>
      </c>
      <c r="Q463" s="71">
        <v>0.80071305771561396</v>
      </c>
      <c r="R463" s="71">
        <v>0</v>
      </c>
      <c r="S463" s="71">
        <v>0</v>
      </c>
      <c r="T463" s="72"/>
      <c r="U463" s="71">
        <v>3765200</v>
      </c>
      <c r="V463" s="71">
        <v>628</v>
      </c>
      <c r="W463" s="71">
        <v>448</v>
      </c>
      <c r="X463" s="71">
        <v>4266</v>
      </c>
      <c r="Y463" s="71">
        <v>5584</v>
      </c>
      <c r="Z463" s="71">
        <v>7909</v>
      </c>
      <c r="AA463" s="71">
        <v>3598</v>
      </c>
      <c r="AB463" s="71">
        <v>11723</v>
      </c>
      <c r="AC463" s="71">
        <v>0</v>
      </c>
      <c r="AD463" s="71">
        <v>0</v>
      </c>
      <c r="AE463" s="72"/>
      <c r="AF463" s="71">
        <v>30521740.558664881</v>
      </c>
      <c r="AG463" s="71">
        <v>1293507.486691149</v>
      </c>
      <c r="AH463" s="71">
        <v>2894758.4918743288</v>
      </c>
      <c r="AI463" s="71">
        <v>26413194.874956761</v>
      </c>
      <c r="AJ463" s="71">
        <v>22276326.920198832</v>
      </c>
      <c r="AK463" s="71">
        <v>0</v>
      </c>
      <c r="AL463" s="71">
        <v>0</v>
      </c>
      <c r="AM463" s="71">
        <v>1610351.9597425549</v>
      </c>
      <c r="AN463" s="71">
        <v>0</v>
      </c>
      <c r="AO463" s="71">
        <v>0</v>
      </c>
      <c r="AP463" s="71">
        <v>85009880.292128503</v>
      </c>
      <c r="AQ463" s="72"/>
      <c r="AR463" s="71">
        <v>115</v>
      </c>
      <c r="AS463" s="71">
        <v>28</v>
      </c>
      <c r="AT463" s="71">
        <v>0</v>
      </c>
      <c r="AU463" s="71">
        <v>0</v>
      </c>
      <c r="AV463" s="71">
        <v>0</v>
      </c>
      <c r="AW463" s="71">
        <v>0</v>
      </c>
      <c r="AX463" s="71"/>
      <c r="AY463" s="72"/>
      <c r="AZ463" s="71">
        <v>778.73900000000003</v>
      </c>
      <c r="BA463" s="71">
        <v>7794.4</v>
      </c>
      <c r="BB463" s="71">
        <v>0</v>
      </c>
      <c r="BC463" s="71">
        <v>0</v>
      </c>
      <c r="BD463" s="71">
        <v>0</v>
      </c>
      <c r="BE463" s="71">
        <v>0</v>
      </c>
      <c r="BF463" s="71"/>
      <c r="BG463" s="72"/>
      <c r="BH463" s="71">
        <v>0</v>
      </c>
      <c r="BI463" s="71">
        <v>0</v>
      </c>
      <c r="BJ463" s="71">
        <v>164.203</v>
      </c>
      <c r="BK463" s="71">
        <v>0</v>
      </c>
      <c r="BL463" s="71">
        <v>4.048</v>
      </c>
      <c r="BM463" s="71">
        <v>0</v>
      </c>
      <c r="BN463" s="72"/>
      <c r="BO463" s="71">
        <v>0</v>
      </c>
      <c r="BP463" s="71">
        <v>0</v>
      </c>
      <c r="BQ463" s="71">
        <v>3</v>
      </c>
      <c r="BR463" s="71">
        <v>0</v>
      </c>
      <c r="BS463" s="71">
        <v>1</v>
      </c>
      <c r="BT463" s="71">
        <v>0</v>
      </c>
      <c r="BU463"/>
      <c r="BV463" s="70">
        <v>168.251</v>
      </c>
      <c r="BW463" s="70">
        <v>0</v>
      </c>
      <c r="BX463" s="70">
        <v>0</v>
      </c>
      <c r="BY463" s="70">
        <v>0</v>
      </c>
      <c r="BZ463" s="70">
        <v>0</v>
      </c>
      <c r="CA463" s="70">
        <v>0</v>
      </c>
      <c r="CB463" s="70">
        <v>0</v>
      </c>
      <c r="CC463" s="70">
        <v>0</v>
      </c>
      <c r="CD463" s="70">
        <v>0</v>
      </c>
    </row>
    <row r="464" spans="1:82">
      <c r="A464" s="70" t="s">
        <v>2205</v>
      </c>
      <c r="B464" s="70">
        <v>236</v>
      </c>
      <c r="C464" s="70">
        <v>15</v>
      </c>
      <c r="D464" s="70">
        <v>14</v>
      </c>
      <c r="E464" s="70">
        <v>2018</v>
      </c>
      <c r="F464" s="70" t="s">
        <v>183</v>
      </c>
      <c r="G464" s="70" t="s">
        <v>1673</v>
      </c>
      <c r="H464" s="70" t="s">
        <v>1674</v>
      </c>
      <c r="I464" s="148"/>
      <c r="J464" s="71">
        <v>85.73429078927019</v>
      </c>
      <c r="K464" s="71">
        <v>1.8220301337727458</v>
      </c>
      <c r="L464" s="71">
        <v>19.255463965131227</v>
      </c>
      <c r="M464" s="71">
        <v>22.316286971359506</v>
      </c>
      <c r="N464" s="71">
        <v>26.747991128476446</v>
      </c>
      <c r="O464" s="71">
        <v>12.928770808342861</v>
      </c>
      <c r="P464" s="71">
        <v>17.274504998605845</v>
      </c>
      <c r="Q464" s="71">
        <v>0.73585147554411301</v>
      </c>
      <c r="R464" s="71">
        <v>0</v>
      </c>
      <c r="S464" s="71">
        <v>0</v>
      </c>
      <c r="T464" s="72"/>
      <c r="U464" s="71">
        <v>3348369</v>
      </c>
      <c r="V464" s="71">
        <v>628</v>
      </c>
      <c r="W464" s="71">
        <v>448</v>
      </c>
      <c r="X464" s="71">
        <v>4266</v>
      </c>
      <c r="Y464" s="71">
        <v>5583</v>
      </c>
      <c r="Z464" s="71">
        <v>7878</v>
      </c>
      <c r="AA464" s="71">
        <v>3614</v>
      </c>
      <c r="AB464" s="71">
        <v>11610</v>
      </c>
      <c r="AC464" s="71">
        <v>0</v>
      </c>
      <c r="AD464" s="71">
        <v>0</v>
      </c>
      <c r="AE464" s="72"/>
      <c r="AF464" s="71">
        <v>27246594.858182792</v>
      </c>
      <c r="AG464" s="71">
        <v>1170314.8401770601</v>
      </c>
      <c r="AH464" s="71">
        <v>2728310.234775757</v>
      </c>
      <c r="AI464" s="71">
        <v>26999680.440800011</v>
      </c>
      <c r="AJ464" s="71">
        <v>20689626.743946958</v>
      </c>
      <c r="AK464" s="71">
        <v>0</v>
      </c>
      <c r="AL464" s="71">
        <v>0</v>
      </c>
      <c r="AM464" s="71">
        <v>1598129.3953622431</v>
      </c>
      <c r="AN464" s="71">
        <v>0</v>
      </c>
      <c r="AO464" s="71">
        <v>0</v>
      </c>
      <c r="AP464" s="71">
        <v>80432656.513244823</v>
      </c>
      <c r="AQ464" s="72"/>
      <c r="AR464" s="71">
        <v>125</v>
      </c>
      <c r="AS464" s="71">
        <v>41</v>
      </c>
      <c r="AT464" s="71">
        <v>0</v>
      </c>
      <c r="AU464" s="71">
        <v>0</v>
      </c>
      <c r="AV464" s="71">
        <v>0</v>
      </c>
      <c r="AW464" s="71">
        <v>0</v>
      </c>
      <c r="AX464" s="71"/>
      <c r="AY464" s="72"/>
      <c r="AZ464" s="71">
        <v>848.63900000000001</v>
      </c>
      <c r="BA464" s="71">
        <v>10208</v>
      </c>
      <c r="BB464" s="71">
        <v>0</v>
      </c>
      <c r="BC464" s="71">
        <v>0</v>
      </c>
      <c r="BD464" s="71">
        <v>0</v>
      </c>
      <c r="BE464" s="71">
        <v>0</v>
      </c>
      <c r="BF464" s="71"/>
      <c r="BG464" s="72"/>
      <c r="BH464" s="71">
        <v>0</v>
      </c>
      <c r="BI464" s="71">
        <v>0</v>
      </c>
      <c r="BJ464" s="71">
        <v>155.76900000000001</v>
      </c>
      <c r="BK464" s="71">
        <v>0</v>
      </c>
      <c r="BL464" s="71">
        <v>3.3559999999999999</v>
      </c>
      <c r="BM464" s="71">
        <v>0</v>
      </c>
      <c r="BN464" s="72"/>
      <c r="BO464" s="71">
        <v>0</v>
      </c>
      <c r="BP464" s="71">
        <v>0</v>
      </c>
      <c r="BQ464" s="71">
        <v>3</v>
      </c>
      <c r="BR464" s="71">
        <v>0</v>
      </c>
      <c r="BS464" s="71">
        <v>1</v>
      </c>
      <c r="BT464" s="71">
        <v>0</v>
      </c>
      <c r="BU464"/>
      <c r="BV464" s="70">
        <v>159.125</v>
      </c>
      <c r="BW464" s="70">
        <v>0</v>
      </c>
      <c r="BX464" s="70">
        <v>0</v>
      </c>
      <c r="BY464" s="70">
        <v>0</v>
      </c>
      <c r="BZ464" s="70">
        <v>0</v>
      </c>
      <c r="CA464" s="70">
        <v>0</v>
      </c>
      <c r="CB464" s="70">
        <v>0</v>
      </c>
      <c r="CC464" s="70">
        <v>0</v>
      </c>
      <c r="CD464" s="70">
        <v>0</v>
      </c>
    </row>
    <row r="465" spans="1:82">
      <c r="A465" s="70" t="s">
        <v>2206</v>
      </c>
      <c r="B465" s="70">
        <v>237</v>
      </c>
      <c r="C465" s="70">
        <v>16</v>
      </c>
      <c r="D465" s="70">
        <v>14</v>
      </c>
      <c r="E465" s="70">
        <v>2019</v>
      </c>
      <c r="F465" s="70" t="s">
        <v>158</v>
      </c>
      <c r="G465" s="70" t="s">
        <v>1673</v>
      </c>
      <c r="H465" s="70" t="s">
        <v>1674</v>
      </c>
      <c r="I465" s="148"/>
      <c r="J465" s="71">
        <v>81.852301315275255</v>
      </c>
      <c r="K465" s="71">
        <v>1.6907097985590402</v>
      </c>
      <c r="L465" s="71">
        <v>19.341735013872174</v>
      </c>
      <c r="M465" s="71">
        <v>20.01973579798387</v>
      </c>
      <c r="N465" s="71">
        <v>27.252936678746465</v>
      </c>
      <c r="O465" s="71">
        <v>12.575331104542103</v>
      </c>
      <c r="P465" s="71">
        <v>15.483223831912767</v>
      </c>
      <c r="Q465" s="71">
        <v>0.71151883134202498</v>
      </c>
      <c r="R465" s="71">
        <v>0</v>
      </c>
      <c r="S465" s="71">
        <v>0</v>
      </c>
      <c r="T465" s="72"/>
      <c r="U465" s="71">
        <v>3362828</v>
      </c>
      <c r="V465" s="71">
        <v>628</v>
      </c>
      <c r="W465" s="71">
        <v>448</v>
      </c>
      <c r="X465" s="71">
        <v>4266</v>
      </c>
      <c r="Y465" s="71">
        <v>5619</v>
      </c>
      <c r="Z465" s="71">
        <v>7873</v>
      </c>
      <c r="AA465" s="71">
        <v>3215</v>
      </c>
      <c r="AB465" s="71">
        <v>11530</v>
      </c>
      <c r="AC465" s="71">
        <v>0</v>
      </c>
      <c r="AD465" s="71">
        <v>0</v>
      </c>
      <c r="AE465" s="72"/>
      <c r="AF465" s="71">
        <v>26851610.256916109</v>
      </c>
      <c r="AG465" s="71">
        <v>1169968.2771082609</v>
      </c>
      <c r="AH465" s="71">
        <v>2945760.1014218479</v>
      </c>
      <c r="AI465" s="71">
        <v>26457445.447290499</v>
      </c>
      <c r="AJ465" s="71">
        <v>21965078.89137141</v>
      </c>
      <c r="AK465" s="71">
        <v>0</v>
      </c>
      <c r="AL465" s="71">
        <v>0</v>
      </c>
      <c r="AM465" s="71">
        <v>1570299.2022064712</v>
      </c>
      <c r="AN465" s="71">
        <v>0</v>
      </c>
      <c r="AO465" s="71">
        <v>0</v>
      </c>
      <c r="AP465" s="71">
        <v>80960162.176314607</v>
      </c>
      <c r="AQ465" s="72"/>
      <c r="AR465" s="71">
        <v>130</v>
      </c>
      <c r="AS465" s="71">
        <v>68</v>
      </c>
      <c r="AT465" s="71">
        <v>0</v>
      </c>
      <c r="AU465" s="71">
        <v>0</v>
      </c>
      <c r="AV465" s="71">
        <v>0</v>
      </c>
      <c r="AW465" s="71">
        <v>0</v>
      </c>
      <c r="AX465" s="71"/>
      <c r="AY465" s="72"/>
      <c r="AZ465" s="71">
        <v>877.26799999999957</v>
      </c>
      <c r="BA465" s="71">
        <v>12300.2</v>
      </c>
      <c r="BB465" s="71">
        <v>0</v>
      </c>
      <c r="BC465" s="71">
        <v>0</v>
      </c>
      <c r="BD465" s="71">
        <v>0</v>
      </c>
      <c r="BE465" s="71">
        <v>0</v>
      </c>
      <c r="BF465" s="71"/>
      <c r="BG465" s="72"/>
      <c r="BH465" s="71">
        <v>0</v>
      </c>
      <c r="BI465" s="71">
        <v>0</v>
      </c>
      <c r="BJ465" s="71">
        <v>150.57499999999999</v>
      </c>
      <c r="BK465" s="71">
        <v>0</v>
      </c>
      <c r="BL465" s="71">
        <v>3.359</v>
      </c>
      <c r="BM465" s="71">
        <v>0</v>
      </c>
      <c r="BN465" s="72"/>
      <c r="BO465" s="71">
        <v>0</v>
      </c>
      <c r="BP465" s="71">
        <v>0</v>
      </c>
      <c r="BQ465" s="71">
        <v>3</v>
      </c>
      <c r="BR465" s="71">
        <v>0</v>
      </c>
      <c r="BS465" s="71">
        <v>1</v>
      </c>
      <c r="BT465" s="71">
        <v>0</v>
      </c>
      <c r="BU465"/>
      <c r="BV465" s="70">
        <v>153.934</v>
      </c>
      <c r="BW465" s="70">
        <v>0</v>
      </c>
      <c r="BX465" s="70">
        <v>0</v>
      </c>
      <c r="BY465" s="70">
        <v>0</v>
      </c>
      <c r="BZ465" s="70">
        <v>0</v>
      </c>
      <c r="CA465" s="70">
        <v>0</v>
      </c>
      <c r="CB465" s="70">
        <v>0</v>
      </c>
      <c r="CC465" s="70">
        <v>0</v>
      </c>
      <c r="CD465" s="70">
        <v>0</v>
      </c>
    </row>
    <row r="466" spans="1:82">
      <c r="A466" s="70" t="s">
        <v>2207</v>
      </c>
      <c r="B466" s="70">
        <v>238</v>
      </c>
      <c r="C466" s="70">
        <v>17</v>
      </c>
      <c r="D466" s="70">
        <v>14</v>
      </c>
      <c r="E466" s="70">
        <v>2020</v>
      </c>
      <c r="F466" s="70" t="s">
        <v>159</v>
      </c>
      <c r="G466" s="70" t="s">
        <v>1673</v>
      </c>
      <c r="H466" s="70" t="s">
        <v>1674</v>
      </c>
      <c r="I466" s="148"/>
      <c r="J466" s="71">
        <v>97.490970704141034</v>
      </c>
      <c r="K466" s="71">
        <v>1.5713505081295311</v>
      </c>
      <c r="L466" s="71">
        <v>25.119898456167643</v>
      </c>
      <c r="M466" s="71">
        <v>17.725901410105134</v>
      </c>
      <c r="N466" s="71">
        <v>24.534312377405406</v>
      </c>
      <c r="O466" s="71">
        <v>10.939399509997715</v>
      </c>
      <c r="P466" s="71">
        <v>14.648592258879988</v>
      </c>
      <c r="Q466" s="71">
        <v>0.66625617440779406</v>
      </c>
      <c r="R466" s="71">
        <v>0</v>
      </c>
      <c r="S466" s="71">
        <v>0</v>
      </c>
      <c r="T466" s="72"/>
      <c r="U466" s="71">
        <v>4540393</v>
      </c>
      <c r="V466" s="71">
        <v>540</v>
      </c>
      <c r="W466" s="71">
        <v>517</v>
      </c>
      <c r="X466" s="71">
        <v>3972</v>
      </c>
      <c r="Y466" s="71">
        <v>5519</v>
      </c>
      <c r="Z466" s="71">
        <v>7817</v>
      </c>
      <c r="AA466" s="71">
        <v>3233</v>
      </c>
      <c r="AB466" s="71">
        <v>11300</v>
      </c>
      <c r="AC466" s="71">
        <v>0</v>
      </c>
      <c r="AD466" s="71">
        <v>0</v>
      </c>
      <c r="AE466" s="72"/>
      <c r="AF466" s="71">
        <v>35450968.258878186</v>
      </c>
      <c r="AG466" s="71">
        <v>1006765.2069870796</v>
      </c>
      <c r="AH466" s="71">
        <v>3683790.1053471677</v>
      </c>
      <c r="AI466" s="71">
        <v>22805959.545831516</v>
      </c>
      <c r="AJ466" s="71">
        <v>22663706.28164658</v>
      </c>
      <c r="AK466" s="71"/>
      <c r="AL466" s="71"/>
      <c r="AM466" s="71">
        <v>1474775.5456185108</v>
      </c>
      <c r="AN466" s="71"/>
      <c r="AO466" s="71"/>
      <c r="AP466" s="71">
        <v>87085964.944309026</v>
      </c>
      <c r="AQ466" s="72"/>
      <c r="AR466" s="71">
        <v>133</v>
      </c>
      <c r="AS466" s="71">
        <v>77</v>
      </c>
      <c r="AT466" s="71">
        <v>0</v>
      </c>
      <c r="AU466" s="71">
        <v>1</v>
      </c>
      <c r="AV466" s="71">
        <v>0</v>
      </c>
      <c r="AW466" s="71">
        <v>0</v>
      </c>
      <c r="AX466" s="71"/>
      <c r="AY466" s="72"/>
      <c r="AZ466" s="71">
        <v>890.16799999999967</v>
      </c>
      <c r="BA466" s="71">
        <v>12745.7</v>
      </c>
      <c r="BB466" s="71">
        <v>0</v>
      </c>
      <c r="BC466" s="71">
        <v>383</v>
      </c>
      <c r="BD466" s="71">
        <v>0</v>
      </c>
      <c r="BE466" s="71">
        <v>0</v>
      </c>
      <c r="BF466" s="71"/>
      <c r="BG466" s="72"/>
      <c r="BH466" s="71">
        <v>0</v>
      </c>
      <c r="BI466" s="71">
        <v>0</v>
      </c>
      <c r="BJ466" s="71">
        <v>151.94900000000001</v>
      </c>
      <c r="BK466" s="71">
        <v>0</v>
      </c>
      <c r="BL466" s="71">
        <v>2.5550000000000002</v>
      </c>
      <c r="BM466" s="71">
        <v>0</v>
      </c>
      <c r="BN466" s="72"/>
      <c r="BO466" s="71">
        <v>0</v>
      </c>
      <c r="BP466" s="71">
        <v>0</v>
      </c>
      <c r="BQ466" s="71">
        <v>3</v>
      </c>
      <c r="BR466" s="71">
        <v>0</v>
      </c>
      <c r="BS466" s="71">
        <v>1</v>
      </c>
      <c r="BT466" s="71">
        <v>0</v>
      </c>
      <c r="BU466"/>
      <c r="BV466" s="70">
        <v>154.50399999999999</v>
      </c>
      <c r="BW466" s="70">
        <v>0</v>
      </c>
      <c r="BX466" s="70">
        <v>0</v>
      </c>
      <c r="BY466" s="70">
        <v>0</v>
      </c>
      <c r="BZ466" s="70">
        <v>0</v>
      </c>
      <c r="CA466" s="70">
        <v>0</v>
      </c>
      <c r="CB466" s="70">
        <v>0</v>
      </c>
      <c r="CC466" s="70">
        <v>0</v>
      </c>
      <c r="CD466" s="70">
        <v>0</v>
      </c>
    </row>
    <row r="467" spans="1:82">
      <c r="A467" s="70" t="s">
        <v>2208</v>
      </c>
      <c r="B467" s="70">
        <v>238</v>
      </c>
      <c r="C467" s="70">
        <v>18</v>
      </c>
      <c r="D467" s="70">
        <v>14</v>
      </c>
      <c r="E467" s="70">
        <v>2021</v>
      </c>
      <c r="F467" s="70" t="s">
        <v>160</v>
      </c>
      <c r="G467" s="70" t="s">
        <v>1673</v>
      </c>
      <c r="H467" s="70" t="s">
        <v>1674</v>
      </c>
      <c r="I467" s="148"/>
      <c r="J467" s="71">
        <v>80.402587080847169</v>
      </c>
      <c r="K467" s="71">
        <v>1.5136467194122043</v>
      </c>
      <c r="L467" s="71">
        <v>22.924141599315917</v>
      </c>
      <c r="M467" s="71">
        <v>18.002717839263426</v>
      </c>
      <c r="N467" s="71">
        <v>23.878736049539764</v>
      </c>
      <c r="O467" s="71">
        <v>10.546892777841748</v>
      </c>
      <c r="P467" s="71">
        <v>15.087542350585942</v>
      </c>
      <c r="Q467" s="71">
        <v>0.64231656847919405</v>
      </c>
      <c r="R467" s="71">
        <v>0</v>
      </c>
      <c r="S467" s="71">
        <v>0</v>
      </c>
      <c r="T467" s="72"/>
      <c r="U467" s="71">
        <v>3845391</v>
      </c>
      <c r="V467" s="71">
        <v>540</v>
      </c>
      <c r="W467" s="71">
        <v>517</v>
      </c>
      <c r="X467" s="71">
        <v>3972</v>
      </c>
      <c r="Y467" s="71">
        <v>5437</v>
      </c>
      <c r="Z467" s="71">
        <v>7760</v>
      </c>
      <c r="AA467" s="71">
        <v>3247</v>
      </c>
      <c r="AB467" s="71">
        <v>11001</v>
      </c>
      <c r="AC467" s="71">
        <v>0</v>
      </c>
      <c r="AD467" s="71">
        <v>0</v>
      </c>
      <c r="AE467" s="72"/>
      <c r="AF467" s="71">
        <v>29454039.866969183</v>
      </c>
      <c r="AG467" s="71">
        <v>1024150.4618281896</v>
      </c>
      <c r="AH467" s="71">
        <v>3302732.2126958752</v>
      </c>
      <c r="AI467" s="71">
        <v>25024898.01387766</v>
      </c>
      <c r="AJ467" s="71">
        <v>21749108.375530399</v>
      </c>
      <c r="AK467" s="71">
        <v>0</v>
      </c>
      <c r="AL467" s="71">
        <v>0</v>
      </c>
      <c r="AM467" s="71">
        <v>1444034.02977364</v>
      </c>
      <c r="AN467" s="71">
        <v>0</v>
      </c>
      <c r="AO467" s="71">
        <v>0</v>
      </c>
      <c r="AP467" s="71">
        <v>81998962.960674956</v>
      </c>
      <c r="AQ467" s="72"/>
      <c r="AR467" s="71">
        <v>137</v>
      </c>
      <c r="AS467" s="71">
        <v>82</v>
      </c>
      <c r="AT467" s="71">
        <v>0</v>
      </c>
      <c r="AU467" s="71">
        <v>1</v>
      </c>
      <c r="AV467" s="71">
        <v>0</v>
      </c>
      <c r="AW467" s="71">
        <v>0</v>
      </c>
      <c r="AX467" s="71"/>
      <c r="AY467" s="72"/>
      <c r="AZ467" s="71">
        <v>918.16799999999967</v>
      </c>
      <c r="BA467" s="71">
        <v>12993.6</v>
      </c>
      <c r="BB467" s="71">
        <v>0</v>
      </c>
      <c r="BC467" s="71">
        <v>383</v>
      </c>
      <c r="BD467" s="71">
        <v>0</v>
      </c>
      <c r="BE467" s="71">
        <v>0</v>
      </c>
      <c r="BF467" s="71"/>
      <c r="BG467" s="72"/>
      <c r="BH467" s="71">
        <v>0</v>
      </c>
      <c r="BI467" s="71">
        <v>0</v>
      </c>
      <c r="BJ467" s="71">
        <v>154.786</v>
      </c>
      <c r="BK467" s="71">
        <v>0</v>
      </c>
      <c r="BL467" s="71">
        <v>2.617</v>
      </c>
      <c r="BM467" s="71">
        <v>0</v>
      </c>
      <c r="BN467" s="72"/>
      <c r="BO467" s="71">
        <v>0</v>
      </c>
      <c r="BP467" s="71">
        <v>0</v>
      </c>
      <c r="BQ467" s="71">
        <v>3</v>
      </c>
      <c r="BR467" s="71">
        <v>0</v>
      </c>
      <c r="BS467" s="71">
        <v>1</v>
      </c>
      <c r="BT467" s="71">
        <v>0</v>
      </c>
      <c r="BU467"/>
      <c r="BV467" s="70">
        <v>157.40299999999999</v>
      </c>
      <c r="BW467" s="70">
        <v>0</v>
      </c>
      <c r="BX467" s="70">
        <v>0</v>
      </c>
      <c r="BY467" s="70">
        <v>0</v>
      </c>
      <c r="BZ467" s="70">
        <v>0</v>
      </c>
      <c r="CA467" s="70">
        <v>0</v>
      </c>
      <c r="CB467" s="70">
        <v>0</v>
      </c>
      <c r="CC467" s="70">
        <v>0</v>
      </c>
      <c r="CD467" s="70">
        <v>0</v>
      </c>
    </row>
    <row r="468" spans="1:82">
      <c r="A468" s="70" t="s">
        <v>1675</v>
      </c>
      <c r="B468" s="70">
        <v>238</v>
      </c>
      <c r="C468" s="70">
        <v>19</v>
      </c>
      <c r="D468" s="70">
        <v>14</v>
      </c>
      <c r="E468" s="70">
        <v>2022</v>
      </c>
      <c r="F468" s="70" t="s">
        <v>161</v>
      </c>
      <c r="G468" s="70" t="s">
        <v>1673</v>
      </c>
      <c r="H468" s="70" t="s">
        <v>1674</v>
      </c>
      <c r="I468" s="148"/>
      <c r="J468" s="71">
        <v>71.316531222501951</v>
      </c>
      <c r="K468" s="71">
        <v>1.4478849408244501</v>
      </c>
      <c r="L468" s="71">
        <v>20.55451965567412</v>
      </c>
      <c r="M468" s="71">
        <v>18.354714749762365</v>
      </c>
      <c r="N468" s="71">
        <v>23.598841029023909</v>
      </c>
      <c r="O468" s="71">
        <v>11.012040620739642</v>
      </c>
      <c r="P468" s="71">
        <v>14.860995081571465</v>
      </c>
      <c r="Q468" s="71">
        <v>0.64097484521713355</v>
      </c>
      <c r="R468" s="71">
        <v>0</v>
      </c>
      <c r="S468" s="71">
        <v>0</v>
      </c>
      <c r="T468" s="72"/>
      <c r="U468" s="71">
        <v>4195037</v>
      </c>
      <c r="V468" s="71">
        <v>540</v>
      </c>
      <c r="W468" s="71">
        <v>517</v>
      </c>
      <c r="X468" s="71">
        <v>3972</v>
      </c>
      <c r="Y468" s="71">
        <v>5456</v>
      </c>
      <c r="Z468" s="71">
        <v>7698</v>
      </c>
      <c r="AA468" s="71">
        <v>3247</v>
      </c>
      <c r="AB468" s="71">
        <v>10888</v>
      </c>
      <c r="AC468" s="71">
        <v>0</v>
      </c>
      <c r="AD468" s="71">
        <v>0</v>
      </c>
      <c r="AE468" s="72"/>
      <c r="AF468" s="71">
        <v>28645918.351812374</v>
      </c>
      <c r="AG468" s="71">
        <v>1033147.1850349498</v>
      </c>
      <c r="AH468" s="71">
        <v>3666063.1187050506</v>
      </c>
      <c r="AI468" s="71">
        <v>24852836.210487518</v>
      </c>
      <c r="AJ468" s="71">
        <v>22216093.714834321</v>
      </c>
      <c r="AK468" s="71">
        <v>0</v>
      </c>
      <c r="AL468" s="71">
        <v>0</v>
      </c>
      <c r="AM468" s="71">
        <v>1405937.9815046743</v>
      </c>
      <c r="AN468" s="71">
        <v>0</v>
      </c>
      <c r="AO468" s="71">
        <v>0</v>
      </c>
      <c r="AP468" s="71">
        <v>81819996.562378883</v>
      </c>
      <c r="AQ468" s="72"/>
      <c r="AR468" s="71">
        <v>154</v>
      </c>
      <c r="AS468" s="71">
        <v>83</v>
      </c>
      <c r="AT468" s="71">
        <v>0</v>
      </c>
      <c r="AU468" s="71">
        <v>1</v>
      </c>
      <c r="AV468" s="71">
        <v>0</v>
      </c>
      <c r="AW468" s="71">
        <v>0</v>
      </c>
      <c r="AX468" s="71"/>
      <c r="AY468" s="72"/>
      <c r="AZ468" s="71">
        <v>1060.4679999999996</v>
      </c>
      <c r="BA468" s="71">
        <v>13043.099999999997</v>
      </c>
      <c r="BB468" s="71">
        <v>0</v>
      </c>
      <c r="BC468" s="71">
        <v>383</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2209</v>
      </c>
      <c r="B469" s="70">
        <v>238</v>
      </c>
      <c r="C469" s="70">
        <v>20</v>
      </c>
      <c r="D469" s="70">
        <v>14</v>
      </c>
      <c r="E469" s="70">
        <v>2023</v>
      </c>
      <c r="F469" s="70" t="s">
        <v>1539</v>
      </c>
      <c r="G469" s="70" t="s">
        <v>1673</v>
      </c>
      <c r="H469" s="70" t="s">
        <v>1674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169</v>
      </c>
      <c r="AS469" s="71">
        <v>84</v>
      </c>
      <c r="AT469" s="71">
        <v>0</v>
      </c>
      <c r="AU469" s="71">
        <v>1</v>
      </c>
      <c r="AV469" s="71">
        <v>0</v>
      </c>
      <c r="AW469" s="71">
        <v>0</v>
      </c>
      <c r="AX469" s="71"/>
      <c r="AY469" s="72"/>
      <c r="AZ469" s="71">
        <v>1165.5679999999995</v>
      </c>
      <c r="BA469" s="71">
        <v>13092.599999999997</v>
      </c>
      <c r="BB469" s="71">
        <v>0</v>
      </c>
      <c r="BC469" s="71">
        <v>383</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1672</v>
      </c>
      <c r="B470" s="70">
        <v>238</v>
      </c>
      <c r="C470" s="70">
        <v>21</v>
      </c>
      <c r="D470" s="70">
        <v>14</v>
      </c>
      <c r="E470" s="70">
        <v>2024</v>
      </c>
      <c r="F470" s="70" t="s">
        <v>1558</v>
      </c>
      <c r="G470" s="70" t="s">
        <v>1673</v>
      </c>
      <c r="H470" s="70" t="s">
        <v>1674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358</v>
      </c>
      <c r="C471" s="70">
        <v>1</v>
      </c>
      <c r="D471" s="70">
        <v>22</v>
      </c>
      <c r="E471" s="70">
        <v>1990</v>
      </c>
      <c r="F471" s="70" t="s">
        <v>787</v>
      </c>
      <c r="G471" s="70" t="s">
        <v>2211</v>
      </c>
      <c r="H471" s="70" t="s">
        <v>2212</v>
      </c>
      <c r="I471" s="148"/>
      <c r="J471" s="71">
        <v>4.8315058529399808</v>
      </c>
      <c r="K471" s="71">
        <v>1.262859718900972</v>
      </c>
      <c r="L471" s="71">
        <v>2.2277564845356861</v>
      </c>
      <c r="M471" s="71">
        <v>3.5738519740216428</v>
      </c>
      <c r="N471" s="71">
        <v>10.57527765992443</v>
      </c>
      <c r="O471" s="71">
        <v>8.5239492417636047</v>
      </c>
      <c r="P471" s="71">
        <v>12.82066628918898</v>
      </c>
      <c r="Q471" s="71">
        <v>0.72508987012327397</v>
      </c>
      <c r="R471" s="71">
        <v>0</v>
      </c>
      <c r="S471" s="71">
        <v>0.59155893831800943</v>
      </c>
      <c r="T471" s="72"/>
      <c r="U471" s="71">
        <v>785064</v>
      </c>
      <c r="V471" s="71">
        <v>363</v>
      </c>
      <c r="W471" s="71">
        <v>32</v>
      </c>
      <c r="X471" s="71">
        <v>1499</v>
      </c>
      <c r="Y471" s="71">
        <v>2749</v>
      </c>
      <c r="Z471" s="71">
        <v>3506</v>
      </c>
      <c r="AA471" s="71">
        <v>3113</v>
      </c>
      <c r="AB471" s="71">
        <v>11773</v>
      </c>
      <c r="AC471" s="71">
        <v>0</v>
      </c>
      <c r="AD471" s="71">
        <v>0.59155893831800943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359</v>
      </c>
      <c r="C472" s="70">
        <v>2</v>
      </c>
      <c r="D472" s="70">
        <v>22</v>
      </c>
      <c r="E472" s="70">
        <v>2005</v>
      </c>
      <c r="F472" s="70" t="s">
        <v>789</v>
      </c>
      <c r="G472" s="70" t="s">
        <v>2211</v>
      </c>
      <c r="H472" s="70" t="s">
        <v>2212</v>
      </c>
      <c r="I472" s="148"/>
      <c r="J472" s="71">
        <v>4.989634420950158</v>
      </c>
      <c r="K472" s="71">
        <v>1.2039238734201561</v>
      </c>
      <c r="L472" s="71">
        <v>4.2817797691826884</v>
      </c>
      <c r="M472" s="71">
        <v>9.3910914551978095</v>
      </c>
      <c r="N472" s="71">
        <v>18.860987509364559</v>
      </c>
      <c r="O472" s="71">
        <v>15.135533156692119</v>
      </c>
      <c r="P472" s="71">
        <v>12.12410771787051</v>
      </c>
      <c r="Q472" s="71">
        <v>0.75410325683810397</v>
      </c>
      <c r="R472" s="71">
        <v>0</v>
      </c>
      <c r="S472" s="71">
        <v>0</v>
      </c>
      <c r="T472" s="72"/>
      <c r="U472" s="71">
        <v>644458</v>
      </c>
      <c r="V472" s="71">
        <v>444</v>
      </c>
      <c r="W472" s="71">
        <v>48</v>
      </c>
      <c r="X472" s="71">
        <v>1564</v>
      </c>
      <c r="Y472" s="71">
        <v>3503</v>
      </c>
      <c r="Z472" s="71">
        <v>7204</v>
      </c>
      <c r="AA472" s="71">
        <v>2411</v>
      </c>
      <c r="AB472" s="71">
        <v>12800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360</v>
      </c>
      <c r="C473" s="70">
        <v>3</v>
      </c>
      <c r="D473" s="70">
        <v>22</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361</v>
      </c>
      <c r="C474" s="70">
        <v>4</v>
      </c>
      <c r="D474" s="70">
        <v>22</v>
      </c>
      <c r="E474" s="70">
        <v>2007</v>
      </c>
      <c r="F474" s="70" t="s">
        <v>791</v>
      </c>
      <c r="G474" s="70" t="s">
        <v>2211</v>
      </c>
      <c r="H474" s="70" t="s">
        <v>2212</v>
      </c>
      <c r="I474" s="148"/>
      <c r="J474" s="71">
        <v>3.162972613535044</v>
      </c>
      <c r="K474" s="71">
        <v>1.014811441005125</v>
      </c>
      <c r="L474" s="71">
        <v>3.9704822210834498</v>
      </c>
      <c r="M474" s="71">
        <v>8.606573152659621</v>
      </c>
      <c r="N474" s="71">
        <v>18.801829925778719</v>
      </c>
      <c r="O474" s="71">
        <v>14.828474748228791</v>
      </c>
      <c r="P474" s="71">
        <v>12.02070432005284</v>
      </c>
      <c r="Q474" s="71">
        <v>0.77841617121601103</v>
      </c>
      <c r="R474" s="71">
        <v>0</v>
      </c>
      <c r="S474" s="71">
        <v>0</v>
      </c>
      <c r="T474" s="72"/>
      <c r="U474" s="71">
        <v>454691</v>
      </c>
      <c r="V474" s="71">
        <v>395</v>
      </c>
      <c r="W474" s="71">
        <v>46</v>
      </c>
      <c r="X474" s="71">
        <v>1766</v>
      </c>
      <c r="Y474" s="71">
        <v>3502</v>
      </c>
      <c r="Z474" s="71">
        <v>7337</v>
      </c>
      <c r="AA474" s="71">
        <v>2354</v>
      </c>
      <c r="AB474" s="71">
        <v>12514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362</v>
      </c>
      <c r="C475" s="70">
        <v>5</v>
      </c>
      <c r="D475" s="70">
        <v>22</v>
      </c>
      <c r="E475" s="70">
        <v>2008</v>
      </c>
      <c r="F475" s="70" t="s">
        <v>792</v>
      </c>
      <c r="G475" s="70" t="s">
        <v>2211</v>
      </c>
      <c r="H475" s="70" t="s">
        <v>2212</v>
      </c>
      <c r="I475" s="148"/>
      <c r="J475" s="71">
        <v>2.9097916353963291</v>
      </c>
      <c r="K475" s="71">
        <v>0.75897750335987979</v>
      </c>
      <c r="L475" s="71">
        <v>3.537285837694359</v>
      </c>
      <c r="M475" s="71">
        <v>8.7058601856540747</v>
      </c>
      <c r="N475" s="71">
        <v>18.373767754750482</v>
      </c>
      <c r="O475" s="71">
        <v>14.315906255963309</v>
      </c>
      <c r="P475" s="71">
        <v>11.58364835908298</v>
      </c>
      <c r="Q475" s="71">
        <v>0.76294380227845404</v>
      </c>
      <c r="R475" s="71">
        <v>0</v>
      </c>
      <c r="S475" s="71">
        <v>0</v>
      </c>
      <c r="T475" s="72"/>
      <c r="U475" s="71">
        <v>478554</v>
      </c>
      <c r="V475" s="71">
        <v>395</v>
      </c>
      <c r="W475" s="71">
        <v>46</v>
      </c>
      <c r="X475" s="71">
        <v>1766</v>
      </c>
      <c r="Y475" s="71">
        <v>3521</v>
      </c>
      <c r="Z475" s="71">
        <v>7332</v>
      </c>
      <c r="AA475" s="71">
        <v>2271</v>
      </c>
      <c r="AB475" s="71">
        <v>12467</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363</v>
      </c>
      <c r="C476" s="70">
        <v>6</v>
      </c>
      <c r="D476" s="70">
        <v>22</v>
      </c>
      <c r="E476" s="70">
        <v>2009</v>
      </c>
      <c r="F476" s="70" t="s">
        <v>176</v>
      </c>
      <c r="G476" s="70" t="s">
        <v>2211</v>
      </c>
      <c r="H476" s="70" t="s">
        <v>2212</v>
      </c>
      <c r="I476" s="148"/>
      <c r="J476" s="71">
        <v>2.4857000628046562</v>
      </c>
      <c r="K476" s="71">
        <v>0.69831541376945028</v>
      </c>
      <c r="L476" s="71">
        <v>2.8518909809110879</v>
      </c>
      <c r="M476" s="71">
        <v>9.7979041684364976</v>
      </c>
      <c r="N476" s="71">
        <v>16.659236618590722</v>
      </c>
      <c r="O476" s="71">
        <v>14.513640984286029</v>
      </c>
      <c r="P476" s="71">
        <v>11.258523286406749</v>
      </c>
      <c r="Q476" s="71">
        <v>0.72026386249572405</v>
      </c>
      <c r="R476" s="71">
        <v>0</v>
      </c>
      <c r="S476" s="71">
        <v>0</v>
      </c>
      <c r="T476" s="72"/>
      <c r="U476" s="71">
        <v>323548</v>
      </c>
      <c r="V476" s="71">
        <v>334</v>
      </c>
      <c r="W476" s="71">
        <v>53</v>
      </c>
      <c r="X476" s="71">
        <v>2002</v>
      </c>
      <c r="Y476" s="71">
        <v>3535</v>
      </c>
      <c r="Z476" s="71">
        <v>7337</v>
      </c>
      <c r="AA476" s="71">
        <v>2266</v>
      </c>
      <c r="AB476" s="71">
        <v>12355</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3.93</v>
      </c>
      <c r="BK476" s="71">
        <v>0</v>
      </c>
      <c r="BL476" s="71">
        <v>30.143000000000001</v>
      </c>
      <c r="BM476" s="71">
        <v>0</v>
      </c>
      <c r="BN476" s="72"/>
      <c r="BO476" s="71">
        <v>0</v>
      </c>
      <c r="BP476" s="71">
        <v>0</v>
      </c>
      <c r="BQ476" s="71">
        <v>1</v>
      </c>
      <c r="BR476" s="71">
        <v>0</v>
      </c>
      <c r="BS476" s="71">
        <v>1</v>
      </c>
      <c r="BT476" s="71">
        <v>0</v>
      </c>
      <c r="BU476"/>
      <c r="BV476" s="70">
        <v>3.93</v>
      </c>
      <c r="BW476" s="70">
        <v>0</v>
      </c>
      <c r="BX476" s="70">
        <v>30.143000000000001</v>
      </c>
      <c r="BY476" s="70">
        <v>0</v>
      </c>
      <c r="BZ476" s="70">
        <v>0</v>
      </c>
      <c r="CA476" s="70">
        <v>0</v>
      </c>
      <c r="CB476" s="70">
        <v>0</v>
      </c>
      <c r="CC476" s="70">
        <v>0</v>
      </c>
      <c r="CD476" s="70">
        <v>0</v>
      </c>
    </row>
    <row r="477" spans="1:82">
      <c r="A477" s="70" t="s">
        <v>2218</v>
      </c>
      <c r="B477" s="70">
        <v>364</v>
      </c>
      <c r="C477" s="70">
        <v>7</v>
      </c>
      <c r="D477" s="70">
        <v>22</v>
      </c>
      <c r="E477" s="70">
        <v>2010</v>
      </c>
      <c r="F477" s="70" t="s">
        <v>177</v>
      </c>
      <c r="G477" s="70" t="s">
        <v>2211</v>
      </c>
      <c r="H477" s="70" t="s">
        <v>2212</v>
      </c>
      <c r="I477" s="148"/>
      <c r="J477" s="71">
        <v>2.8150680898216969</v>
      </c>
      <c r="K477" s="71">
        <v>0.71535826976419625</v>
      </c>
      <c r="L477" s="71">
        <v>2.7041920707112448</v>
      </c>
      <c r="M477" s="71">
        <v>9.4085793393265611</v>
      </c>
      <c r="N477" s="71">
        <v>17.219793824302439</v>
      </c>
      <c r="O477" s="71">
        <v>14.52330172042894</v>
      </c>
      <c r="P477" s="71">
        <v>11.373637442584499</v>
      </c>
      <c r="Q477" s="71">
        <v>0.74758921667836498</v>
      </c>
      <c r="R477" s="71">
        <v>0</v>
      </c>
      <c r="S477" s="71">
        <v>0</v>
      </c>
      <c r="T477" s="72"/>
      <c r="U477" s="71">
        <v>419843</v>
      </c>
      <c r="V477" s="71">
        <v>334</v>
      </c>
      <c r="W477" s="71">
        <v>53</v>
      </c>
      <c r="X477" s="71">
        <v>2002</v>
      </c>
      <c r="Y477" s="71">
        <v>3550</v>
      </c>
      <c r="Z477" s="71">
        <v>7376</v>
      </c>
      <c r="AA477" s="71">
        <v>2232</v>
      </c>
      <c r="AB477" s="71">
        <v>12288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3.49</v>
      </c>
      <c r="BK477" s="71">
        <v>0</v>
      </c>
      <c r="BL477" s="71">
        <v>30.626000000000001</v>
      </c>
      <c r="BM477" s="71">
        <v>0</v>
      </c>
      <c r="BN477" s="72"/>
      <c r="BO477" s="71">
        <v>0</v>
      </c>
      <c r="BP477" s="71">
        <v>0</v>
      </c>
      <c r="BQ477" s="71">
        <v>1</v>
      </c>
      <c r="BR477" s="71">
        <v>0</v>
      </c>
      <c r="BS477" s="71">
        <v>1</v>
      </c>
      <c r="BT477" s="71">
        <v>0</v>
      </c>
      <c r="BU477"/>
      <c r="BV477" s="70">
        <v>3.49</v>
      </c>
      <c r="BW477" s="70">
        <v>0</v>
      </c>
      <c r="BX477" s="70">
        <v>30.626000000000001</v>
      </c>
      <c r="BY477" s="70">
        <v>0</v>
      </c>
      <c r="BZ477" s="70">
        <v>0</v>
      </c>
      <c r="CA477" s="70">
        <v>0</v>
      </c>
      <c r="CB477" s="70">
        <v>0</v>
      </c>
      <c r="CC477" s="70">
        <v>0</v>
      </c>
      <c r="CD477" s="70">
        <v>0</v>
      </c>
    </row>
    <row r="478" spans="1:82">
      <c r="A478" s="70" t="s">
        <v>2219</v>
      </c>
      <c r="B478" s="70">
        <v>365</v>
      </c>
      <c r="C478" s="70">
        <v>8</v>
      </c>
      <c r="D478" s="70">
        <v>22</v>
      </c>
      <c r="E478" s="70">
        <v>2011</v>
      </c>
      <c r="F478" s="70" t="s">
        <v>178</v>
      </c>
      <c r="G478" s="70" t="s">
        <v>2211</v>
      </c>
      <c r="H478" s="70" t="s">
        <v>2212</v>
      </c>
      <c r="I478" s="148"/>
      <c r="J478" s="71">
        <v>3.8972765264155811</v>
      </c>
      <c r="K478" s="71">
        <v>0.9189736040476213</v>
      </c>
      <c r="L478" s="71">
        <v>2.1368929296505419</v>
      </c>
      <c r="M478" s="71">
        <v>10.60023191926401</v>
      </c>
      <c r="N478" s="71">
        <v>20.009260988965121</v>
      </c>
      <c r="O478" s="71">
        <v>14.343609443277735</v>
      </c>
      <c r="P478" s="71">
        <v>10.792586326999345</v>
      </c>
      <c r="Q478" s="71">
        <v>0.85152822524543204</v>
      </c>
      <c r="R478" s="71">
        <v>0</v>
      </c>
      <c r="S478" s="71">
        <v>0</v>
      </c>
      <c r="T478" s="72"/>
      <c r="U478" s="71">
        <v>536393</v>
      </c>
      <c r="V478" s="71">
        <v>334</v>
      </c>
      <c r="W478" s="71">
        <v>53</v>
      </c>
      <c r="X478" s="71">
        <v>2002</v>
      </c>
      <c r="Y478" s="71">
        <v>3564</v>
      </c>
      <c r="Z478" s="71">
        <v>7443</v>
      </c>
      <c r="AA478" s="71">
        <v>2181</v>
      </c>
      <c r="AB478" s="71">
        <v>12134</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2.9870000000000001</v>
      </c>
      <c r="BK478" s="71">
        <v>0</v>
      </c>
      <c r="BL478" s="71">
        <v>44.045000000000002</v>
      </c>
      <c r="BM478" s="71">
        <v>0</v>
      </c>
      <c r="BN478" s="72"/>
      <c r="BO478" s="71">
        <v>0</v>
      </c>
      <c r="BP478" s="71">
        <v>0</v>
      </c>
      <c r="BQ478" s="71">
        <v>1</v>
      </c>
      <c r="BR478" s="71">
        <v>0</v>
      </c>
      <c r="BS478" s="71">
        <v>1</v>
      </c>
      <c r="BT478" s="71">
        <v>0</v>
      </c>
      <c r="BU478"/>
      <c r="BV478" s="70">
        <v>2.9870000000000001</v>
      </c>
      <c r="BW478" s="70">
        <v>0</v>
      </c>
      <c r="BX478" s="70">
        <v>44.045000000000002</v>
      </c>
      <c r="BY478" s="70">
        <v>0</v>
      </c>
      <c r="BZ478" s="70">
        <v>0</v>
      </c>
      <c r="CA478" s="70">
        <v>0</v>
      </c>
      <c r="CB478" s="70">
        <v>0</v>
      </c>
      <c r="CC478" s="70">
        <v>0</v>
      </c>
      <c r="CD478" s="70">
        <v>0</v>
      </c>
    </row>
    <row r="479" spans="1:82">
      <c r="A479" s="70" t="s">
        <v>2220</v>
      </c>
      <c r="B479" s="70">
        <v>366</v>
      </c>
      <c r="C479" s="70">
        <v>9</v>
      </c>
      <c r="D479" s="70">
        <v>22</v>
      </c>
      <c r="E479" s="70">
        <v>2012</v>
      </c>
      <c r="F479" s="70" t="s">
        <v>179</v>
      </c>
      <c r="G479" s="70" t="s">
        <v>2211</v>
      </c>
      <c r="H479" s="70" t="s">
        <v>2212</v>
      </c>
      <c r="I479" s="148"/>
      <c r="J479" s="71">
        <v>3.050955601890815</v>
      </c>
      <c r="K479" s="71">
        <v>0.86256385368718491</v>
      </c>
      <c r="L479" s="71">
        <v>2.1047481856444299</v>
      </c>
      <c r="M479" s="71">
        <v>10.5612621964907</v>
      </c>
      <c r="N479" s="71">
        <v>20.116642866375891</v>
      </c>
      <c r="O479" s="71">
        <v>14.318687661281372</v>
      </c>
      <c r="P479" s="71">
        <v>10.515581176589654</v>
      </c>
      <c r="Q479" s="71">
        <v>0.91944981280544102</v>
      </c>
      <c r="R479" s="71">
        <v>0</v>
      </c>
      <c r="S479" s="71">
        <v>0</v>
      </c>
      <c r="T479" s="72"/>
      <c r="U479" s="71">
        <v>370263</v>
      </c>
      <c r="V479" s="71">
        <v>334</v>
      </c>
      <c r="W479" s="71">
        <v>53</v>
      </c>
      <c r="X479" s="71">
        <v>2002</v>
      </c>
      <c r="Y479" s="71">
        <v>3594</v>
      </c>
      <c r="Z479" s="71">
        <v>7489</v>
      </c>
      <c r="AA479" s="71">
        <v>2113</v>
      </c>
      <c r="AB479" s="71">
        <v>12059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3.2450000000000001</v>
      </c>
      <c r="BK479" s="71">
        <v>0</v>
      </c>
      <c r="BL479" s="71">
        <v>40.11</v>
      </c>
      <c r="BM479" s="71">
        <v>0</v>
      </c>
      <c r="BN479" s="72"/>
      <c r="BO479" s="71">
        <v>0</v>
      </c>
      <c r="BP479" s="71">
        <v>0</v>
      </c>
      <c r="BQ479" s="71">
        <v>1</v>
      </c>
      <c r="BR479" s="71">
        <v>0</v>
      </c>
      <c r="BS479" s="71">
        <v>1</v>
      </c>
      <c r="BT479" s="71">
        <v>0</v>
      </c>
      <c r="BU479"/>
      <c r="BV479" s="70">
        <v>3.2450000000000001</v>
      </c>
      <c r="BW479" s="70">
        <v>0</v>
      </c>
      <c r="BX479" s="70">
        <v>40.11</v>
      </c>
      <c r="BY479" s="70">
        <v>0</v>
      </c>
      <c r="BZ479" s="70">
        <v>0</v>
      </c>
      <c r="CA479" s="70">
        <v>0</v>
      </c>
      <c r="CB479" s="70">
        <v>0</v>
      </c>
      <c r="CC479" s="70">
        <v>0</v>
      </c>
      <c r="CD479" s="70">
        <v>0</v>
      </c>
    </row>
    <row r="480" spans="1:82">
      <c r="A480" s="70" t="s">
        <v>2221</v>
      </c>
      <c r="B480" s="70">
        <v>367</v>
      </c>
      <c r="C480" s="70">
        <v>10</v>
      </c>
      <c r="D480" s="70">
        <v>22</v>
      </c>
      <c r="E480" s="70">
        <v>2013</v>
      </c>
      <c r="F480" s="70" t="s">
        <v>180</v>
      </c>
      <c r="G480" s="70" t="s">
        <v>2211</v>
      </c>
      <c r="H480" s="70" t="s">
        <v>2212</v>
      </c>
      <c r="I480" s="148"/>
      <c r="J480" s="71">
        <v>2.6848315503986391</v>
      </c>
      <c r="K480" s="71">
        <v>0.74401155682034037</v>
      </c>
      <c r="L480" s="71">
        <v>1.922714083706843</v>
      </c>
      <c r="M480" s="71">
        <v>10.130917871775649</v>
      </c>
      <c r="N480" s="71">
        <v>21.309243172418341</v>
      </c>
      <c r="O480" s="71">
        <v>14.246630809701941</v>
      </c>
      <c r="P480" s="71">
        <v>10.620143693680465</v>
      </c>
      <c r="Q480" s="71">
        <v>0.92756253153183499</v>
      </c>
      <c r="R480" s="71">
        <v>0</v>
      </c>
      <c r="S480" s="71">
        <v>0</v>
      </c>
      <c r="T480" s="72"/>
      <c r="U480" s="71">
        <v>319508</v>
      </c>
      <c r="V480" s="71">
        <v>334</v>
      </c>
      <c r="W480" s="71">
        <v>53</v>
      </c>
      <c r="X480" s="71">
        <v>2002</v>
      </c>
      <c r="Y480" s="71">
        <v>3614</v>
      </c>
      <c r="Z480" s="71">
        <v>7784</v>
      </c>
      <c r="AA480" s="71">
        <v>2126</v>
      </c>
      <c r="AB480" s="71">
        <v>11991</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3.5840000000000001</v>
      </c>
      <c r="BK480" s="71">
        <v>0</v>
      </c>
      <c r="BL480" s="71">
        <v>36.329000000000001</v>
      </c>
      <c r="BM480" s="71">
        <v>0</v>
      </c>
      <c r="BN480" s="72"/>
      <c r="BO480" s="71">
        <v>0</v>
      </c>
      <c r="BP480" s="71">
        <v>0</v>
      </c>
      <c r="BQ480" s="71">
        <v>1</v>
      </c>
      <c r="BR480" s="71">
        <v>0</v>
      </c>
      <c r="BS480" s="71">
        <v>1</v>
      </c>
      <c r="BT480" s="71">
        <v>0</v>
      </c>
      <c r="BU480"/>
      <c r="BV480" s="70">
        <v>3.5840000000000001</v>
      </c>
      <c r="BW480" s="70">
        <v>0</v>
      </c>
      <c r="BX480" s="70">
        <v>36.329000000000001</v>
      </c>
      <c r="BY480" s="70">
        <v>0</v>
      </c>
      <c r="BZ480" s="70">
        <v>0</v>
      </c>
      <c r="CA480" s="70">
        <v>0</v>
      </c>
      <c r="CB480" s="70">
        <v>0</v>
      </c>
      <c r="CC480" s="70">
        <v>0</v>
      </c>
      <c r="CD480" s="70">
        <v>0</v>
      </c>
    </row>
    <row r="481" spans="1:82">
      <c r="A481" s="70" t="s">
        <v>2222</v>
      </c>
      <c r="B481" s="70">
        <v>368</v>
      </c>
      <c r="C481" s="70">
        <v>11</v>
      </c>
      <c r="D481" s="70">
        <v>22</v>
      </c>
      <c r="E481" s="70">
        <v>2014</v>
      </c>
      <c r="F481" s="70" t="s">
        <v>181</v>
      </c>
      <c r="G481" s="70" t="s">
        <v>2211</v>
      </c>
      <c r="H481" s="70" t="s">
        <v>2212</v>
      </c>
      <c r="I481" s="148"/>
      <c r="J481" s="71">
        <v>3.5946774208193788</v>
      </c>
      <c r="K481" s="71">
        <v>0.62168486718242899</v>
      </c>
      <c r="L481" s="71">
        <v>3.122063789775523</v>
      </c>
      <c r="M481" s="71">
        <v>9.7696928421759903</v>
      </c>
      <c r="N481" s="71">
        <v>18.568939438378852</v>
      </c>
      <c r="O481" s="71">
        <v>13.446768254303539</v>
      </c>
      <c r="P481" s="71">
        <v>10.554833681189205</v>
      </c>
      <c r="Q481" s="71">
        <v>0.88007008437483703</v>
      </c>
      <c r="R481" s="71">
        <v>0</v>
      </c>
      <c r="S481" s="71">
        <v>0</v>
      </c>
      <c r="T481" s="72"/>
      <c r="U481" s="71">
        <v>512208</v>
      </c>
      <c r="V481" s="71">
        <v>255</v>
      </c>
      <c r="W481" s="71">
        <v>71</v>
      </c>
      <c r="X481" s="71">
        <v>1919</v>
      </c>
      <c r="Y481" s="71">
        <v>3608</v>
      </c>
      <c r="Z481" s="71">
        <v>7738</v>
      </c>
      <c r="AA481" s="71">
        <v>2102</v>
      </c>
      <c r="AB481" s="71">
        <v>11858</v>
      </c>
      <c r="AC481" s="71">
        <v>0</v>
      </c>
      <c r="AD481" s="71">
        <v>0</v>
      </c>
      <c r="AE481" s="72"/>
      <c r="AF481" s="71"/>
      <c r="AG481" s="71"/>
      <c r="AH481" s="71"/>
      <c r="AI481" s="71"/>
      <c r="AJ481" s="71"/>
      <c r="AK481" s="71"/>
      <c r="AL481" s="71"/>
      <c r="AM481" s="71"/>
      <c r="AN481" s="71"/>
      <c r="AO481" s="71"/>
      <c r="AP481" s="71"/>
      <c r="AQ481" s="72"/>
      <c r="AR481" s="71">
        <v>172</v>
      </c>
      <c r="AS481" s="71">
        <v>8</v>
      </c>
      <c r="AT481" s="71">
        <v>0</v>
      </c>
      <c r="AU481" s="71">
        <v>0</v>
      </c>
      <c r="AV481" s="71">
        <v>0</v>
      </c>
      <c r="AW481" s="71">
        <v>0</v>
      </c>
      <c r="AX481" s="71"/>
      <c r="AY481" s="72"/>
      <c r="AZ481" s="71">
        <v>698.9</v>
      </c>
      <c r="BA481" s="71">
        <v>178.9</v>
      </c>
      <c r="BB481" s="71">
        <v>0</v>
      </c>
      <c r="BC481" s="71">
        <v>0</v>
      </c>
      <c r="BD481" s="71">
        <v>0</v>
      </c>
      <c r="BE481" s="71">
        <v>0</v>
      </c>
      <c r="BF481" s="71"/>
      <c r="BG481" s="72"/>
      <c r="BH481" s="71">
        <v>0</v>
      </c>
      <c r="BI481" s="71">
        <v>0</v>
      </c>
      <c r="BJ481" s="71">
        <v>0</v>
      </c>
      <c r="BK481" s="71">
        <v>0</v>
      </c>
      <c r="BL481" s="71">
        <v>47.954999999999998</v>
      </c>
      <c r="BM481" s="71">
        <v>0</v>
      </c>
      <c r="BN481" s="72"/>
      <c r="BO481" s="71">
        <v>0</v>
      </c>
      <c r="BP481" s="71">
        <v>0</v>
      </c>
      <c r="BQ481" s="71">
        <v>0</v>
      </c>
      <c r="BR481" s="71">
        <v>0</v>
      </c>
      <c r="BS481" s="71">
        <v>1</v>
      </c>
      <c r="BT481" s="71">
        <v>0</v>
      </c>
      <c r="BU481"/>
      <c r="BV481" s="70">
        <v>0</v>
      </c>
      <c r="BW481" s="70">
        <v>0</v>
      </c>
      <c r="BX481" s="70">
        <v>47.954999999999998</v>
      </c>
      <c r="BY481" s="70">
        <v>0</v>
      </c>
      <c r="BZ481" s="70">
        <v>0</v>
      </c>
      <c r="CA481" s="70">
        <v>0</v>
      </c>
      <c r="CB481" s="70">
        <v>0</v>
      </c>
      <c r="CC481" s="70">
        <v>0</v>
      </c>
      <c r="CD481" s="70">
        <v>0</v>
      </c>
    </row>
    <row r="482" spans="1:82">
      <c r="A482" s="70" t="s">
        <v>2223</v>
      </c>
      <c r="B482" s="70">
        <v>369</v>
      </c>
      <c r="C482" s="70">
        <v>12</v>
      </c>
      <c r="D482" s="70">
        <v>22</v>
      </c>
      <c r="E482" s="70">
        <v>2015</v>
      </c>
      <c r="F482" s="70" t="s">
        <v>182</v>
      </c>
      <c r="G482" s="1064" t="s">
        <v>2211</v>
      </c>
      <c r="H482" s="70" t="s">
        <v>2212</v>
      </c>
      <c r="I482" s="148"/>
      <c r="J482" s="71">
        <v>3.0562635228195778</v>
      </c>
      <c r="K482" s="71">
        <v>0.62940611161828397</v>
      </c>
      <c r="L482" s="71">
        <v>3.1749407275227011</v>
      </c>
      <c r="M482" s="71">
        <v>9.9980148805297127</v>
      </c>
      <c r="N482" s="71">
        <v>16.704101664878412</v>
      </c>
      <c r="O482" s="71">
        <v>13.487268156523273</v>
      </c>
      <c r="P482" s="71">
        <v>10.38728724951187</v>
      </c>
      <c r="Q482" s="71">
        <v>0.85288605948163698</v>
      </c>
      <c r="R482" s="71">
        <v>0</v>
      </c>
      <c r="S482" s="71">
        <v>1.3089172345299209</v>
      </c>
      <c r="T482" s="72"/>
      <c r="U482" s="71">
        <v>428017</v>
      </c>
      <c r="V482" s="71">
        <v>255</v>
      </c>
      <c r="W482" s="71">
        <v>71</v>
      </c>
      <c r="X482" s="71">
        <v>1919</v>
      </c>
      <c r="Y482" s="71">
        <v>3613</v>
      </c>
      <c r="Z482" s="71">
        <v>7836</v>
      </c>
      <c r="AA482" s="71">
        <v>2067</v>
      </c>
      <c r="AB482" s="71">
        <v>11739</v>
      </c>
      <c r="AC482" s="71">
        <v>0</v>
      </c>
      <c r="AD482" s="71">
        <v>1.3089172345299209</v>
      </c>
      <c r="AE482" s="72"/>
      <c r="AF482" s="71">
        <v>4260280.3097205143</v>
      </c>
      <c r="AG482" s="71">
        <v>454214.99493422842</v>
      </c>
      <c r="AH482" s="71">
        <v>627524.56612127158</v>
      </c>
      <c r="AI482" s="71">
        <v>12862590.036916779</v>
      </c>
      <c r="AJ482" s="71">
        <v>20270220.420825001</v>
      </c>
      <c r="AK482" s="71">
        <v>0</v>
      </c>
      <c r="AL482" s="71">
        <v>0</v>
      </c>
      <c r="AM482" s="71">
        <v>1608780.7067470739</v>
      </c>
      <c r="AN482" s="71">
        <v>0</v>
      </c>
      <c r="AO482" s="71">
        <v>0</v>
      </c>
      <c r="AP482" s="71">
        <v>40083611.035264872</v>
      </c>
      <c r="AQ482" s="72"/>
      <c r="AR482" s="71">
        <v>184</v>
      </c>
      <c r="AS482" s="71">
        <v>9</v>
      </c>
      <c r="AT482" s="71">
        <v>0</v>
      </c>
      <c r="AU482" s="71">
        <v>0</v>
      </c>
      <c r="AV482" s="71">
        <v>0</v>
      </c>
      <c r="AW482" s="71">
        <v>0</v>
      </c>
      <c r="AX482" s="71"/>
      <c r="AY482" s="72"/>
      <c r="AZ482" s="71">
        <v>770.5</v>
      </c>
      <c r="BA482" s="71">
        <v>222.9</v>
      </c>
      <c r="BB482" s="71">
        <v>0</v>
      </c>
      <c r="BC482" s="71">
        <v>0</v>
      </c>
      <c r="BD482" s="71">
        <v>0</v>
      </c>
      <c r="BE482" s="71">
        <v>0</v>
      </c>
      <c r="BF482" s="71"/>
      <c r="BG482" s="72"/>
      <c r="BH482" s="71">
        <v>0</v>
      </c>
      <c r="BI482" s="71">
        <v>0</v>
      </c>
      <c r="BJ482" s="71">
        <v>0</v>
      </c>
      <c r="BK482" s="71">
        <v>0</v>
      </c>
      <c r="BL482" s="71">
        <v>46.463000000000001</v>
      </c>
      <c r="BM482" s="71">
        <v>0</v>
      </c>
      <c r="BN482" s="72"/>
      <c r="BO482" s="71">
        <v>0</v>
      </c>
      <c r="BP482" s="71">
        <v>0</v>
      </c>
      <c r="BQ482" s="71">
        <v>0</v>
      </c>
      <c r="BR482" s="71">
        <v>0</v>
      </c>
      <c r="BS482" s="71">
        <v>1</v>
      </c>
      <c r="BT482" s="71">
        <v>0</v>
      </c>
      <c r="BU482"/>
      <c r="BV482" s="70">
        <v>0</v>
      </c>
      <c r="BW482" s="70">
        <v>0</v>
      </c>
      <c r="BX482" s="70">
        <v>46.463000000000001</v>
      </c>
      <c r="BY482" s="70">
        <v>0</v>
      </c>
      <c r="BZ482" s="70">
        <v>0</v>
      </c>
      <c r="CA482" s="70">
        <v>0</v>
      </c>
      <c r="CB482" s="70">
        <v>0</v>
      </c>
      <c r="CC482" s="70">
        <v>0</v>
      </c>
      <c r="CD482" s="70">
        <v>0</v>
      </c>
    </row>
    <row r="483" spans="1:82">
      <c r="A483" s="70" t="s">
        <v>2224</v>
      </c>
      <c r="B483" s="70">
        <v>370</v>
      </c>
      <c r="C483" s="70">
        <v>13</v>
      </c>
      <c r="D483" s="70">
        <v>22</v>
      </c>
      <c r="E483" s="70">
        <v>2016</v>
      </c>
      <c r="F483" s="70" t="s">
        <v>155</v>
      </c>
      <c r="G483" s="1064" t="s">
        <v>2211</v>
      </c>
      <c r="H483" s="70" t="s">
        <v>2212</v>
      </c>
      <c r="I483" s="148"/>
      <c r="J483" s="71">
        <v>2.7832217154469046</v>
      </c>
      <c r="K483" s="71">
        <v>0.62856200656447048</v>
      </c>
      <c r="L483" s="71">
        <v>3.7066502344278907</v>
      </c>
      <c r="M483" s="71">
        <v>8.5121485539528763</v>
      </c>
      <c r="N483" s="71">
        <v>16.750115296647213</v>
      </c>
      <c r="O483" s="71">
        <v>13.296281102743441</v>
      </c>
      <c r="P483" s="71">
        <v>10.062413125439749</v>
      </c>
      <c r="Q483" s="71">
        <v>0.819896579297961</v>
      </c>
      <c r="R483" s="71">
        <v>0</v>
      </c>
      <c r="S483" s="71">
        <v>1.3687032127703305</v>
      </c>
      <c r="T483" s="72"/>
      <c r="U483" s="71">
        <v>414170</v>
      </c>
      <c r="V483" s="71">
        <v>255</v>
      </c>
      <c r="W483" s="71">
        <v>71</v>
      </c>
      <c r="X483" s="71">
        <v>1919</v>
      </c>
      <c r="Y483" s="71">
        <v>3642</v>
      </c>
      <c r="Z483" s="71">
        <v>7820</v>
      </c>
      <c r="AA483" s="71">
        <v>2071</v>
      </c>
      <c r="AB483" s="71">
        <v>11608</v>
      </c>
      <c r="AC483" s="71">
        <v>0</v>
      </c>
      <c r="AD483" s="71">
        <v>1.36870321277033</v>
      </c>
      <c r="AE483" s="72"/>
      <c r="AF483" s="71">
        <v>3879075.3120338302</v>
      </c>
      <c r="AG483" s="71">
        <v>439863.22175760998</v>
      </c>
      <c r="AH483" s="71">
        <v>557859.58788411226</v>
      </c>
      <c r="AI483" s="71">
        <v>11928660.77632991</v>
      </c>
      <c r="AJ483" s="71">
        <v>18037794.196591228</v>
      </c>
      <c r="AK483" s="71">
        <v>0</v>
      </c>
      <c r="AL483" s="71">
        <v>0</v>
      </c>
      <c r="AM483" s="71">
        <v>1592063.6233085641</v>
      </c>
      <c r="AN483" s="71">
        <v>0</v>
      </c>
      <c r="AO483" s="71">
        <v>0</v>
      </c>
      <c r="AP483" s="71">
        <v>36435316.717905253</v>
      </c>
      <c r="AQ483" s="72"/>
      <c r="AR483" s="71">
        <v>202</v>
      </c>
      <c r="AS483" s="71">
        <v>9</v>
      </c>
      <c r="AT483" s="71">
        <v>0</v>
      </c>
      <c r="AU483" s="71">
        <v>0</v>
      </c>
      <c r="AV483" s="71">
        <v>0</v>
      </c>
      <c r="AW483" s="71">
        <v>0</v>
      </c>
      <c r="AX483" s="71"/>
      <c r="AY483" s="72"/>
      <c r="AZ483" s="71">
        <v>878.2</v>
      </c>
      <c r="BA483" s="71">
        <v>222.9</v>
      </c>
      <c r="BB483" s="71">
        <v>0</v>
      </c>
      <c r="BC483" s="71">
        <v>0</v>
      </c>
      <c r="BD483" s="71">
        <v>0</v>
      </c>
      <c r="BE483" s="71">
        <v>0</v>
      </c>
      <c r="BF483" s="71"/>
      <c r="BG483" s="72"/>
      <c r="BH483" s="71">
        <v>0</v>
      </c>
      <c r="BI483" s="71">
        <v>0</v>
      </c>
      <c r="BJ483" s="71">
        <v>0</v>
      </c>
      <c r="BK483" s="71">
        <v>0</v>
      </c>
      <c r="BL483" s="71">
        <v>41.637</v>
      </c>
      <c r="BM483" s="71">
        <v>0</v>
      </c>
      <c r="BN483" s="72"/>
      <c r="BO483" s="71">
        <v>0</v>
      </c>
      <c r="BP483" s="71">
        <v>0</v>
      </c>
      <c r="BQ483" s="71">
        <v>0</v>
      </c>
      <c r="BR483" s="71">
        <v>0</v>
      </c>
      <c r="BS483" s="71">
        <v>1</v>
      </c>
      <c r="BT483" s="71">
        <v>0</v>
      </c>
      <c r="BU483"/>
      <c r="BV483" s="70">
        <v>0</v>
      </c>
      <c r="BW483" s="70">
        <v>0</v>
      </c>
      <c r="BX483" s="70">
        <v>41.637</v>
      </c>
      <c r="BY483" s="70">
        <v>0</v>
      </c>
      <c r="BZ483" s="70">
        <v>0</v>
      </c>
      <c r="CA483" s="70">
        <v>0</v>
      </c>
      <c r="CB483" s="70">
        <v>0</v>
      </c>
      <c r="CC483" s="70">
        <v>0</v>
      </c>
      <c r="CD483" s="70">
        <v>0</v>
      </c>
    </row>
    <row r="484" spans="1:82">
      <c r="A484" s="70" t="s">
        <v>2225</v>
      </c>
      <c r="B484" s="70">
        <v>371</v>
      </c>
      <c r="C484" s="70">
        <v>14</v>
      </c>
      <c r="D484" s="70">
        <v>22</v>
      </c>
      <c r="E484" s="70">
        <v>2017</v>
      </c>
      <c r="F484" s="70" t="s">
        <v>156</v>
      </c>
      <c r="G484" s="70" t="s">
        <v>2211</v>
      </c>
      <c r="H484" s="70" t="s">
        <v>2212</v>
      </c>
      <c r="I484" s="148"/>
      <c r="J484" s="71">
        <v>2.5365076254335865</v>
      </c>
      <c r="K484" s="71">
        <v>0.60409421686109643</v>
      </c>
      <c r="L484" s="71">
        <v>3.2921122361974993</v>
      </c>
      <c r="M484" s="71">
        <v>7.3509759892416904</v>
      </c>
      <c r="N484" s="71">
        <v>17.735536982260466</v>
      </c>
      <c r="O484" s="71">
        <v>13.062592006859175</v>
      </c>
      <c r="P484" s="71">
        <v>10.013155162444747</v>
      </c>
      <c r="Q484" s="71">
        <v>0.78008562929028602</v>
      </c>
      <c r="R484" s="71">
        <v>0</v>
      </c>
      <c r="S484" s="71">
        <v>1.5845182773879425</v>
      </c>
      <c r="T484" s="72"/>
      <c r="U484" s="71">
        <v>435282</v>
      </c>
      <c r="V484" s="71">
        <v>255</v>
      </c>
      <c r="W484" s="71">
        <v>71</v>
      </c>
      <c r="X484" s="71">
        <v>1919</v>
      </c>
      <c r="Y484" s="71">
        <v>3643</v>
      </c>
      <c r="Z484" s="71">
        <v>7810</v>
      </c>
      <c r="AA484" s="71">
        <v>2074</v>
      </c>
      <c r="AB484" s="71">
        <v>11421</v>
      </c>
      <c r="AC484" s="71">
        <v>0</v>
      </c>
      <c r="AD484" s="71">
        <v>1.584518277387942</v>
      </c>
      <c r="AE484" s="72"/>
      <c r="AF484" s="71">
        <v>3655270.958821679</v>
      </c>
      <c r="AG484" s="71">
        <v>431037.2115047042</v>
      </c>
      <c r="AH484" s="71">
        <v>664808.17913814879</v>
      </c>
      <c r="AI484" s="71">
        <v>10787288.105640789</v>
      </c>
      <c r="AJ484" s="71">
        <v>20572355.462017421</v>
      </c>
      <c r="AK484" s="71">
        <v>0</v>
      </c>
      <c r="AL484" s="71">
        <v>0</v>
      </c>
      <c r="AM484" s="71">
        <v>1568867.161325576</v>
      </c>
      <c r="AN484" s="71">
        <v>0</v>
      </c>
      <c r="AO484" s="71">
        <v>0</v>
      </c>
      <c r="AP484" s="71">
        <v>37679627.078448318</v>
      </c>
      <c r="AQ484" s="72"/>
      <c r="AR484" s="71">
        <v>210</v>
      </c>
      <c r="AS484" s="71">
        <v>9</v>
      </c>
      <c r="AT484" s="71">
        <v>0</v>
      </c>
      <c r="AU484" s="71">
        <v>0</v>
      </c>
      <c r="AV484" s="71">
        <v>0</v>
      </c>
      <c r="AW484" s="71">
        <v>0</v>
      </c>
      <c r="AX484" s="71"/>
      <c r="AY484" s="72"/>
      <c r="AZ484" s="71">
        <v>929.59999999999991</v>
      </c>
      <c r="BA484" s="71">
        <v>222.9</v>
      </c>
      <c r="BB484" s="71">
        <v>0</v>
      </c>
      <c r="BC484" s="71">
        <v>0</v>
      </c>
      <c r="BD484" s="71">
        <v>0</v>
      </c>
      <c r="BE484" s="71">
        <v>0</v>
      </c>
      <c r="BF484" s="71"/>
      <c r="BG484" s="72"/>
      <c r="BH484" s="71">
        <v>0</v>
      </c>
      <c r="BI484" s="71">
        <v>0</v>
      </c>
      <c r="BJ484" s="71">
        <v>0</v>
      </c>
      <c r="BK484" s="71">
        <v>0</v>
      </c>
      <c r="BL484" s="71">
        <v>38.177</v>
      </c>
      <c r="BM484" s="71">
        <v>0</v>
      </c>
      <c r="BN484" s="72"/>
      <c r="BO484" s="71">
        <v>0</v>
      </c>
      <c r="BP484" s="71">
        <v>0</v>
      </c>
      <c r="BQ484" s="71">
        <v>0</v>
      </c>
      <c r="BR484" s="71">
        <v>0</v>
      </c>
      <c r="BS484" s="71">
        <v>1</v>
      </c>
      <c r="BT484" s="71">
        <v>0</v>
      </c>
      <c r="BU484"/>
      <c r="BV484" s="70">
        <v>0</v>
      </c>
      <c r="BW484" s="70">
        <v>0</v>
      </c>
      <c r="BX484" s="70">
        <v>38.177</v>
      </c>
      <c r="BY484" s="70">
        <v>0</v>
      </c>
      <c r="BZ484" s="70">
        <v>0</v>
      </c>
      <c r="CA484" s="70">
        <v>0</v>
      </c>
      <c r="CB484" s="70">
        <v>0</v>
      </c>
      <c r="CC484" s="70">
        <v>0</v>
      </c>
      <c r="CD484" s="70">
        <v>0</v>
      </c>
    </row>
    <row r="485" spans="1:82">
      <c r="A485" s="70" t="s">
        <v>2226</v>
      </c>
      <c r="B485" s="70">
        <v>372</v>
      </c>
      <c r="C485" s="70">
        <v>15</v>
      </c>
      <c r="D485" s="70">
        <v>22</v>
      </c>
      <c r="E485" s="70">
        <v>2018</v>
      </c>
      <c r="F485" s="70" t="s">
        <v>183</v>
      </c>
      <c r="G485" s="70" t="s">
        <v>2211</v>
      </c>
      <c r="H485" s="70" t="s">
        <v>2212</v>
      </c>
      <c r="I485" s="148"/>
      <c r="J485" s="71">
        <v>3.6653508003147315</v>
      </c>
      <c r="K485" s="71">
        <v>0.57356270411212551</v>
      </c>
      <c r="L485" s="71">
        <v>3.0379281705525401</v>
      </c>
      <c r="M485" s="71">
        <v>7.4271136738365184</v>
      </c>
      <c r="N485" s="71">
        <v>16.04271437651682</v>
      </c>
      <c r="O485" s="71">
        <v>12.7859930652195</v>
      </c>
      <c r="P485" s="71">
        <v>9.7079467770250343</v>
      </c>
      <c r="Q485" s="71">
        <v>0.714365373028225</v>
      </c>
      <c r="R485" s="71">
        <v>0</v>
      </c>
      <c r="S485" s="71">
        <v>1.464002765284681</v>
      </c>
      <c r="T485" s="72"/>
      <c r="U485" s="71">
        <v>597580</v>
      </c>
      <c r="V485" s="71">
        <v>255</v>
      </c>
      <c r="W485" s="71">
        <v>71</v>
      </c>
      <c r="X485" s="71">
        <v>1919</v>
      </c>
      <c r="Y485" s="71">
        <v>3658</v>
      </c>
      <c r="Z485" s="71">
        <v>7791</v>
      </c>
      <c r="AA485" s="71">
        <v>2031</v>
      </c>
      <c r="AB485" s="71">
        <v>11271</v>
      </c>
      <c r="AC485" s="71">
        <v>0</v>
      </c>
      <c r="AD485" s="71">
        <v>1.464002765284681</v>
      </c>
      <c r="AE485" s="72"/>
      <c r="AF485" s="71">
        <v>5247041.4275920382</v>
      </c>
      <c r="AG485" s="71">
        <v>383089.1184780242</v>
      </c>
      <c r="AH485" s="71">
        <v>630829.72027140961</v>
      </c>
      <c r="AI485" s="71">
        <v>10671920.45808631</v>
      </c>
      <c r="AJ485" s="71">
        <v>19155912.084476959</v>
      </c>
      <c r="AK485" s="71">
        <v>0</v>
      </c>
      <c r="AL485" s="71">
        <v>0</v>
      </c>
      <c r="AM485" s="71">
        <v>1551465.6688309941</v>
      </c>
      <c r="AN485" s="71">
        <v>0</v>
      </c>
      <c r="AO485" s="71">
        <v>0</v>
      </c>
      <c r="AP485" s="71">
        <v>37640258.477735728</v>
      </c>
      <c r="AQ485" s="72"/>
      <c r="AR485" s="71">
        <v>220</v>
      </c>
      <c r="AS485" s="71">
        <v>9</v>
      </c>
      <c r="AT485" s="71">
        <v>0</v>
      </c>
      <c r="AU485" s="71">
        <v>0</v>
      </c>
      <c r="AV485" s="71">
        <v>0</v>
      </c>
      <c r="AW485" s="71">
        <v>0</v>
      </c>
      <c r="AX485" s="71"/>
      <c r="AY485" s="72"/>
      <c r="AZ485" s="71">
        <v>996.5</v>
      </c>
      <c r="BA485" s="71">
        <v>223</v>
      </c>
      <c r="BB485" s="71">
        <v>0</v>
      </c>
      <c r="BC485" s="71">
        <v>0</v>
      </c>
      <c r="BD485" s="71">
        <v>0</v>
      </c>
      <c r="BE485" s="71">
        <v>0</v>
      </c>
      <c r="BF485" s="71"/>
      <c r="BG485" s="72"/>
      <c r="BH485" s="71">
        <v>0</v>
      </c>
      <c r="BI485" s="71">
        <v>0</v>
      </c>
      <c r="BJ485" s="71">
        <v>0</v>
      </c>
      <c r="BK485" s="71">
        <v>0</v>
      </c>
      <c r="BL485" s="71">
        <v>35.284999999999997</v>
      </c>
      <c r="BM485" s="71">
        <v>0</v>
      </c>
      <c r="BN485" s="72"/>
      <c r="BO485" s="71">
        <v>0</v>
      </c>
      <c r="BP485" s="71">
        <v>0</v>
      </c>
      <c r="BQ485" s="71">
        <v>0</v>
      </c>
      <c r="BR485" s="71">
        <v>0</v>
      </c>
      <c r="BS485" s="71">
        <v>1</v>
      </c>
      <c r="BT485" s="71">
        <v>0</v>
      </c>
      <c r="BU485"/>
      <c r="BV485" s="70">
        <v>0</v>
      </c>
      <c r="BW485" s="70">
        <v>0</v>
      </c>
      <c r="BX485" s="70">
        <v>35.284999999999997</v>
      </c>
      <c r="BY485" s="70">
        <v>0</v>
      </c>
      <c r="BZ485" s="70">
        <v>0</v>
      </c>
      <c r="CA485" s="70">
        <v>0</v>
      </c>
      <c r="CB485" s="70">
        <v>0</v>
      </c>
      <c r="CC485" s="70">
        <v>0</v>
      </c>
      <c r="CD485" s="70">
        <v>0</v>
      </c>
    </row>
    <row r="486" spans="1:82">
      <c r="A486" s="70" t="s">
        <v>2227</v>
      </c>
      <c r="B486" s="70">
        <v>373</v>
      </c>
      <c r="C486" s="70">
        <v>16</v>
      </c>
      <c r="D486" s="70">
        <v>22</v>
      </c>
      <c r="E486" s="70">
        <v>2019</v>
      </c>
      <c r="F486" s="70" t="s">
        <v>158</v>
      </c>
      <c r="G486" s="70" t="s">
        <v>2211</v>
      </c>
      <c r="H486" s="70" t="s">
        <v>2212</v>
      </c>
      <c r="I486" s="148"/>
      <c r="J486" s="71">
        <v>3.0684057884510483</v>
      </c>
      <c r="K486" s="71">
        <v>0.53044108870154971</v>
      </c>
      <c r="L486" s="71">
        <v>3.0687390559569923</v>
      </c>
      <c r="M486" s="71">
        <v>7.2831376487382666</v>
      </c>
      <c r="N486" s="71">
        <v>15.598960927424301</v>
      </c>
      <c r="O486" s="71">
        <v>12.412409248494434</v>
      </c>
      <c r="P486" s="71">
        <v>9.2465909042838295</v>
      </c>
      <c r="Q486" s="71">
        <v>0.68973512384300195</v>
      </c>
      <c r="R486" s="71">
        <v>0</v>
      </c>
      <c r="S486" s="71">
        <v>1.6366579874834144</v>
      </c>
      <c r="T486" s="72"/>
      <c r="U486" s="71">
        <v>572608</v>
      </c>
      <c r="V486" s="71">
        <v>255</v>
      </c>
      <c r="W486" s="71">
        <v>71</v>
      </c>
      <c r="X486" s="71">
        <v>1919</v>
      </c>
      <c r="Y486" s="71">
        <v>3701</v>
      </c>
      <c r="Z486" s="71">
        <v>7771</v>
      </c>
      <c r="AA486" s="71">
        <v>1920</v>
      </c>
      <c r="AB486" s="71">
        <v>11177</v>
      </c>
      <c r="AC486" s="71">
        <v>0</v>
      </c>
      <c r="AD486" s="71">
        <v>1.636657987483414</v>
      </c>
      <c r="AE486" s="72"/>
      <c r="AF486" s="71">
        <v>4427610.4272012953</v>
      </c>
      <c r="AG486" s="71">
        <v>370609.64453285717</v>
      </c>
      <c r="AH486" s="71">
        <v>670266.77567470272</v>
      </c>
      <c r="AI486" s="71">
        <v>10789398.9997676</v>
      </c>
      <c r="AJ486" s="71">
        <v>19241754.096423451</v>
      </c>
      <c r="AK486" s="71">
        <v>0</v>
      </c>
      <c r="AL486" s="71">
        <v>0</v>
      </c>
      <c r="AM486" s="71">
        <v>1522223.2595890486</v>
      </c>
      <c r="AN486" s="71">
        <v>0</v>
      </c>
      <c r="AO486" s="71">
        <v>0</v>
      </c>
      <c r="AP486" s="71">
        <v>37021863.203188956</v>
      </c>
      <c r="AQ486" s="72"/>
      <c r="AR486" s="71">
        <v>228</v>
      </c>
      <c r="AS486" s="71">
        <v>10</v>
      </c>
      <c r="AT486" s="71">
        <v>0</v>
      </c>
      <c r="AU486" s="71">
        <v>0</v>
      </c>
      <c r="AV486" s="71">
        <v>0</v>
      </c>
      <c r="AW486" s="71">
        <v>0</v>
      </c>
      <c r="AX486" s="71"/>
      <c r="AY486" s="72"/>
      <c r="AZ486" s="71">
        <v>1035.5999999999999</v>
      </c>
      <c r="BA486" s="71">
        <v>272.39999999999998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2228</v>
      </c>
      <c r="B487" s="70">
        <v>374</v>
      </c>
      <c r="C487" s="70">
        <v>17</v>
      </c>
      <c r="D487" s="70">
        <v>22</v>
      </c>
      <c r="E487" s="70">
        <v>2020</v>
      </c>
      <c r="F487" s="70" t="s">
        <v>159</v>
      </c>
      <c r="G487" s="70" t="s">
        <v>2211</v>
      </c>
      <c r="H487" s="70" t="s">
        <v>2212</v>
      </c>
      <c r="I487" s="148"/>
      <c r="J487" s="71">
        <v>2.6699660896037409</v>
      </c>
      <c r="K487" s="71">
        <v>0.57175648877163454</v>
      </c>
      <c r="L487" s="71">
        <v>2.4967261515181987</v>
      </c>
      <c r="M487" s="71">
        <v>6.5887058657147692</v>
      </c>
      <c r="N487" s="71">
        <v>14.558335687561941</v>
      </c>
      <c r="O487" s="71">
        <v>10.768668188490777</v>
      </c>
      <c r="P487" s="71">
        <v>8.5499206905371281</v>
      </c>
      <c r="Q487" s="71">
        <v>0.64957028968590003</v>
      </c>
      <c r="R487" s="71">
        <v>0</v>
      </c>
      <c r="S487" s="71">
        <v>1.5477134260871359</v>
      </c>
      <c r="T487" s="72"/>
      <c r="U487" s="71">
        <v>514836</v>
      </c>
      <c r="V487" s="71">
        <v>243</v>
      </c>
      <c r="W487" s="71">
        <v>73</v>
      </c>
      <c r="X487" s="71">
        <v>1766</v>
      </c>
      <c r="Y487" s="71">
        <v>3713</v>
      </c>
      <c r="Z487" s="71">
        <v>7695</v>
      </c>
      <c r="AA487" s="71">
        <v>1887</v>
      </c>
      <c r="AB487" s="71">
        <v>11017</v>
      </c>
      <c r="AC487" s="71">
        <v>0</v>
      </c>
      <c r="AD487" s="71">
        <v>1.5477134260871359</v>
      </c>
      <c r="AE487" s="72"/>
      <c r="AF487" s="71">
        <v>4172814.9208812341</v>
      </c>
      <c r="AG487" s="71">
        <v>387419.07593049825</v>
      </c>
      <c r="AH487" s="71">
        <v>617582.32001145161</v>
      </c>
      <c r="AI487" s="71">
        <v>10380974.386487363</v>
      </c>
      <c r="AJ487" s="71">
        <v>19878542.745354179</v>
      </c>
      <c r="AK487" s="71"/>
      <c r="AL487" s="71"/>
      <c r="AM487" s="71">
        <v>1437840.901422932</v>
      </c>
      <c r="AN487" s="71"/>
      <c r="AO487" s="71"/>
      <c r="AP487" s="71">
        <v>36875174.350087658</v>
      </c>
      <c r="AQ487" s="72"/>
      <c r="AR487" s="71">
        <v>236</v>
      </c>
      <c r="AS487" s="71">
        <v>10</v>
      </c>
      <c r="AT487" s="71">
        <v>0</v>
      </c>
      <c r="AU487" s="71">
        <v>0</v>
      </c>
      <c r="AV487" s="71">
        <v>0</v>
      </c>
      <c r="AW487" s="71">
        <v>0</v>
      </c>
      <c r="AX487" s="71"/>
      <c r="AY487" s="72"/>
      <c r="AZ487" s="71">
        <v>1073.3</v>
      </c>
      <c r="BA487" s="71">
        <v>272.39999999999998</v>
      </c>
      <c r="BB487" s="71">
        <v>0</v>
      </c>
      <c r="BC487" s="71">
        <v>0</v>
      </c>
      <c r="BD487" s="71">
        <v>0</v>
      </c>
      <c r="BE487" s="71">
        <v>0</v>
      </c>
      <c r="BF487" s="71"/>
      <c r="BG487" s="72"/>
      <c r="BH487" s="71">
        <v>0</v>
      </c>
      <c r="BI487" s="71">
        <v>0</v>
      </c>
      <c r="BJ487" s="71">
        <v>0</v>
      </c>
      <c r="BK487" s="71">
        <v>0</v>
      </c>
      <c r="BL487" s="71">
        <v>42.74</v>
      </c>
      <c r="BM487" s="71">
        <v>0</v>
      </c>
      <c r="BN487" s="72"/>
      <c r="BO487" s="71">
        <v>0</v>
      </c>
      <c r="BP487" s="71">
        <v>0</v>
      </c>
      <c r="BQ487" s="71">
        <v>0</v>
      </c>
      <c r="BR487" s="71">
        <v>0</v>
      </c>
      <c r="BS487" s="71">
        <v>1</v>
      </c>
      <c r="BT487" s="71">
        <v>0</v>
      </c>
      <c r="BU487"/>
      <c r="BV487" s="70">
        <v>0</v>
      </c>
      <c r="BW487" s="70">
        <v>0</v>
      </c>
      <c r="BX487" s="70">
        <v>42.74</v>
      </c>
      <c r="BY487" s="70">
        <v>0</v>
      </c>
      <c r="BZ487" s="70">
        <v>0</v>
      </c>
      <c r="CA487" s="70">
        <v>0</v>
      </c>
      <c r="CB487" s="70">
        <v>0</v>
      </c>
      <c r="CC487" s="70">
        <v>0</v>
      </c>
      <c r="CD487" s="70">
        <v>0</v>
      </c>
    </row>
    <row r="488" spans="1:82">
      <c r="A488" s="70" t="s">
        <v>2229</v>
      </c>
      <c r="B488" s="70">
        <v>374</v>
      </c>
      <c r="C488" s="70">
        <v>18</v>
      </c>
      <c r="D488" s="70">
        <v>22</v>
      </c>
      <c r="E488" s="70">
        <v>2021</v>
      </c>
      <c r="F488" s="70" t="s">
        <v>160</v>
      </c>
      <c r="G488" s="70" t="s">
        <v>2211</v>
      </c>
      <c r="H488" s="70" t="s">
        <v>2212</v>
      </c>
      <c r="I488" s="148"/>
      <c r="J488" s="71">
        <v>2.6755525692148523</v>
      </c>
      <c r="K488" s="71">
        <v>0.59540407723699851</v>
      </c>
      <c r="L488" s="71">
        <v>2.1693064334265624</v>
      </c>
      <c r="M488" s="71">
        <v>6.9299738279439822</v>
      </c>
      <c r="N488" s="71">
        <v>15.475229109308732</v>
      </c>
      <c r="O488" s="71">
        <v>10.299530086402676</v>
      </c>
      <c r="P488" s="71">
        <v>8.9214910111256565</v>
      </c>
      <c r="Q488" s="71">
        <v>0.63624430930985998</v>
      </c>
      <c r="R488" s="71">
        <v>0</v>
      </c>
      <c r="S488" s="71">
        <v>1.4405397874773631</v>
      </c>
      <c r="T488" s="72"/>
      <c r="U488" s="71">
        <v>559225</v>
      </c>
      <c r="V488" s="71">
        <v>243</v>
      </c>
      <c r="W488" s="71">
        <v>73</v>
      </c>
      <c r="X488" s="71">
        <v>1766</v>
      </c>
      <c r="Y488" s="71">
        <v>3721</v>
      </c>
      <c r="Z488" s="71">
        <v>7578</v>
      </c>
      <c r="AA488" s="71">
        <v>1920</v>
      </c>
      <c r="AB488" s="71">
        <v>10897</v>
      </c>
      <c r="AC488" s="71">
        <v>0</v>
      </c>
      <c r="AD488" s="71">
        <v>1.4405397874773631</v>
      </c>
      <c r="AE488" s="72"/>
      <c r="AF488" s="71">
        <v>4030108.3491528882</v>
      </c>
      <c r="AG488" s="71">
        <v>393037.44809715409</v>
      </c>
      <c r="AH488" s="71">
        <v>485180.92399085587</v>
      </c>
      <c r="AI488" s="71">
        <v>10728646.825861732</v>
      </c>
      <c r="AJ488" s="71">
        <v>20494059.757527951</v>
      </c>
      <c r="AK488" s="71">
        <v>0</v>
      </c>
      <c r="AL488" s="71">
        <v>0</v>
      </c>
      <c r="AM488" s="71">
        <v>1430382.5854416282</v>
      </c>
      <c r="AN488" s="71">
        <v>0</v>
      </c>
      <c r="AO488" s="71">
        <v>0</v>
      </c>
      <c r="AP488" s="71">
        <v>37561415.890072204</v>
      </c>
      <c r="AQ488" s="72"/>
      <c r="AR488" s="71">
        <v>250</v>
      </c>
      <c r="AS488" s="71">
        <v>10</v>
      </c>
      <c r="AT488" s="71">
        <v>0</v>
      </c>
      <c r="AU488" s="71">
        <v>0</v>
      </c>
      <c r="AV488" s="71">
        <v>0</v>
      </c>
      <c r="AW488" s="71">
        <v>0</v>
      </c>
      <c r="AX488" s="71"/>
      <c r="AY488" s="72"/>
      <c r="AZ488" s="71">
        <v>1155.0999999999999</v>
      </c>
      <c r="BA488" s="71">
        <v>272.39999999999998</v>
      </c>
      <c r="BB488" s="71">
        <v>0</v>
      </c>
      <c r="BC488" s="71">
        <v>0</v>
      </c>
      <c r="BD488" s="71">
        <v>0</v>
      </c>
      <c r="BE488" s="71">
        <v>0</v>
      </c>
      <c r="BF488" s="71"/>
      <c r="BG488" s="72"/>
      <c r="BH488" s="71">
        <v>0</v>
      </c>
      <c r="BI488" s="71">
        <v>0</v>
      </c>
      <c r="BJ488" s="71">
        <v>3.45</v>
      </c>
      <c r="BK488" s="71">
        <v>0</v>
      </c>
      <c r="BL488" s="71">
        <v>39.697000000000003</v>
      </c>
      <c r="BM488" s="71">
        <v>0</v>
      </c>
      <c r="BN488" s="72"/>
      <c r="BO488" s="71">
        <v>0</v>
      </c>
      <c r="BP488" s="71">
        <v>0</v>
      </c>
      <c r="BQ488" s="71">
        <v>1</v>
      </c>
      <c r="BR488" s="71">
        <v>0</v>
      </c>
      <c r="BS488" s="71">
        <v>1</v>
      </c>
      <c r="BT488" s="71">
        <v>0</v>
      </c>
      <c r="BU488"/>
      <c r="BV488" s="70">
        <v>3.45</v>
      </c>
      <c r="BW488" s="70">
        <v>0</v>
      </c>
      <c r="BX488" s="70">
        <v>39.697000000000003</v>
      </c>
      <c r="BY488" s="70">
        <v>0</v>
      </c>
      <c r="BZ488" s="70">
        <v>0</v>
      </c>
      <c r="CA488" s="70">
        <v>0</v>
      </c>
      <c r="CB488" s="70">
        <v>0</v>
      </c>
      <c r="CC488" s="70">
        <v>0</v>
      </c>
      <c r="CD488" s="70">
        <v>0</v>
      </c>
    </row>
    <row r="489" spans="1:82">
      <c r="A489" s="70" t="s">
        <v>2230</v>
      </c>
      <c r="B489" s="70">
        <v>374</v>
      </c>
      <c r="C489" s="70">
        <v>19</v>
      </c>
      <c r="D489" s="70">
        <v>22</v>
      </c>
      <c r="E489" s="70">
        <v>2022</v>
      </c>
      <c r="F489" s="70" t="s">
        <v>161</v>
      </c>
      <c r="G489" s="70" t="s">
        <v>2211</v>
      </c>
      <c r="H489" s="70" t="s">
        <v>2212</v>
      </c>
      <c r="I489" s="148"/>
      <c r="J489" s="71">
        <v>3.0199975498559573</v>
      </c>
      <c r="K489" s="71">
        <v>0.54258707913602144</v>
      </c>
      <c r="L489" s="71">
        <v>1.9160564805742564</v>
      </c>
      <c r="M489" s="71">
        <v>6.6251093845765476</v>
      </c>
      <c r="N489" s="71">
        <v>16.082876933899836</v>
      </c>
      <c r="O489" s="71">
        <v>10.820352722171299</v>
      </c>
      <c r="P489" s="71">
        <v>8.9202585198591873</v>
      </c>
      <c r="Q489" s="71">
        <v>0.63120245136095754</v>
      </c>
      <c r="R489" s="71">
        <v>0</v>
      </c>
      <c r="S489" s="71">
        <v>1.4635758626285309</v>
      </c>
      <c r="T489" s="72"/>
      <c r="U489" s="71">
        <v>583679</v>
      </c>
      <c r="V489" s="71">
        <v>243</v>
      </c>
      <c r="W489" s="71">
        <v>73</v>
      </c>
      <c r="X489" s="71">
        <v>1766</v>
      </c>
      <c r="Y489" s="71">
        <v>3743</v>
      </c>
      <c r="Z489" s="71">
        <v>7564</v>
      </c>
      <c r="AA489" s="71">
        <v>1949</v>
      </c>
      <c r="AB489" s="71">
        <v>10722</v>
      </c>
      <c r="AC489" s="71">
        <v>0</v>
      </c>
      <c r="AD489" s="71">
        <v>1.4635758626285309</v>
      </c>
      <c r="AE489" s="72"/>
      <c r="AF489" s="71">
        <v>4795760.6196226431</v>
      </c>
      <c r="AG489" s="71">
        <v>386572.113148865</v>
      </c>
      <c r="AH489" s="71">
        <v>514270.50613004598</v>
      </c>
      <c r="AI489" s="71">
        <v>10180788.709748773</v>
      </c>
      <c r="AJ489" s="71">
        <v>23662869.361876044</v>
      </c>
      <c r="AK489" s="71">
        <v>0</v>
      </c>
      <c r="AL489" s="71">
        <v>0</v>
      </c>
      <c r="AM489" s="71">
        <v>1384502.8506330929</v>
      </c>
      <c r="AN489" s="71">
        <v>0</v>
      </c>
      <c r="AO489" s="71">
        <v>0</v>
      </c>
      <c r="AP489" s="71">
        <v>40924764.161159463</v>
      </c>
      <c r="AQ489" s="72"/>
      <c r="AR489" s="71">
        <v>260</v>
      </c>
      <c r="AS489" s="71">
        <v>10</v>
      </c>
      <c r="AT489" s="71">
        <v>0</v>
      </c>
      <c r="AU489" s="71">
        <v>0</v>
      </c>
      <c r="AV489" s="71">
        <v>0</v>
      </c>
      <c r="AW489" s="71">
        <v>0</v>
      </c>
      <c r="AX489" s="71"/>
      <c r="AY489" s="72"/>
      <c r="AZ489" s="71">
        <v>1205.3000000000004</v>
      </c>
      <c r="BA489" s="71">
        <v>272.39999999999998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374</v>
      </c>
      <c r="C490" s="70">
        <v>20</v>
      </c>
      <c r="D490" s="70">
        <v>22</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273</v>
      </c>
      <c r="AS490" s="71">
        <v>10</v>
      </c>
      <c r="AT490" s="71">
        <v>0</v>
      </c>
      <c r="AU490" s="71">
        <v>0</v>
      </c>
      <c r="AV490" s="71">
        <v>0</v>
      </c>
      <c r="AW490" s="71">
        <v>0</v>
      </c>
      <c r="AX490" s="71"/>
      <c r="AY490" s="72"/>
      <c r="AZ490" s="71">
        <v>1269.0000000000005</v>
      </c>
      <c r="BA490" s="71">
        <v>272.39999999999998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374</v>
      </c>
      <c r="C491" s="70">
        <v>21</v>
      </c>
      <c r="D491" s="70">
        <v>22</v>
      </c>
      <c r="E491" s="70">
        <v>2024</v>
      </c>
      <c r="F491" s="70" t="s">
        <v>1558</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307</v>
      </c>
      <c r="C492" s="70">
        <v>1</v>
      </c>
      <c r="D492" s="70">
        <v>19</v>
      </c>
      <c r="E492" s="70">
        <v>1990</v>
      </c>
      <c r="F492" s="70" t="s">
        <v>787</v>
      </c>
      <c r="G492" s="70" t="s">
        <v>2234</v>
      </c>
      <c r="H492" s="70" t="s">
        <v>2235</v>
      </c>
      <c r="I492" s="148"/>
      <c r="J492" s="71">
        <v>57.871736072913869</v>
      </c>
      <c r="K492" s="71">
        <v>1.851405909772982</v>
      </c>
      <c r="L492" s="71">
        <v>6.4107102234316757</v>
      </c>
      <c r="M492" s="71">
        <v>5.3727771424523407</v>
      </c>
      <c r="N492" s="71">
        <v>6.979064323314625</v>
      </c>
      <c r="O492" s="71">
        <v>10.485964940024649</v>
      </c>
      <c r="P492" s="71">
        <v>14.24564236887397</v>
      </c>
      <c r="Q492" s="71">
        <v>0.75323614300582997</v>
      </c>
      <c r="R492" s="71">
        <v>0</v>
      </c>
      <c r="S492" s="71">
        <v>0.80398141621466135</v>
      </c>
      <c r="T492" s="72"/>
      <c r="U492" s="71">
        <v>1399809</v>
      </c>
      <c r="V492" s="71">
        <v>629</v>
      </c>
      <c r="W492" s="71">
        <v>62</v>
      </c>
      <c r="X492" s="71">
        <v>1810</v>
      </c>
      <c r="Y492" s="71">
        <v>3141</v>
      </c>
      <c r="Z492" s="71">
        <v>4313</v>
      </c>
      <c r="AA492" s="71">
        <v>3459</v>
      </c>
      <c r="AB492" s="71">
        <v>12230</v>
      </c>
      <c r="AC492" s="71">
        <v>0</v>
      </c>
      <c r="AD492" s="71">
        <v>0.80398141621466135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308</v>
      </c>
      <c r="C493" s="70">
        <v>2</v>
      </c>
      <c r="D493" s="70">
        <v>19</v>
      </c>
      <c r="E493" s="70">
        <v>2005</v>
      </c>
      <c r="F493" s="70" t="s">
        <v>789</v>
      </c>
      <c r="G493" s="70" t="s">
        <v>2234</v>
      </c>
      <c r="H493" s="70" t="s">
        <v>2235</v>
      </c>
      <c r="I493" s="148"/>
      <c r="J493" s="71">
        <v>71.96440350424038</v>
      </c>
      <c r="K493" s="71">
        <v>1.2349996531861009</v>
      </c>
      <c r="L493" s="71">
        <v>5.0651828630749103</v>
      </c>
      <c r="M493" s="71">
        <v>9.7177845592131593</v>
      </c>
      <c r="N493" s="71">
        <v>12.29300222153946</v>
      </c>
      <c r="O493" s="71">
        <v>16.637741125464309</v>
      </c>
      <c r="P493" s="71">
        <v>16.62476155756114</v>
      </c>
      <c r="Q493" s="71">
        <v>0.78391390120998505</v>
      </c>
      <c r="R493" s="71">
        <v>0</v>
      </c>
      <c r="S493" s="71">
        <v>1.1592834771552449</v>
      </c>
      <c r="T493" s="72"/>
      <c r="U493" s="71">
        <v>1826805</v>
      </c>
      <c r="V493" s="71">
        <v>522</v>
      </c>
      <c r="W493" s="71">
        <v>54</v>
      </c>
      <c r="X493" s="71">
        <v>1819</v>
      </c>
      <c r="Y493" s="71">
        <v>4682</v>
      </c>
      <c r="Z493" s="71">
        <v>7919</v>
      </c>
      <c r="AA493" s="71">
        <v>3306</v>
      </c>
      <c r="AB493" s="71">
        <v>13306</v>
      </c>
      <c r="AC493" s="71">
        <v>0</v>
      </c>
      <c r="AD493" s="71">
        <v>1.1592834771552449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309</v>
      </c>
      <c r="C494" s="70">
        <v>3</v>
      </c>
      <c r="D494" s="70">
        <v>19</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310</v>
      </c>
      <c r="C495" s="70">
        <v>4</v>
      </c>
      <c r="D495" s="70">
        <v>19</v>
      </c>
      <c r="E495" s="70">
        <v>2007</v>
      </c>
      <c r="F495" s="70" t="s">
        <v>791</v>
      </c>
      <c r="G495" s="70" t="s">
        <v>2234</v>
      </c>
      <c r="H495" s="70" t="s">
        <v>2235</v>
      </c>
      <c r="I495" s="148"/>
      <c r="J495" s="71">
        <v>45.129432001235081</v>
      </c>
      <c r="K495" s="71">
        <v>1.1789497858104521</v>
      </c>
      <c r="L495" s="71">
        <v>6.8450766953603956</v>
      </c>
      <c r="M495" s="71">
        <v>9.7532071062574541</v>
      </c>
      <c r="N495" s="71">
        <v>14.686777585362449</v>
      </c>
      <c r="O495" s="71">
        <v>16.073444142382929</v>
      </c>
      <c r="P495" s="71">
        <v>16.596129583760298</v>
      </c>
      <c r="Q495" s="71">
        <v>0.80535034111664505</v>
      </c>
      <c r="R495" s="71">
        <v>0</v>
      </c>
      <c r="S495" s="71">
        <v>1.443039660718221</v>
      </c>
      <c r="T495" s="72"/>
      <c r="U495" s="71">
        <v>1287165</v>
      </c>
      <c r="V495" s="71">
        <v>486</v>
      </c>
      <c r="W495" s="71">
        <v>84</v>
      </c>
      <c r="X495" s="71">
        <v>2186</v>
      </c>
      <c r="Y495" s="71">
        <v>4688</v>
      </c>
      <c r="Z495" s="71">
        <v>7953</v>
      </c>
      <c r="AA495" s="71">
        <v>3250</v>
      </c>
      <c r="AB495" s="71">
        <v>12947</v>
      </c>
      <c r="AC495" s="71">
        <v>0</v>
      </c>
      <c r="AD495" s="71">
        <v>1.443039660718221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311</v>
      </c>
      <c r="C496" s="70">
        <v>5</v>
      </c>
      <c r="D496" s="70">
        <v>19</v>
      </c>
      <c r="E496" s="70">
        <v>2008</v>
      </c>
      <c r="F496" s="70" t="s">
        <v>792</v>
      </c>
      <c r="G496" s="70" t="s">
        <v>2234</v>
      </c>
      <c r="H496" s="70" t="s">
        <v>2235</v>
      </c>
      <c r="I496" s="148"/>
      <c r="J496" s="71">
        <v>67.340136282940975</v>
      </c>
      <c r="K496" s="71">
        <v>0.92775718227034076</v>
      </c>
      <c r="L496" s="71">
        <v>6.0064072915457176</v>
      </c>
      <c r="M496" s="71">
        <v>11.01026277845485</v>
      </c>
      <c r="N496" s="71">
        <v>14.13812421155051</v>
      </c>
      <c r="O496" s="71">
        <v>15.717818516162669</v>
      </c>
      <c r="P496" s="71">
        <v>16.322181747717099</v>
      </c>
      <c r="Q496" s="71">
        <v>0.78687185447151398</v>
      </c>
      <c r="R496" s="71">
        <v>0</v>
      </c>
      <c r="S496" s="71">
        <v>1.284880060275345</v>
      </c>
      <c r="T496" s="72"/>
      <c r="U496" s="71">
        <v>2218774</v>
      </c>
      <c r="V496" s="71">
        <v>486</v>
      </c>
      <c r="W496" s="71">
        <v>84</v>
      </c>
      <c r="X496" s="71">
        <v>2186</v>
      </c>
      <c r="Y496" s="71">
        <v>4761</v>
      </c>
      <c r="Z496" s="71">
        <v>8050</v>
      </c>
      <c r="AA496" s="71">
        <v>3200</v>
      </c>
      <c r="AB496" s="71">
        <v>12858</v>
      </c>
      <c r="AC496" s="71">
        <v>0</v>
      </c>
      <c r="AD496" s="71">
        <v>1.284880060275345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312</v>
      </c>
      <c r="C497" s="70">
        <v>6</v>
      </c>
      <c r="D497" s="70">
        <v>19</v>
      </c>
      <c r="E497" s="70">
        <v>2009</v>
      </c>
      <c r="F497" s="70" t="s">
        <v>176</v>
      </c>
      <c r="G497" s="70" t="s">
        <v>2234</v>
      </c>
      <c r="H497" s="70" t="s">
        <v>2235</v>
      </c>
      <c r="I497" s="148"/>
      <c r="J497" s="71">
        <v>63.335285752110437</v>
      </c>
      <c r="K497" s="71">
        <v>0.78713890746989645</v>
      </c>
      <c r="L497" s="71">
        <v>9.9804524168652442</v>
      </c>
      <c r="M497" s="71">
        <v>9.9566016123894237</v>
      </c>
      <c r="N497" s="71">
        <v>13.01337024267916</v>
      </c>
      <c r="O497" s="71">
        <v>15.85482247363398</v>
      </c>
      <c r="P497" s="71">
        <v>15.72516602006945</v>
      </c>
      <c r="Q497" s="71">
        <v>0.73950199075340095</v>
      </c>
      <c r="R497" s="71">
        <v>0</v>
      </c>
      <c r="S497" s="71">
        <v>0.85145368044597136</v>
      </c>
      <c r="T497" s="72"/>
      <c r="U497" s="71">
        <v>1803255</v>
      </c>
      <c r="V497" s="71">
        <v>530</v>
      </c>
      <c r="W497" s="71">
        <v>180</v>
      </c>
      <c r="X497" s="71">
        <v>2250</v>
      </c>
      <c r="Y497" s="71">
        <v>4756</v>
      </c>
      <c r="Z497" s="71">
        <v>8015</v>
      </c>
      <c r="AA497" s="71">
        <v>3165</v>
      </c>
      <c r="AB497" s="71">
        <v>12685</v>
      </c>
      <c r="AC497" s="71">
        <v>0</v>
      </c>
      <c r="AD497" s="71">
        <v>0.85145368044597136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2241</v>
      </c>
      <c r="B498" s="70">
        <v>313</v>
      </c>
      <c r="C498" s="70">
        <v>7</v>
      </c>
      <c r="D498" s="70">
        <v>19</v>
      </c>
      <c r="E498" s="70">
        <v>2010</v>
      </c>
      <c r="F498" s="70" t="s">
        <v>177</v>
      </c>
      <c r="G498" s="70" t="s">
        <v>2234</v>
      </c>
      <c r="H498" s="70" t="s">
        <v>2235</v>
      </c>
      <c r="I498" s="148"/>
      <c r="J498" s="71">
        <v>64.368804238602763</v>
      </c>
      <c r="K498" s="71">
        <v>0.8388737885076788</v>
      </c>
      <c r="L498" s="71">
        <v>9.4490598506013406</v>
      </c>
      <c r="M498" s="71">
        <v>9.9387117153497524</v>
      </c>
      <c r="N498" s="71">
        <v>13.37730864623429</v>
      </c>
      <c r="O498" s="71">
        <v>15.74801615509635</v>
      </c>
      <c r="P498" s="71">
        <v>15.791622954556161</v>
      </c>
      <c r="Q498" s="71">
        <v>0.76444161031605296</v>
      </c>
      <c r="R498" s="71">
        <v>0</v>
      </c>
      <c r="S498" s="71">
        <v>1.3027330412743769</v>
      </c>
      <c r="T498" s="72"/>
      <c r="U498" s="71">
        <v>1663077</v>
      </c>
      <c r="V498" s="71">
        <v>530</v>
      </c>
      <c r="W498" s="71">
        <v>180</v>
      </c>
      <c r="X498" s="71">
        <v>2250</v>
      </c>
      <c r="Y498" s="71">
        <v>4786</v>
      </c>
      <c r="Z498" s="71">
        <v>7998</v>
      </c>
      <c r="AA498" s="71">
        <v>3099</v>
      </c>
      <c r="AB498" s="71">
        <v>12565</v>
      </c>
      <c r="AC498" s="71">
        <v>0</v>
      </c>
      <c r="AD498" s="71">
        <v>1.3027330412743769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2242</v>
      </c>
      <c r="B499" s="70">
        <v>314</v>
      </c>
      <c r="C499" s="70">
        <v>8</v>
      </c>
      <c r="D499" s="70">
        <v>19</v>
      </c>
      <c r="E499" s="70">
        <v>2011</v>
      </c>
      <c r="F499" s="70" t="s">
        <v>178</v>
      </c>
      <c r="G499" s="70" t="s">
        <v>2234</v>
      </c>
      <c r="H499" s="70" t="s">
        <v>2235</v>
      </c>
      <c r="I499" s="148"/>
      <c r="J499" s="71">
        <v>62.625838962170477</v>
      </c>
      <c r="K499" s="71">
        <v>1.324243087237039</v>
      </c>
      <c r="L499" s="71">
        <v>9.2122837639159201</v>
      </c>
      <c r="M499" s="71">
        <v>11.51449145312408</v>
      </c>
      <c r="N499" s="71">
        <v>14.074299893593899</v>
      </c>
      <c r="O499" s="71">
        <v>15.515302919230022</v>
      </c>
      <c r="P499" s="71">
        <v>15.196713713991283</v>
      </c>
      <c r="Q499" s="71">
        <v>0.86879177752912895</v>
      </c>
      <c r="R499" s="71">
        <v>0</v>
      </c>
      <c r="S499" s="71">
        <v>1.660788047992737</v>
      </c>
      <c r="T499" s="72"/>
      <c r="U499" s="71">
        <v>1693992</v>
      </c>
      <c r="V499" s="71">
        <v>530</v>
      </c>
      <c r="W499" s="71">
        <v>180</v>
      </c>
      <c r="X499" s="71">
        <v>2250</v>
      </c>
      <c r="Y499" s="71">
        <v>4792</v>
      </c>
      <c r="Z499" s="71">
        <v>8051</v>
      </c>
      <c r="AA499" s="71">
        <v>3071</v>
      </c>
      <c r="AB499" s="71">
        <v>12380</v>
      </c>
      <c r="AC499" s="71">
        <v>0</v>
      </c>
      <c r="AD499" s="71">
        <v>1.660788047992737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2243</v>
      </c>
      <c r="B500" s="70">
        <v>315</v>
      </c>
      <c r="C500" s="70">
        <v>9</v>
      </c>
      <c r="D500" s="70">
        <v>19</v>
      </c>
      <c r="E500" s="70">
        <v>2012</v>
      </c>
      <c r="F500" s="70" t="s">
        <v>179</v>
      </c>
      <c r="G500" s="70" t="s">
        <v>2234</v>
      </c>
      <c r="H500" s="70" t="s">
        <v>2235</v>
      </c>
      <c r="I500" s="148"/>
      <c r="J500" s="71">
        <v>46.475268019925132</v>
      </c>
      <c r="K500" s="71">
        <v>1.3138796950157141</v>
      </c>
      <c r="L500" s="71">
        <v>9.2490476157690686</v>
      </c>
      <c r="M500" s="71">
        <v>12.867476543738499</v>
      </c>
      <c r="N500" s="71">
        <v>15.624081785486981</v>
      </c>
      <c r="O500" s="71">
        <v>15.5767590301054</v>
      </c>
      <c r="P500" s="71">
        <v>15.163736793690804</v>
      </c>
      <c r="Q500" s="71">
        <v>0.93736760914089901</v>
      </c>
      <c r="R500" s="71">
        <v>0</v>
      </c>
      <c r="S500" s="71">
        <v>1.3856249118900921</v>
      </c>
      <c r="T500" s="72"/>
      <c r="U500" s="71">
        <v>1263176</v>
      </c>
      <c r="V500" s="71">
        <v>530</v>
      </c>
      <c r="W500" s="71">
        <v>180</v>
      </c>
      <c r="X500" s="71">
        <v>2250</v>
      </c>
      <c r="Y500" s="71">
        <v>4839</v>
      </c>
      <c r="Z500" s="71">
        <v>8147</v>
      </c>
      <c r="AA500" s="71">
        <v>3047</v>
      </c>
      <c r="AB500" s="71">
        <v>12294</v>
      </c>
      <c r="AC500" s="71">
        <v>0</v>
      </c>
      <c r="AD500" s="71">
        <v>1.3856249118900921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2244</v>
      </c>
      <c r="B501" s="70">
        <v>316</v>
      </c>
      <c r="C501" s="70">
        <v>10</v>
      </c>
      <c r="D501" s="70">
        <v>19</v>
      </c>
      <c r="E501" s="70">
        <v>2013</v>
      </c>
      <c r="F501" s="70" t="s">
        <v>180</v>
      </c>
      <c r="G501" s="1064" t="s">
        <v>2234</v>
      </c>
      <c r="H501" s="70" t="s">
        <v>2235</v>
      </c>
      <c r="I501" s="148"/>
      <c r="J501" s="71">
        <v>48.625654613644123</v>
      </c>
      <c r="K501" s="71">
        <v>1.171043994397081</v>
      </c>
      <c r="L501" s="71">
        <v>9.2513962836406876</v>
      </c>
      <c r="M501" s="71">
        <v>12.757930384001959</v>
      </c>
      <c r="N501" s="71">
        <v>16.434280508790359</v>
      </c>
      <c r="O501" s="71">
        <v>15.015333910944848</v>
      </c>
      <c r="P501" s="71">
        <v>15.0610222184603</v>
      </c>
      <c r="Q501" s="71">
        <v>0.93986195964571795</v>
      </c>
      <c r="R501" s="71">
        <v>0</v>
      </c>
      <c r="S501" s="71">
        <v>1.494117415315209</v>
      </c>
      <c r="T501" s="72"/>
      <c r="U501" s="71">
        <v>1287407</v>
      </c>
      <c r="V501" s="71">
        <v>530</v>
      </c>
      <c r="W501" s="71">
        <v>180</v>
      </c>
      <c r="X501" s="71">
        <v>2250</v>
      </c>
      <c r="Y501" s="71">
        <v>4843</v>
      </c>
      <c r="Z501" s="71">
        <v>8204</v>
      </c>
      <c r="AA501" s="71">
        <v>3015</v>
      </c>
      <c r="AB501" s="71">
        <v>12150</v>
      </c>
      <c r="AC501" s="71">
        <v>0</v>
      </c>
      <c r="AD501" s="71">
        <v>1.494117415315209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2245</v>
      </c>
      <c r="B502" s="70">
        <v>317</v>
      </c>
      <c r="C502" s="70">
        <v>11</v>
      </c>
      <c r="D502" s="70">
        <v>19</v>
      </c>
      <c r="E502" s="70">
        <v>2014</v>
      </c>
      <c r="F502" s="70" t="s">
        <v>181</v>
      </c>
      <c r="G502" s="1064" t="s">
        <v>2234</v>
      </c>
      <c r="H502" s="70" t="s">
        <v>2235</v>
      </c>
      <c r="I502" s="148"/>
      <c r="J502" s="71">
        <v>46.704264482800887</v>
      </c>
      <c r="K502" s="71">
        <v>1.023316398136517</v>
      </c>
      <c r="L502" s="71">
        <v>8.4240699567906372</v>
      </c>
      <c r="M502" s="71">
        <v>11.456506690052329</v>
      </c>
      <c r="N502" s="71">
        <v>13.620739060176559</v>
      </c>
      <c r="O502" s="71">
        <v>14.166199897787859</v>
      </c>
      <c r="P502" s="71">
        <v>14.993688568996653</v>
      </c>
      <c r="Q502" s="71">
        <v>0.89446826251353795</v>
      </c>
      <c r="R502" s="71">
        <v>0</v>
      </c>
      <c r="S502" s="71">
        <v>1.369845138534735</v>
      </c>
      <c r="T502" s="72"/>
      <c r="U502" s="71">
        <v>1361236</v>
      </c>
      <c r="V502" s="71">
        <v>428</v>
      </c>
      <c r="W502" s="71">
        <v>147</v>
      </c>
      <c r="X502" s="71">
        <v>2197</v>
      </c>
      <c r="Y502" s="71">
        <v>4879</v>
      </c>
      <c r="Z502" s="71">
        <v>8152</v>
      </c>
      <c r="AA502" s="71">
        <v>2986</v>
      </c>
      <c r="AB502" s="71">
        <v>12052</v>
      </c>
      <c r="AC502" s="71">
        <v>0</v>
      </c>
      <c r="AD502" s="71">
        <v>1.369845138534735</v>
      </c>
      <c r="AE502" s="72"/>
      <c r="AF502" s="71"/>
      <c r="AG502" s="71"/>
      <c r="AH502" s="71"/>
      <c r="AI502" s="71"/>
      <c r="AJ502" s="71"/>
      <c r="AK502" s="71"/>
      <c r="AL502" s="71"/>
      <c r="AM502" s="71"/>
      <c r="AN502" s="71"/>
      <c r="AO502" s="71"/>
      <c r="AP502" s="71"/>
      <c r="AQ502" s="72"/>
      <c r="AR502" s="71">
        <v>82</v>
      </c>
      <c r="AS502" s="71">
        <v>57</v>
      </c>
      <c r="AT502" s="71">
        <v>0</v>
      </c>
      <c r="AU502" s="71">
        <v>0</v>
      </c>
      <c r="AV502" s="71">
        <v>0</v>
      </c>
      <c r="AW502" s="71">
        <v>0</v>
      </c>
      <c r="AX502" s="71"/>
      <c r="AY502" s="72"/>
      <c r="AZ502" s="71">
        <v>372.3</v>
      </c>
      <c r="BA502" s="71">
        <v>2460.8000000000002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2246</v>
      </c>
      <c r="B503" s="70">
        <v>318</v>
      </c>
      <c r="C503" s="70">
        <v>12</v>
      </c>
      <c r="D503" s="70">
        <v>19</v>
      </c>
      <c r="E503" s="70">
        <v>2015</v>
      </c>
      <c r="F503" s="70" t="s">
        <v>182</v>
      </c>
      <c r="G503" s="70" t="s">
        <v>2234</v>
      </c>
      <c r="H503" s="70" t="s">
        <v>2235</v>
      </c>
      <c r="I503" s="148"/>
      <c r="J503" s="71">
        <v>38.600750574797672</v>
      </c>
      <c r="K503" s="71">
        <v>1.016238227506024</v>
      </c>
      <c r="L503" s="71">
        <v>8.848787755050461</v>
      </c>
      <c r="M503" s="71">
        <v>11.6393990397419</v>
      </c>
      <c r="N503" s="71">
        <v>12.669922209721779</v>
      </c>
      <c r="O503" s="71">
        <v>14.113782399628743</v>
      </c>
      <c r="P503" s="71">
        <v>14.869851461686316</v>
      </c>
      <c r="Q503" s="71">
        <v>0.85949757932257997</v>
      </c>
      <c r="R503" s="71">
        <v>0</v>
      </c>
      <c r="S503" s="71">
        <v>1.60678538150018</v>
      </c>
      <c r="T503" s="72"/>
      <c r="U503" s="71">
        <v>1112318</v>
      </c>
      <c r="V503" s="71">
        <v>428</v>
      </c>
      <c r="W503" s="71">
        <v>147</v>
      </c>
      <c r="X503" s="71">
        <v>2197</v>
      </c>
      <c r="Y503" s="71">
        <v>4883</v>
      </c>
      <c r="Z503" s="71">
        <v>8200</v>
      </c>
      <c r="AA503" s="71">
        <v>2959</v>
      </c>
      <c r="AB503" s="71">
        <v>11830</v>
      </c>
      <c r="AC503" s="71">
        <v>0</v>
      </c>
      <c r="AD503" s="71">
        <v>1.60678538150018</v>
      </c>
      <c r="AE503" s="72"/>
      <c r="AF503" s="71">
        <v>11946295.753261089</v>
      </c>
      <c r="AG503" s="71">
        <v>874518.325690664</v>
      </c>
      <c r="AH503" s="71">
        <v>1849155.0523305531</v>
      </c>
      <c r="AI503" s="71">
        <v>16514263.623841411</v>
      </c>
      <c r="AJ503" s="71">
        <v>17477058.824508701</v>
      </c>
      <c r="AK503" s="71">
        <v>0</v>
      </c>
      <c r="AL503" s="71">
        <v>0</v>
      </c>
      <c r="AM503" s="71">
        <v>1621251.8750164311</v>
      </c>
      <c r="AN503" s="71">
        <v>0</v>
      </c>
      <c r="AO503" s="71">
        <v>0</v>
      </c>
      <c r="AP503" s="71">
        <v>50282543.454648845</v>
      </c>
      <c r="AQ503" s="72"/>
      <c r="AR503" s="71">
        <v>94</v>
      </c>
      <c r="AS503" s="71">
        <v>113</v>
      </c>
      <c r="AT503" s="71">
        <v>0</v>
      </c>
      <c r="AU503" s="71">
        <v>0</v>
      </c>
      <c r="AV503" s="71">
        <v>0</v>
      </c>
      <c r="AW503" s="71">
        <v>0</v>
      </c>
      <c r="AX503" s="71"/>
      <c r="AY503" s="72"/>
      <c r="AZ503" s="71">
        <v>419.5</v>
      </c>
      <c r="BA503" s="71">
        <v>4573.8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2247</v>
      </c>
      <c r="B504" s="70">
        <v>319</v>
      </c>
      <c r="C504" s="70">
        <v>13</v>
      </c>
      <c r="D504" s="70">
        <v>19</v>
      </c>
      <c r="E504" s="70">
        <v>2016</v>
      </c>
      <c r="F504" s="70" t="s">
        <v>155</v>
      </c>
      <c r="G504" s="70" t="s">
        <v>2234</v>
      </c>
      <c r="H504" s="70" t="s">
        <v>2235</v>
      </c>
      <c r="I504" s="148"/>
      <c r="J504" s="71">
        <v>37.727325001371234</v>
      </c>
      <c r="K504" s="71">
        <v>0.97935392223179762</v>
      </c>
      <c r="L504" s="71">
        <v>10.29270188357893</v>
      </c>
      <c r="M504" s="71">
        <v>10.010167621191291</v>
      </c>
      <c r="N504" s="71">
        <v>13.29758377116589</v>
      </c>
      <c r="O504" s="71">
        <v>13.949193115972786</v>
      </c>
      <c r="P504" s="71">
        <v>14.702492572467733</v>
      </c>
      <c r="Q504" s="71">
        <v>0.82462892516399844</v>
      </c>
      <c r="R504" s="71">
        <v>0</v>
      </c>
      <c r="S504" s="71">
        <v>1.3122637713340886</v>
      </c>
      <c r="T504" s="72"/>
      <c r="U504" s="71">
        <v>1027112</v>
      </c>
      <c r="V504" s="71">
        <v>428</v>
      </c>
      <c r="W504" s="71">
        <v>147</v>
      </c>
      <c r="X504" s="71">
        <v>2197</v>
      </c>
      <c r="Y504" s="71">
        <v>4890</v>
      </c>
      <c r="Z504" s="71">
        <v>8204</v>
      </c>
      <c r="AA504" s="71">
        <v>3026</v>
      </c>
      <c r="AB504" s="71">
        <v>11675</v>
      </c>
      <c r="AC504" s="71">
        <v>0</v>
      </c>
      <c r="AD504" s="71">
        <v>1.312263771334089</v>
      </c>
      <c r="AE504" s="72"/>
      <c r="AF504" s="71">
        <v>12116937.961689221</v>
      </c>
      <c r="AG504" s="71">
        <v>833277.96038175141</v>
      </c>
      <c r="AH504" s="71">
        <v>1702749.70406267</v>
      </c>
      <c r="AI504" s="71">
        <v>15367407.47598817</v>
      </c>
      <c r="AJ504" s="71">
        <v>18370348.215820178</v>
      </c>
      <c r="AK504" s="71">
        <v>0</v>
      </c>
      <c r="AL504" s="71">
        <v>0</v>
      </c>
      <c r="AM504" s="71">
        <v>1601252.825820768</v>
      </c>
      <c r="AN504" s="71">
        <v>0</v>
      </c>
      <c r="AO504" s="71">
        <v>0</v>
      </c>
      <c r="AP504" s="71">
        <v>49991974.14376276</v>
      </c>
      <c r="AQ504" s="72"/>
      <c r="AR504" s="71">
        <v>104</v>
      </c>
      <c r="AS504" s="71">
        <v>178</v>
      </c>
      <c r="AT504" s="71">
        <v>0</v>
      </c>
      <c r="AU504" s="71">
        <v>0</v>
      </c>
      <c r="AV504" s="71">
        <v>0</v>
      </c>
      <c r="AW504" s="71">
        <v>0</v>
      </c>
      <c r="AX504" s="71"/>
      <c r="AY504" s="72"/>
      <c r="AZ504" s="71">
        <v>476.6</v>
      </c>
      <c r="BA504" s="71">
        <v>7427.3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2248</v>
      </c>
      <c r="B505" s="70">
        <v>320</v>
      </c>
      <c r="C505" s="70">
        <v>14</v>
      </c>
      <c r="D505" s="70">
        <v>19</v>
      </c>
      <c r="E505" s="70">
        <v>2017</v>
      </c>
      <c r="F505" s="70" t="s">
        <v>156</v>
      </c>
      <c r="G505" s="70" t="s">
        <v>2234</v>
      </c>
      <c r="H505" s="70" t="s">
        <v>2235</v>
      </c>
      <c r="I505" s="148"/>
      <c r="J505" s="71">
        <v>32.682039774593335</v>
      </c>
      <c r="K505" s="71">
        <v>0.98030648770036311</v>
      </c>
      <c r="L505" s="71">
        <v>9.4411870933349906</v>
      </c>
      <c r="M505" s="71">
        <v>10.156469314868946</v>
      </c>
      <c r="N505" s="71">
        <v>14.802558032977112</v>
      </c>
      <c r="O505" s="71">
        <v>13.669726564924462</v>
      </c>
      <c r="P505" s="71">
        <v>14.551422208104373</v>
      </c>
      <c r="Q505" s="71">
        <v>0.78445700485062098</v>
      </c>
      <c r="R505" s="71">
        <v>0</v>
      </c>
      <c r="S505" s="71">
        <v>1.5432196028694878</v>
      </c>
      <c r="T505" s="72"/>
      <c r="U505" s="71">
        <v>947887.99999999988</v>
      </c>
      <c r="V505" s="71">
        <v>428</v>
      </c>
      <c r="W505" s="71">
        <v>147</v>
      </c>
      <c r="X505" s="71">
        <v>2197</v>
      </c>
      <c r="Y505" s="71">
        <v>4920</v>
      </c>
      <c r="Z505" s="71">
        <v>8173</v>
      </c>
      <c r="AA505" s="71">
        <v>3014</v>
      </c>
      <c r="AB505" s="71">
        <v>11485</v>
      </c>
      <c r="AC505" s="71">
        <v>0</v>
      </c>
      <c r="AD505" s="71">
        <v>1.543219602869488</v>
      </c>
      <c r="AE505" s="72"/>
      <c r="AF505" s="71">
        <v>10484418.929371931</v>
      </c>
      <c r="AG505" s="71">
        <v>842032.5939655127</v>
      </c>
      <c r="AH505" s="71">
        <v>2093742.5687978109</v>
      </c>
      <c r="AI505" s="71">
        <v>16344415.32110448</v>
      </c>
      <c r="AJ505" s="71">
        <v>20724291.230329659</v>
      </c>
      <c r="AK505" s="71">
        <v>0</v>
      </c>
      <c r="AL505" s="71">
        <v>0</v>
      </c>
      <c r="AM505" s="71">
        <v>1577658.641784803</v>
      </c>
      <c r="AN505" s="71">
        <v>0</v>
      </c>
      <c r="AO505" s="71">
        <v>0</v>
      </c>
      <c r="AP505" s="71">
        <v>52066559.285354197</v>
      </c>
      <c r="AQ505" s="72"/>
      <c r="AR505" s="71">
        <v>112</v>
      </c>
      <c r="AS505" s="71">
        <v>221</v>
      </c>
      <c r="AT505" s="71">
        <v>0</v>
      </c>
      <c r="AU505" s="71">
        <v>0</v>
      </c>
      <c r="AV505" s="71">
        <v>0</v>
      </c>
      <c r="AW505" s="71">
        <v>0</v>
      </c>
      <c r="AX505" s="71"/>
      <c r="AY505" s="72"/>
      <c r="AZ505" s="71">
        <v>514.19999999999993</v>
      </c>
      <c r="BA505" s="71">
        <v>9178.2999999999975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2249</v>
      </c>
      <c r="B506" s="70">
        <v>321</v>
      </c>
      <c r="C506" s="70">
        <v>15</v>
      </c>
      <c r="D506" s="70">
        <v>19</v>
      </c>
      <c r="E506" s="70">
        <v>2018</v>
      </c>
      <c r="F506" s="70" t="s">
        <v>183</v>
      </c>
      <c r="G506" s="70" t="s">
        <v>2234</v>
      </c>
      <c r="H506" s="70" t="s">
        <v>2235</v>
      </c>
      <c r="I506" s="148"/>
      <c r="J506" s="71">
        <v>31.360903095129622</v>
      </c>
      <c r="K506" s="71">
        <v>0.925660679750127</v>
      </c>
      <c r="L506" s="71">
        <v>8.82935767639127</v>
      </c>
      <c r="M506" s="71">
        <v>10.362208590902679</v>
      </c>
      <c r="N506" s="71">
        <v>12.430988327313981</v>
      </c>
      <c r="O506" s="71">
        <v>13.335769432418648</v>
      </c>
      <c r="P506" s="71">
        <v>14.229718146333592</v>
      </c>
      <c r="Q506" s="71">
        <v>0.72146402636680695</v>
      </c>
      <c r="R506" s="71">
        <v>0</v>
      </c>
      <c r="S506" s="71">
        <v>1.7259145570420802</v>
      </c>
      <c r="T506" s="72"/>
      <c r="U506" s="71">
        <v>1009047</v>
      </c>
      <c r="V506" s="71">
        <v>428</v>
      </c>
      <c r="W506" s="71">
        <v>147</v>
      </c>
      <c r="X506" s="71">
        <v>2197</v>
      </c>
      <c r="Y506" s="71">
        <v>4934</v>
      </c>
      <c r="Z506" s="71">
        <v>8126</v>
      </c>
      <c r="AA506" s="71">
        <v>2977</v>
      </c>
      <c r="AB506" s="71">
        <v>11383</v>
      </c>
      <c r="AC506" s="71">
        <v>0</v>
      </c>
      <c r="AD506" s="71">
        <v>1.72591455704208</v>
      </c>
      <c r="AE506" s="72"/>
      <c r="AF506" s="71">
        <v>10387885.93674803</v>
      </c>
      <c r="AG506" s="71">
        <v>767796.16320817522</v>
      </c>
      <c r="AH506" s="71">
        <v>1977312.672878033</v>
      </c>
      <c r="AI506" s="71">
        <v>16301168.844942231</v>
      </c>
      <c r="AJ506" s="71">
        <v>18656921.486288112</v>
      </c>
      <c r="AK506" s="71">
        <v>0</v>
      </c>
      <c r="AL506" s="71">
        <v>0</v>
      </c>
      <c r="AM506" s="71">
        <v>1566882.593230699</v>
      </c>
      <c r="AN506" s="71">
        <v>0</v>
      </c>
      <c r="AO506" s="71">
        <v>0</v>
      </c>
      <c r="AP506" s="71">
        <v>49657967.697295286</v>
      </c>
      <c r="AQ506" s="72"/>
      <c r="AR506" s="71">
        <v>126</v>
      </c>
      <c r="AS506" s="71">
        <v>275</v>
      </c>
      <c r="AT506" s="71">
        <v>0</v>
      </c>
      <c r="AU506" s="71">
        <v>0</v>
      </c>
      <c r="AV506" s="71">
        <v>0</v>
      </c>
      <c r="AW506" s="71">
        <v>0</v>
      </c>
      <c r="AX506" s="71"/>
      <c r="AY506" s="72"/>
      <c r="AZ506" s="71">
        <v>587.9</v>
      </c>
      <c r="BA506" s="71">
        <v>11681</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2250</v>
      </c>
      <c r="B507" s="70">
        <v>322</v>
      </c>
      <c r="C507" s="70">
        <v>16</v>
      </c>
      <c r="D507" s="70">
        <v>19</v>
      </c>
      <c r="E507" s="70">
        <v>2019</v>
      </c>
      <c r="F507" s="70" t="s">
        <v>158</v>
      </c>
      <c r="G507" s="70" t="s">
        <v>2234</v>
      </c>
      <c r="H507" s="70" t="s">
        <v>2235</v>
      </c>
      <c r="I507" s="148"/>
      <c r="J507" s="71">
        <v>34.169168138636799</v>
      </c>
      <c r="K507" s="71">
        <v>0.84354224379287113</v>
      </c>
      <c r="L507" s="71">
        <v>8.9027480101196783</v>
      </c>
      <c r="M507" s="71">
        <v>9.4592907166679119</v>
      </c>
      <c r="N507" s="71">
        <v>11.806139532941698</v>
      </c>
      <c r="O507" s="71">
        <v>12.845270258189712</v>
      </c>
      <c r="P507" s="71">
        <v>14.120314860083429</v>
      </c>
      <c r="Q507" s="71">
        <v>0.69004367494072105</v>
      </c>
      <c r="R507" s="71">
        <v>0</v>
      </c>
      <c r="S507" s="71">
        <v>1.9724293673457614</v>
      </c>
      <c r="T507" s="72"/>
      <c r="U507" s="71">
        <v>1103715</v>
      </c>
      <c r="V507" s="71">
        <v>428</v>
      </c>
      <c r="W507" s="71">
        <v>147</v>
      </c>
      <c r="X507" s="71">
        <v>2197</v>
      </c>
      <c r="Y507" s="71">
        <v>4927</v>
      </c>
      <c r="Z507" s="71">
        <v>8042</v>
      </c>
      <c r="AA507" s="71">
        <v>2932</v>
      </c>
      <c r="AB507" s="71">
        <v>11182</v>
      </c>
      <c r="AC507" s="71">
        <v>0</v>
      </c>
      <c r="AD507" s="71">
        <v>1.9724293673457609</v>
      </c>
      <c r="AE507" s="72"/>
      <c r="AF507" s="71">
        <v>11453904.905104751</v>
      </c>
      <c r="AG507" s="71">
        <v>741577.38513655891</v>
      </c>
      <c r="AH507" s="71">
        <v>2060614.9992271271</v>
      </c>
      <c r="AI507" s="71">
        <v>15485158.277815569</v>
      </c>
      <c r="AJ507" s="71">
        <v>17617577.263373759</v>
      </c>
      <c r="AK507" s="71">
        <v>0</v>
      </c>
      <c r="AL507" s="71">
        <v>0</v>
      </c>
      <c r="AM507" s="71">
        <v>1522904.2219490688</v>
      </c>
      <c r="AN507" s="71">
        <v>0</v>
      </c>
      <c r="AO507" s="71">
        <v>0</v>
      </c>
      <c r="AP507" s="71">
        <v>48881737.052606836</v>
      </c>
      <c r="AQ507" s="72"/>
      <c r="AR507" s="71">
        <v>140</v>
      </c>
      <c r="AS507" s="71">
        <v>300</v>
      </c>
      <c r="AT507" s="71">
        <v>0</v>
      </c>
      <c r="AU507" s="71">
        <v>0</v>
      </c>
      <c r="AV507" s="71">
        <v>0</v>
      </c>
      <c r="AW507" s="71">
        <v>0</v>
      </c>
      <c r="AX507" s="71"/>
      <c r="AY507" s="72"/>
      <c r="AZ507" s="71">
        <v>668.5999999999998</v>
      </c>
      <c r="BA507" s="71">
        <v>12843.3</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2251</v>
      </c>
      <c r="B508" s="70">
        <v>323</v>
      </c>
      <c r="C508" s="70">
        <v>17</v>
      </c>
      <c r="D508" s="70">
        <v>19</v>
      </c>
      <c r="E508" s="70">
        <v>2020</v>
      </c>
      <c r="F508" s="70" t="s">
        <v>159</v>
      </c>
      <c r="G508" s="70" t="s">
        <v>2234</v>
      </c>
      <c r="H508" s="70" t="s">
        <v>2235</v>
      </c>
      <c r="I508" s="148"/>
      <c r="J508" s="71">
        <v>33.131691269765128</v>
      </c>
      <c r="K508" s="71">
        <v>0.90716512847924824</v>
      </c>
      <c r="L508" s="71">
        <v>9.0605515223970201</v>
      </c>
      <c r="M508" s="71">
        <v>7.8289774405505792</v>
      </c>
      <c r="N508" s="71">
        <v>11.576548894576355</v>
      </c>
      <c r="O508" s="71">
        <v>11.223485233488763</v>
      </c>
      <c r="P508" s="71">
        <v>13.135251765695356</v>
      </c>
      <c r="Q508" s="71">
        <v>0.65092638632407496</v>
      </c>
      <c r="R508" s="71">
        <v>0</v>
      </c>
      <c r="S508" s="71">
        <v>1.843566433149707</v>
      </c>
      <c r="T508" s="72"/>
      <c r="U508" s="71">
        <v>1136815</v>
      </c>
      <c r="V508" s="71">
        <v>432</v>
      </c>
      <c r="W508" s="71">
        <v>159</v>
      </c>
      <c r="X508" s="71">
        <v>1908</v>
      </c>
      <c r="Y508" s="71">
        <v>4942</v>
      </c>
      <c r="Z508" s="71">
        <v>8020</v>
      </c>
      <c r="AA508" s="71">
        <v>2899</v>
      </c>
      <c r="AB508" s="71">
        <v>11040</v>
      </c>
      <c r="AC508" s="71">
        <v>0</v>
      </c>
      <c r="AD508" s="71">
        <v>1.843566433149707</v>
      </c>
      <c r="AE508" s="72"/>
      <c r="AF508" s="71">
        <v>11545217.0254103</v>
      </c>
      <c r="AG508" s="71">
        <v>729347.37438578217</v>
      </c>
      <c r="AH508" s="71">
        <v>2218705.4224288641</v>
      </c>
      <c r="AI508" s="71">
        <v>13107218.346404135</v>
      </c>
      <c r="AJ508" s="71">
        <v>17781976.391826119</v>
      </c>
      <c r="AK508" s="71"/>
      <c r="AL508" s="71"/>
      <c r="AM508" s="71">
        <v>1440842.6569582617</v>
      </c>
      <c r="AN508" s="71"/>
      <c r="AO508" s="71"/>
      <c r="AP508" s="71">
        <v>46823307.217413463</v>
      </c>
      <c r="AQ508" s="72"/>
      <c r="AR508" s="71">
        <v>148</v>
      </c>
      <c r="AS508" s="71">
        <v>323</v>
      </c>
      <c r="AT508" s="71">
        <v>0</v>
      </c>
      <c r="AU508" s="71">
        <v>0</v>
      </c>
      <c r="AV508" s="71">
        <v>0</v>
      </c>
      <c r="AW508" s="71">
        <v>0</v>
      </c>
      <c r="AX508" s="71"/>
      <c r="AY508" s="72"/>
      <c r="AZ508" s="71">
        <v>710.69999999999993</v>
      </c>
      <c r="BA508" s="71">
        <v>13826.30000000001</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2252</v>
      </c>
      <c r="B509" s="70">
        <v>323</v>
      </c>
      <c r="C509" s="70">
        <v>18</v>
      </c>
      <c r="D509" s="70">
        <v>19</v>
      </c>
      <c r="E509" s="70">
        <v>2021</v>
      </c>
      <c r="F509" s="70" t="s">
        <v>160</v>
      </c>
      <c r="G509" s="70" t="s">
        <v>2234</v>
      </c>
      <c r="H509" s="70" t="s">
        <v>2235</v>
      </c>
      <c r="I509" s="148"/>
      <c r="J509" s="71">
        <v>35.378689714676142</v>
      </c>
      <c r="K509" s="71">
        <v>0.98706931850457558</v>
      </c>
      <c r="L509" s="71">
        <v>8.4174624849032984</v>
      </c>
      <c r="M509" s="71">
        <v>8.6325010303611087</v>
      </c>
      <c r="N509" s="71">
        <v>11.896059238884146</v>
      </c>
      <c r="O509" s="71">
        <v>10.792896333613571</v>
      </c>
      <c r="P509" s="71">
        <v>13.526281423638951</v>
      </c>
      <c r="Q509" s="71">
        <v>0.633324953939989</v>
      </c>
      <c r="R509" s="71">
        <v>0</v>
      </c>
      <c r="S509" s="71">
        <v>1.673132455525812</v>
      </c>
      <c r="T509" s="72"/>
      <c r="U509" s="71">
        <v>1176416</v>
      </c>
      <c r="V509" s="71">
        <v>432</v>
      </c>
      <c r="W509" s="71">
        <v>159</v>
      </c>
      <c r="X509" s="71">
        <v>1908</v>
      </c>
      <c r="Y509" s="71">
        <v>4945</v>
      </c>
      <c r="Z509" s="71">
        <v>7941</v>
      </c>
      <c r="AA509" s="71">
        <v>2911</v>
      </c>
      <c r="AB509" s="71">
        <v>10847</v>
      </c>
      <c r="AC509" s="71">
        <v>0</v>
      </c>
      <c r="AD509" s="71">
        <v>1.673132455525812</v>
      </c>
      <c r="AE509" s="72"/>
      <c r="AF509" s="71">
        <v>11762135.361893862</v>
      </c>
      <c r="AG509" s="71">
        <v>791448.27032961475</v>
      </c>
      <c r="AH509" s="71">
        <v>1809212.642267464</v>
      </c>
      <c r="AI509" s="71">
        <v>14325388.075217264</v>
      </c>
      <c r="AJ509" s="71">
        <v>17829614.268705789</v>
      </c>
      <c r="AK509" s="71">
        <v>0</v>
      </c>
      <c r="AL509" s="71">
        <v>0</v>
      </c>
      <c r="AM509" s="71">
        <v>1423819.3910512382</v>
      </c>
      <c r="AN509" s="71">
        <v>0</v>
      </c>
      <c r="AO509" s="71">
        <v>0</v>
      </c>
      <c r="AP509" s="71">
        <v>47941618.00946524</v>
      </c>
      <c r="AQ509" s="72"/>
      <c r="AR509" s="71">
        <v>160</v>
      </c>
      <c r="AS509" s="71">
        <v>339</v>
      </c>
      <c r="AT509" s="71">
        <v>0</v>
      </c>
      <c r="AU509" s="71">
        <v>0</v>
      </c>
      <c r="AV509" s="71">
        <v>0</v>
      </c>
      <c r="AW509" s="71">
        <v>0</v>
      </c>
      <c r="AX509" s="71"/>
      <c r="AY509" s="72"/>
      <c r="AZ509" s="71">
        <v>792.89999999999975</v>
      </c>
      <c r="BA509" s="71">
        <v>14618.30000000001</v>
      </c>
      <c r="BB509" s="71">
        <v>0</v>
      </c>
      <c r="BC509" s="71">
        <v>0</v>
      </c>
      <c r="BD509" s="71">
        <v>0</v>
      </c>
      <c r="BE509" s="71">
        <v>0</v>
      </c>
      <c r="BF509" s="71"/>
      <c r="BG509" s="72"/>
      <c r="BH509" s="71">
        <v>0</v>
      </c>
      <c r="BI509" s="71">
        <v>0</v>
      </c>
      <c r="BJ509" s="71">
        <v>2.79</v>
      </c>
      <c r="BK509" s="71">
        <v>0</v>
      </c>
      <c r="BL509" s="71">
        <v>0</v>
      </c>
      <c r="BM509" s="71">
        <v>0</v>
      </c>
      <c r="BN509" s="72"/>
      <c r="BO509" s="71">
        <v>0</v>
      </c>
      <c r="BP509" s="71">
        <v>0</v>
      </c>
      <c r="BQ509" s="71">
        <v>1</v>
      </c>
      <c r="BR509" s="71">
        <v>0</v>
      </c>
      <c r="BS509" s="71">
        <v>0</v>
      </c>
      <c r="BT509" s="71">
        <v>0</v>
      </c>
      <c r="BU509"/>
      <c r="BV509" s="70">
        <v>2.79</v>
      </c>
      <c r="BW509" s="70">
        <v>0</v>
      </c>
      <c r="BX509" s="70">
        <v>0</v>
      </c>
      <c r="BY509" s="70">
        <v>0</v>
      </c>
      <c r="BZ509" s="70">
        <v>0</v>
      </c>
      <c r="CA509" s="70">
        <v>0</v>
      </c>
      <c r="CB509" s="70">
        <v>0</v>
      </c>
      <c r="CC509" s="70">
        <v>0</v>
      </c>
      <c r="CD509" s="70">
        <v>0</v>
      </c>
    </row>
    <row r="510" spans="1:82">
      <c r="A510" s="70" t="s">
        <v>2253</v>
      </c>
      <c r="B510" s="70">
        <v>323</v>
      </c>
      <c r="C510" s="70">
        <v>19</v>
      </c>
      <c r="D510" s="70">
        <v>19</v>
      </c>
      <c r="E510" s="70">
        <v>2022</v>
      </c>
      <c r="F510" s="70" t="s">
        <v>161</v>
      </c>
      <c r="G510" s="70" t="s">
        <v>2234</v>
      </c>
      <c r="H510" s="70" t="s">
        <v>2235</v>
      </c>
      <c r="I510" s="148"/>
      <c r="J510" s="71">
        <v>39.598471662273923</v>
      </c>
      <c r="K510" s="71">
        <v>0.94648627486946602</v>
      </c>
      <c r="L510" s="71">
        <v>7.1181210823883045</v>
      </c>
      <c r="M510" s="71">
        <v>8.5253945520695815</v>
      </c>
      <c r="N510" s="71">
        <v>12.875089267203775</v>
      </c>
      <c r="O510" s="71">
        <v>11.250935240597205</v>
      </c>
      <c r="P510" s="71">
        <v>13.346061489948381</v>
      </c>
      <c r="Q510" s="71">
        <v>0.6311435815184504</v>
      </c>
      <c r="R510" s="71">
        <v>0</v>
      </c>
      <c r="S510" s="71">
        <v>1.6768209480128291</v>
      </c>
      <c r="T510" s="72"/>
      <c r="U510" s="71">
        <v>1775292</v>
      </c>
      <c r="V510" s="71">
        <v>432</v>
      </c>
      <c r="W510" s="71">
        <v>159</v>
      </c>
      <c r="X510" s="71">
        <v>1908</v>
      </c>
      <c r="Y510" s="71">
        <v>4999</v>
      </c>
      <c r="Z510" s="71">
        <v>7865</v>
      </c>
      <c r="AA510" s="71">
        <v>2916</v>
      </c>
      <c r="AB510" s="71">
        <v>10721</v>
      </c>
      <c r="AC510" s="71">
        <v>0</v>
      </c>
      <c r="AD510" s="71">
        <v>1.6768209480128291</v>
      </c>
      <c r="AE510" s="72"/>
      <c r="AF510" s="71">
        <v>13924548.686029542</v>
      </c>
      <c r="AG510" s="71">
        <v>781440.99331509951</v>
      </c>
      <c r="AH510" s="71">
        <v>1808700.2771203197</v>
      </c>
      <c r="AI510" s="71">
        <v>13912939.62704736</v>
      </c>
      <c r="AJ510" s="71">
        <v>20339989.398483381</v>
      </c>
      <c r="AK510" s="71">
        <v>0</v>
      </c>
      <c r="AL510" s="71">
        <v>0</v>
      </c>
      <c r="AM510" s="71">
        <v>1384373.7233386859</v>
      </c>
      <c r="AN510" s="71">
        <v>0</v>
      </c>
      <c r="AO510" s="71">
        <v>0</v>
      </c>
      <c r="AP510" s="71">
        <v>52151992.705334388</v>
      </c>
      <c r="AQ510" s="72"/>
      <c r="AR510" s="71">
        <v>173</v>
      </c>
      <c r="AS510" s="71">
        <v>357</v>
      </c>
      <c r="AT510" s="71">
        <v>0</v>
      </c>
      <c r="AU510" s="71">
        <v>0</v>
      </c>
      <c r="AV510" s="71">
        <v>0</v>
      </c>
      <c r="AW510" s="71">
        <v>0</v>
      </c>
      <c r="AX510" s="71"/>
      <c r="AY510" s="72"/>
      <c r="AZ510" s="71">
        <v>871.59999999999968</v>
      </c>
      <c r="BA510" s="71">
        <v>15605.000000000007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323</v>
      </c>
      <c r="C511" s="70">
        <v>20</v>
      </c>
      <c r="D511" s="70">
        <v>19</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180</v>
      </c>
      <c r="AS511" s="71">
        <v>361</v>
      </c>
      <c r="AT511" s="71">
        <v>0</v>
      </c>
      <c r="AU511" s="71">
        <v>0</v>
      </c>
      <c r="AV511" s="71">
        <v>0</v>
      </c>
      <c r="AW511" s="71">
        <v>0</v>
      </c>
      <c r="AX511" s="71"/>
      <c r="AY511" s="72"/>
      <c r="AZ511" s="71">
        <v>925.7999999999995</v>
      </c>
      <c r="BA511" s="71">
        <v>15779.800000000007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323</v>
      </c>
      <c r="C512" s="70">
        <v>21</v>
      </c>
      <c r="D512" s="70">
        <v>19</v>
      </c>
      <c r="E512" s="70">
        <v>2024</v>
      </c>
      <c r="F512" s="70" t="s">
        <v>1558</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392</v>
      </c>
      <c r="C513" s="70">
        <v>1</v>
      </c>
      <c r="D513" s="70">
        <v>24</v>
      </c>
      <c r="E513" s="70">
        <v>1990</v>
      </c>
      <c r="F513" s="70" t="s">
        <v>787</v>
      </c>
      <c r="G513" s="70" t="s">
        <v>2257</v>
      </c>
      <c r="H513" s="70" t="s">
        <v>2258</v>
      </c>
      <c r="I513" s="148"/>
      <c r="J513" s="71">
        <v>23.900277343031021</v>
      </c>
      <c r="K513" s="71">
        <v>1.10830140503909</v>
      </c>
      <c r="L513" s="71">
        <v>7.0227308755433571</v>
      </c>
      <c r="M513" s="71">
        <v>12.66737949693896</v>
      </c>
      <c r="N513" s="71">
        <v>9.9708103802461938</v>
      </c>
      <c r="O513" s="71">
        <v>10.16017794675702</v>
      </c>
      <c r="P513" s="71">
        <v>8.7104751691727227</v>
      </c>
      <c r="Q513" s="71">
        <v>0.80663399549855697</v>
      </c>
      <c r="R513" s="71">
        <v>0</v>
      </c>
      <c r="S513" s="71">
        <v>1.190924120974775</v>
      </c>
      <c r="T513" s="72"/>
      <c r="U513" s="71">
        <v>1959175</v>
      </c>
      <c r="V513" s="71">
        <v>464</v>
      </c>
      <c r="W513" s="71">
        <v>64</v>
      </c>
      <c r="X513" s="71">
        <v>4321</v>
      </c>
      <c r="Y513" s="71">
        <v>3961</v>
      </c>
      <c r="Z513" s="71">
        <v>4179</v>
      </c>
      <c r="AA513" s="71">
        <v>2115</v>
      </c>
      <c r="AB513" s="71">
        <v>13097</v>
      </c>
      <c r="AC513" s="71">
        <v>0</v>
      </c>
      <c r="AD513" s="71">
        <v>1.190924120974775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393</v>
      </c>
      <c r="C514" s="70">
        <v>2</v>
      </c>
      <c r="D514" s="70">
        <v>24</v>
      </c>
      <c r="E514" s="70">
        <v>2005</v>
      </c>
      <c r="F514" s="70" t="s">
        <v>789</v>
      </c>
      <c r="G514" s="70" t="s">
        <v>2257</v>
      </c>
      <c r="H514" s="70" t="s">
        <v>2258</v>
      </c>
      <c r="I514" s="148"/>
      <c r="J514" s="71">
        <v>18.897105090206789</v>
      </c>
      <c r="K514" s="71">
        <v>0.66974826460744297</v>
      </c>
      <c r="L514" s="71">
        <v>2.709753880060112</v>
      </c>
      <c r="M514" s="71">
        <v>14.61272921959694</v>
      </c>
      <c r="N514" s="71">
        <v>13.164686637191719</v>
      </c>
      <c r="O514" s="71">
        <v>13.103875666058959</v>
      </c>
      <c r="P514" s="71">
        <v>10.238358902357669</v>
      </c>
      <c r="Q514" s="71">
        <v>0.74184907891448504</v>
      </c>
      <c r="R514" s="71">
        <v>0</v>
      </c>
      <c r="S514" s="71">
        <v>1.5580857720015491</v>
      </c>
      <c r="T514" s="72"/>
      <c r="U514" s="71">
        <v>1269082</v>
      </c>
      <c r="V514" s="71">
        <v>339</v>
      </c>
      <c r="W514" s="71">
        <v>30</v>
      </c>
      <c r="X514" s="71">
        <v>2784</v>
      </c>
      <c r="Y514" s="71">
        <v>4634</v>
      </c>
      <c r="Z514" s="71">
        <v>6237</v>
      </c>
      <c r="AA514" s="71">
        <v>2036</v>
      </c>
      <c r="AB514" s="71">
        <v>12592</v>
      </c>
      <c r="AC514" s="71">
        <v>0</v>
      </c>
      <c r="AD514" s="71">
        <v>1.5580857720015491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394</v>
      </c>
      <c r="C515" s="70">
        <v>3</v>
      </c>
      <c r="D515" s="70">
        <v>24</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395</v>
      </c>
      <c r="C516" s="70">
        <v>4</v>
      </c>
      <c r="D516" s="70">
        <v>24</v>
      </c>
      <c r="E516" s="70">
        <v>2007</v>
      </c>
      <c r="F516" s="70" t="s">
        <v>791</v>
      </c>
      <c r="G516" s="70" t="s">
        <v>2257</v>
      </c>
      <c r="H516" s="70" t="s">
        <v>2258</v>
      </c>
      <c r="I516" s="148"/>
      <c r="J516" s="71">
        <v>26.5024193391023</v>
      </c>
      <c r="K516" s="71">
        <v>0.69446291053007747</v>
      </c>
      <c r="L516" s="71">
        <v>3.732665059284717</v>
      </c>
      <c r="M516" s="71">
        <v>17.983358902928821</v>
      </c>
      <c r="N516" s="71">
        <v>14.1596717610024</v>
      </c>
      <c r="O516" s="71">
        <v>12.621483549501001</v>
      </c>
      <c r="P516" s="71">
        <v>10.21810932218596</v>
      </c>
      <c r="Q516" s="71">
        <v>0.76056373065831595</v>
      </c>
      <c r="R516" s="71">
        <v>0</v>
      </c>
      <c r="S516" s="71">
        <v>1.242310192066491</v>
      </c>
      <c r="T516" s="72"/>
      <c r="U516" s="71">
        <v>1788232</v>
      </c>
      <c r="V516" s="71">
        <v>330</v>
      </c>
      <c r="W516" s="71">
        <v>38</v>
      </c>
      <c r="X516" s="71">
        <v>3970</v>
      </c>
      <c r="Y516" s="71">
        <v>4657</v>
      </c>
      <c r="Z516" s="71">
        <v>6245</v>
      </c>
      <c r="AA516" s="71">
        <v>2001</v>
      </c>
      <c r="AB516" s="71">
        <v>12227</v>
      </c>
      <c r="AC516" s="71">
        <v>0</v>
      </c>
      <c r="AD516" s="71">
        <v>1.242310192066491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396</v>
      </c>
      <c r="C517" s="70">
        <v>5</v>
      </c>
      <c r="D517" s="70">
        <v>24</v>
      </c>
      <c r="E517" s="70">
        <v>2008</v>
      </c>
      <c r="F517" s="70" t="s">
        <v>792</v>
      </c>
      <c r="G517" s="70" t="s">
        <v>2257</v>
      </c>
      <c r="H517" s="70" t="s">
        <v>2258</v>
      </c>
      <c r="I517" s="148"/>
      <c r="J517" s="71">
        <v>22.248549034512379</v>
      </c>
      <c r="K517" s="71">
        <v>0.52624102398048522</v>
      </c>
      <c r="L517" s="71">
        <v>2.967664618711952</v>
      </c>
      <c r="M517" s="71">
        <v>18.809952435377351</v>
      </c>
      <c r="N517" s="71">
        <v>13.602223864858839</v>
      </c>
      <c r="O517" s="71">
        <v>12.179844956996609</v>
      </c>
      <c r="P517" s="71">
        <v>9.7218995034840017</v>
      </c>
      <c r="Q517" s="71">
        <v>0.739750114858583</v>
      </c>
      <c r="R517" s="71">
        <v>0</v>
      </c>
      <c r="S517" s="71">
        <v>1.1153870417424601</v>
      </c>
      <c r="T517" s="72"/>
      <c r="U517" s="71">
        <v>1575122</v>
      </c>
      <c r="V517" s="71">
        <v>330</v>
      </c>
      <c r="W517" s="71">
        <v>38</v>
      </c>
      <c r="X517" s="71">
        <v>3970</v>
      </c>
      <c r="Y517" s="71">
        <v>4669</v>
      </c>
      <c r="Z517" s="71">
        <v>6238</v>
      </c>
      <c r="AA517" s="71">
        <v>1906</v>
      </c>
      <c r="AB517" s="71">
        <v>12088</v>
      </c>
      <c r="AC517" s="71">
        <v>0</v>
      </c>
      <c r="AD517" s="71">
        <v>1.1153870417424601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397</v>
      </c>
      <c r="C518" s="70">
        <v>6</v>
      </c>
      <c r="D518" s="70">
        <v>24</v>
      </c>
      <c r="E518" s="70">
        <v>2009</v>
      </c>
      <c r="F518" s="70" t="s">
        <v>176</v>
      </c>
      <c r="G518" s="70" t="s">
        <v>2257</v>
      </c>
      <c r="H518" s="70" t="s">
        <v>2258</v>
      </c>
      <c r="I518" s="148"/>
      <c r="J518" s="71">
        <v>17.878885352053882</v>
      </c>
      <c r="K518" s="71">
        <v>0.49011359731741128</v>
      </c>
      <c r="L518" s="71">
        <v>1.956511776474736</v>
      </c>
      <c r="M518" s="71">
        <v>15.7546621648504</v>
      </c>
      <c r="N518" s="71">
        <v>11.582468811323711</v>
      </c>
      <c r="O518" s="71">
        <v>12.296141796145831</v>
      </c>
      <c r="P518" s="71">
        <v>9.2264244231497514</v>
      </c>
      <c r="Q518" s="71">
        <v>0.69642024292787696</v>
      </c>
      <c r="R518" s="71">
        <v>0</v>
      </c>
      <c r="S518" s="71">
        <v>1.102259881890397</v>
      </c>
      <c r="T518" s="72"/>
      <c r="U518" s="71">
        <v>1000241</v>
      </c>
      <c r="V518" s="71">
        <v>375</v>
      </c>
      <c r="W518" s="71">
        <v>37</v>
      </c>
      <c r="X518" s="71">
        <v>3882</v>
      </c>
      <c r="Y518" s="71">
        <v>4655</v>
      </c>
      <c r="Z518" s="71">
        <v>6216</v>
      </c>
      <c r="AA518" s="71">
        <v>1857</v>
      </c>
      <c r="AB518" s="71">
        <v>11946</v>
      </c>
      <c r="AC518" s="71">
        <v>0</v>
      </c>
      <c r="AD518" s="71">
        <v>1.102259881890397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2264</v>
      </c>
      <c r="B519" s="70">
        <v>398</v>
      </c>
      <c r="C519" s="70">
        <v>7</v>
      </c>
      <c r="D519" s="70">
        <v>24</v>
      </c>
      <c r="E519" s="70">
        <v>2010</v>
      </c>
      <c r="F519" s="70" t="s">
        <v>177</v>
      </c>
      <c r="G519" s="70" t="s">
        <v>2257</v>
      </c>
      <c r="H519" s="70" t="s">
        <v>2258</v>
      </c>
      <c r="I519" s="148"/>
      <c r="J519" s="71">
        <v>18.90577073731993</v>
      </c>
      <c r="K519" s="71">
        <v>0.5239984808312137</v>
      </c>
      <c r="L519" s="71">
        <v>1.812800037941761</v>
      </c>
      <c r="M519" s="71">
        <v>15.953197361031631</v>
      </c>
      <c r="N519" s="71">
        <v>12.355116104137281</v>
      </c>
      <c r="O519" s="71">
        <v>12.14672563900842</v>
      </c>
      <c r="P519" s="71">
        <v>9.3047768683509382</v>
      </c>
      <c r="Q519" s="71">
        <v>0.72434873158956803</v>
      </c>
      <c r="R519" s="71">
        <v>0</v>
      </c>
      <c r="S519" s="71">
        <v>1.2116529603061901</v>
      </c>
      <c r="T519" s="72"/>
      <c r="U519" s="71">
        <v>1241916</v>
      </c>
      <c r="V519" s="71">
        <v>375</v>
      </c>
      <c r="W519" s="71">
        <v>37</v>
      </c>
      <c r="X519" s="71">
        <v>3882</v>
      </c>
      <c r="Y519" s="71">
        <v>4691</v>
      </c>
      <c r="Z519" s="71">
        <v>6169</v>
      </c>
      <c r="AA519" s="71">
        <v>1826</v>
      </c>
      <c r="AB519" s="71">
        <v>11906</v>
      </c>
      <c r="AC519" s="71">
        <v>0</v>
      </c>
      <c r="AD519" s="71">
        <v>1.2116529603061901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2265</v>
      </c>
      <c r="B520" s="70">
        <v>399</v>
      </c>
      <c r="C520" s="70">
        <v>8</v>
      </c>
      <c r="D520" s="70">
        <v>24</v>
      </c>
      <c r="E520" s="70">
        <v>2011</v>
      </c>
      <c r="F520" s="70" t="s">
        <v>178</v>
      </c>
      <c r="G520" s="1064" t="s">
        <v>2257</v>
      </c>
      <c r="H520" s="70" t="s">
        <v>2258</v>
      </c>
      <c r="I520" s="148"/>
      <c r="J520" s="71">
        <v>20.114407042624261</v>
      </c>
      <c r="K520" s="71">
        <v>0.81991877243748601</v>
      </c>
      <c r="L520" s="71">
        <v>1.6615008435087679</v>
      </c>
      <c r="M520" s="71">
        <v>20.15648893337255</v>
      </c>
      <c r="N520" s="71">
        <v>13.00299131738914</v>
      </c>
      <c r="O520" s="71">
        <v>11.876886336009765</v>
      </c>
      <c r="P520" s="71">
        <v>8.8824816400567723</v>
      </c>
      <c r="Q520" s="71">
        <v>0.82717679173956704</v>
      </c>
      <c r="R520" s="71">
        <v>0</v>
      </c>
      <c r="S520" s="71">
        <v>1.225812085958611</v>
      </c>
      <c r="T520" s="72"/>
      <c r="U520" s="71">
        <v>1329019</v>
      </c>
      <c r="V520" s="71">
        <v>375</v>
      </c>
      <c r="W520" s="71">
        <v>37</v>
      </c>
      <c r="X520" s="71">
        <v>3882</v>
      </c>
      <c r="Y520" s="71">
        <v>4698</v>
      </c>
      <c r="Z520" s="71">
        <v>6163</v>
      </c>
      <c r="AA520" s="71">
        <v>1795</v>
      </c>
      <c r="AB520" s="71">
        <v>11787</v>
      </c>
      <c r="AC520" s="71">
        <v>0</v>
      </c>
      <c r="AD520" s="71">
        <v>1.225812085958611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2266</v>
      </c>
      <c r="B521" s="70">
        <v>400</v>
      </c>
      <c r="C521" s="70">
        <v>9</v>
      </c>
      <c r="D521" s="70">
        <v>24</v>
      </c>
      <c r="E521" s="70">
        <v>2012</v>
      </c>
      <c r="F521" s="70" t="s">
        <v>179</v>
      </c>
      <c r="G521" s="1064" t="s">
        <v>2257</v>
      </c>
      <c r="H521" s="70" t="s">
        <v>2258</v>
      </c>
      <c r="I521" s="148"/>
      <c r="J521" s="71">
        <v>19.107458553292702</v>
      </c>
      <c r="K521" s="71">
        <v>0.77737982787363369</v>
      </c>
      <c r="L521" s="71">
        <v>1.6383988732708461</v>
      </c>
      <c r="M521" s="71">
        <v>20.732715534200288</v>
      </c>
      <c r="N521" s="71">
        <v>13.78272566321022</v>
      </c>
      <c r="O521" s="71">
        <v>11.812104736466326</v>
      </c>
      <c r="P521" s="71">
        <v>8.8832524373935318</v>
      </c>
      <c r="Q521" s="71">
        <v>0.89627104648212597</v>
      </c>
      <c r="R521" s="71">
        <v>0</v>
      </c>
      <c r="S521" s="71">
        <v>1.2675568014824281</v>
      </c>
      <c r="T521" s="72"/>
      <c r="U521" s="71">
        <v>1236070</v>
      </c>
      <c r="V521" s="71">
        <v>375</v>
      </c>
      <c r="W521" s="71">
        <v>37</v>
      </c>
      <c r="X521" s="71">
        <v>3882</v>
      </c>
      <c r="Y521" s="71">
        <v>4767</v>
      </c>
      <c r="Z521" s="71">
        <v>6178</v>
      </c>
      <c r="AA521" s="71">
        <v>1785</v>
      </c>
      <c r="AB521" s="71">
        <v>11755</v>
      </c>
      <c r="AC521" s="71">
        <v>0</v>
      </c>
      <c r="AD521" s="71">
        <v>1.2675568014824281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2267</v>
      </c>
      <c r="B522" s="70">
        <v>401</v>
      </c>
      <c r="C522" s="70">
        <v>10</v>
      </c>
      <c r="D522" s="70">
        <v>24</v>
      </c>
      <c r="E522" s="70">
        <v>2013</v>
      </c>
      <c r="F522" s="70" t="s">
        <v>180</v>
      </c>
      <c r="G522" s="70" t="s">
        <v>2257</v>
      </c>
      <c r="H522" s="70" t="s">
        <v>2258</v>
      </c>
      <c r="I522" s="148"/>
      <c r="J522" s="71">
        <v>9.6824979868824688</v>
      </c>
      <c r="K522" s="71">
        <v>0.6974434214533124</v>
      </c>
      <c r="L522" s="71">
        <v>1.4988276782054879</v>
      </c>
      <c r="M522" s="71">
        <v>21.90320351848991</v>
      </c>
      <c r="N522" s="71">
        <v>14.481655955600781</v>
      </c>
      <c r="O522" s="71">
        <v>11.336540497853781</v>
      </c>
      <c r="P522" s="71">
        <v>8.8318034103608003</v>
      </c>
      <c r="Q522" s="71">
        <v>0.90048831870253498</v>
      </c>
      <c r="R522" s="71">
        <v>0</v>
      </c>
      <c r="S522" s="71">
        <v>1.2037156846867529</v>
      </c>
      <c r="T522" s="72"/>
      <c r="U522" s="71">
        <v>583340</v>
      </c>
      <c r="V522" s="71">
        <v>375</v>
      </c>
      <c r="W522" s="71">
        <v>37</v>
      </c>
      <c r="X522" s="71">
        <v>3882</v>
      </c>
      <c r="Y522" s="71">
        <v>4750</v>
      </c>
      <c r="Z522" s="71">
        <v>6194</v>
      </c>
      <c r="AA522" s="71">
        <v>1768</v>
      </c>
      <c r="AB522" s="71">
        <v>11641</v>
      </c>
      <c r="AC522" s="71">
        <v>0</v>
      </c>
      <c r="AD522" s="71">
        <v>1.2037156846867529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2268</v>
      </c>
      <c r="B523" s="70">
        <v>402</v>
      </c>
      <c r="C523" s="70">
        <v>11</v>
      </c>
      <c r="D523" s="70">
        <v>24</v>
      </c>
      <c r="E523" s="70">
        <v>2014</v>
      </c>
      <c r="F523" s="70" t="s">
        <v>181</v>
      </c>
      <c r="G523" s="70" t="s">
        <v>2257</v>
      </c>
      <c r="H523" s="70" t="s">
        <v>2258</v>
      </c>
      <c r="I523" s="148"/>
      <c r="J523" s="71">
        <v>10.23094696031642</v>
      </c>
      <c r="K523" s="71">
        <v>0.61935435113377335</v>
      </c>
      <c r="L523" s="71">
        <v>2.1783974165347568</v>
      </c>
      <c r="M523" s="71">
        <v>17.804238883369091</v>
      </c>
      <c r="N523" s="71">
        <v>14.39409619425294</v>
      </c>
      <c r="O523" s="71">
        <v>10.737604166883118</v>
      </c>
      <c r="P523" s="71">
        <v>8.7471552200911482</v>
      </c>
      <c r="Q523" s="71">
        <v>0.85535568581716903</v>
      </c>
      <c r="R523" s="71">
        <v>0</v>
      </c>
      <c r="S523" s="71">
        <v>1.1206997973892581</v>
      </c>
      <c r="T523" s="72"/>
      <c r="U523" s="71">
        <v>669762</v>
      </c>
      <c r="V523" s="71">
        <v>299</v>
      </c>
      <c r="W523" s="71">
        <v>34</v>
      </c>
      <c r="X523" s="71">
        <v>3656</v>
      </c>
      <c r="Y523" s="71">
        <v>4755</v>
      </c>
      <c r="Z523" s="71">
        <v>6179</v>
      </c>
      <c r="AA523" s="71">
        <v>1742</v>
      </c>
      <c r="AB523" s="71">
        <v>11525</v>
      </c>
      <c r="AC523" s="71">
        <v>0</v>
      </c>
      <c r="AD523" s="71">
        <v>1.1206997973892581</v>
      </c>
      <c r="AE523" s="72"/>
      <c r="AF523" s="71"/>
      <c r="AG523" s="71"/>
      <c r="AH523" s="71"/>
      <c r="AI523" s="71"/>
      <c r="AJ523" s="71"/>
      <c r="AK523" s="71"/>
      <c r="AL523" s="71"/>
      <c r="AM523" s="71"/>
      <c r="AN523" s="71"/>
      <c r="AO523" s="71"/>
      <c r="AP523" s="71"/>
      <c r="AQ523" s="72"/>
      <c r="AR523" s="71">
        <v>101</v>
      </c>
      <c r="AS523" s="71">
        <v>11</v>
      </c>
      <c r="AT523" s="71">
        <v>0</v>
      </c>
      <c r="AU523" s="71">
        <v>0</v>
      </c>
      <c r="AV523" s="71">
        <v>0</v>
      </c>
      <c r="AW523" s="71">
        <v>0</v>
      </c>
      <c r="AX523" s="71"/>
      <c r="AY523" s="72"/>
      <c r="AZ523" s="71">
        <v>407.5</v>
      </c>
      <c r="BA523" s="71">
        <v>199.8</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2269</v>
      </c>
      <c r="B524" s="70">
        <v>403</v>
      </c>
      <c r="C524" s="70">
        <v>12</v>
      </c>
      <c r="D524" s="70">
        <v>24</v>
      </c>
      <c r="E524" s="70">
        <v>2015</v>
      </c>
      <c r="F524" s="70" t="s">
        <v>182</v>
      </c>
      <c r="G524" s="70" t="s">
        <v>2257</v>
      </c>
      <c r="H524" s="70" t="s">
        <v>2258</v>
      </c>
      <c r="I524" s="148"/>
      <c r="J524" s="71">
        <v>12.47611038338569</v>
      </c>
      <c r="K524" s="71">
        <v>0.59139091739620586</v>
      </c>
      <c r="L524" s="71">
        <v>2.406424092368447</v>
      </c>
      <c r="M524" s="71">
        <v>17.89843822733296</v>
      </c>
      <c r="N524" s="71">
        <v>12.775964979989061</v>
      </c>
      <c r="O524" s="71">
        <v>10.590500378648249</v>
      </c>
      <c r="P524" s="71">
        <v>8.5681300243917455</v>
      </c>
      <c r="Q524" s="71">
        <v>0.83232495931694594</v>
      </c>
      <c r="R524" s="71">
        <v>0</v>
      </c>
      <c r="S524" s="71">
        <v>1.0778773898684999</v>
      </c>
      <c r="T524" s="72"/>
      <c r="U524" s="71">
        <v>827842</v>
      </c>
      <c r="V524" s="71">
        <v>299</v>
      </c>
      <c r="W524" s="71">
        <v>34</v>
      </c>
      <c r="X524" s="71">
        <v>3656</v>
      </c>
      <c r="Y524" s="71">
        <v>4779</v>
      </c>
      <c r="Z524" s="71">
        <v>6153</v>
      </c>
      <c r="AA524" s="71">
        <v>1705</v>
      </c>
      <c r="AB524" s="71">
        <v>11456</v>
      </c>
      <c r="AC524" s="71">
        <v>0</v>
      </c>
      <c r="AD524" s="71">
        <v>1.0778773898684999</v>
      </c>
      <c r="AE524" s="72"/>
      <c r="AF524" s="71">
        <v>5906591.0124187628</v>
      </c>
      <c r="AG524" s="71">
        <v>501757.84443004959</v>
      </c>
      <c r="AH524" s="71">
        <v>459806.17994746071</v>
      </c>
      <c r="AI524" s="71">
        <v>25770170.617049221</v>
      </c>
      <c r="AJ524" s="71">
        <v>18785337.232218891</v>
      </c>
      <c r="AK524" s="71">
        <v>0</v>
      </c>
      <c r="AL524" s="71">
        <v>0</v>
      </c>
      <c r="AM524" s="71">
        <v>1569996.7438874249</v>
      </c>
      <c r="AN524" s="71">
        <v>0</v>
      </c>
      <c r="AO524" s="71">
        <v>0</v>
      </c>
      <c r="AP524" s="71">
        <v>52993659.629951805</v>
      </c>
      <c r="AQ524" s="72"/>
      <c r="AR524" s="71">
        <v>125</v>
      </c>
      <c r="AS524" s="71">
        <v>19</v>
      </c>
      <c r="AT524" s="71">
        <v>0</v>
      </c>
      <c r="AU524" s="71">
        <v>0</v>
      </c>
      <c r="AV524" s="71">
        <v>0</v>
      </c>
      <c r="AW524" s="71">
        <v>0</v>
      </c>
      <c r="AX524" s="71"/>
      <c r="AY524" s="72"/>
      <c r="AZ524" s="71">
        <v>513</v>
      </c>
      <c r="BA524" s="71">
        <v>292.39999999999998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2270</v>
      </c>
      <c r="B525" s="70">
        <v>404</v>
      </c>
      <c r="C525" s="70">
        <v>13</v>
      </c>
      <c r="D525" s="70">
        <v>24</v>
      </c>
      <c r="E525" s="70">
        <v>2016</v>
      </c>
      <c r="F525" s="70" t="s">
        <v>155</v>
      </c>
      <c r="G525" s="70" t="s">
        <v>2257</v>
      </c>
      <c r="H525" s="70" t="s">
        <v>2258</v>
      </c>
      <c r="I525" s="148"/>
      <c r="J525" s="71">
        <v>10.730865559880844</v>
      </c>
      <c r="K525" s="71">
        <v>0.58243891333963149</v>
      </c>
      <c r="L525" s="71">
        <v>2.6402543047078595</v>
      </c>
      <c r="M525" s="71">
        <v>15.171739983516236</v>
      </c>
      <c r="N525" s="71">
        <v>12.31496759625025</v>
      </c>
      <c r="O525" s="71">
        <v>10.519704754817605</v>
      </c>
      <c r="P525" s="71">
        <v>8.2889796195075842</v>
      </c>
      <c r="Q525" s="71">
        <v>0.79941329122108218</v>
      </c>
      <c r="R525" s="71">
        <v>0</v>
      </c>
      <c r="S525" s="71">
        <v>1.0380766627881177</v>
      </c>
      <c r="T525" s="72"/>
      <c r="U525" s="71">
        <v>678803</v>
      </c>
      <c r="V525" s="71">
        <v>299</v>
      </c>
      <c r="W525" s="71">
        <v>34</v>
      </c>
      <c r="X525" s="71">
        <v>3656</v>
      </c>
      <c r="Y525" s="71">
        <v>4807</v>
      </c>
      <c r="Z525" s="71">
        <v>6187</v>
      </c>
      <c r="AA525" s="71">
        <v>1706</v>
      </c>
      <c r="AB525" s="71">
        <v>11318</v>
      </c>
      <c r="AC525" s="71">
        <v>0</v>
      </c>
      <c r="AD525" s="71">
        <v>1.0380766627881179</v>
      </c>
      <c r="AE525" s="72"/>
      <c r="AF525" s="71">
        <v>5200236.2594330357</v>
      </c>
      <c r="AG525" s="71">
        <v>466169.13593486982</v>
      </c>
      <c r="AH525" s="71">
        <v>483241.50193378789</v>
      </c>
      <c r="AI525" s="71">
        <v>23985047.195250761</v>
      </c>
      <c r="AJ525" s="71">
        <v>17881427.307241179</v>
      </c>
      <c r="AK525" s="71">
        <v>0</v>
      </c>
      <c r="AL525" s="71">
        <v>0</v>
      </c>
      <c r="AM525" s="71">
        <v>1552289.4631811101</v>
      </c>
      <c r="AN525" s="71">
        <v>0</v>
      </c>
      <c r="AO525" s="71">
        <v>0</v>
      </c>
      <c r="AP525" s="71">
        <v>49568410.862974741</v>
      </c>
      <c r="AQ525" s="72"/>
      <c r="AR525" s="71">
        <v>139</v>
      </c>
      <c r="AS525" s="71">
        <v>20</v>
      </c>
      <c r="AT525" s="71">
        <v>0</v>
      </c>
      <c r="AU525" s="71">
        <v>0</v>
      </c>
      <c r="AV525" s="71">
        <v>0</v>
      </c>
      <c r="AW525" s="71">
        <v>0</v>
      </c>
      <c r="AX525" s="71"/>
      <c r="AY525" s="72"/>
      <c r="AZ525" s="71">
        <v>590.69999999999993</v>
      </c>
      <c r="BA525" s="71">
        <v>318.60000000000002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2271</v>
      </c>
      <c r="B526" s="70">
        <v>405</v>
      </c>
      <c r="C526" s="70">
        <v>14</v>
      </c>
      <c r="D526" s="70">
        <v>24</v>
      </c>
      <c r="E526" s="70">
        <v>2017</v>
      </c>
      <c r="F526" s="70" t="s">
        <v>156</v>
      </c>
      <c r="G526" s="70" t="s">
        <v>2257</v>
      </c>
      <c r="H526" s="70" t="s">
        <v>2258</v>
      </c>
      <c r="I526" s="148"/>
      <c r="J526" s="71">
        <v>13.140327454973129</v>
      </c>
      <c r="K526" s="71">
        <v>0.60112443118409242</v>
      </c>
      <c r="L526" s="71">
        <v>3.1225366252421334</v>
      </c>
      <c r="M526" s="71">
        <v>15.134764601965248</v>
      </c>
      <c r="N526" s="71">
        <v>12.580304290265371</v>
      </c>
      <c r="O526" s="71">
        <v>10.287836547271549</v>
      </c>
      <c r="P526" s="71">
        <v>8.1930204005153033</v>
      </c>
      <c r="Q526" s="71">
        <v>0.76833755747188803</v>
      </c>
      <c r="R526" s="71">
        <v>0</v>
      </c>
      <c r="S526" s="71">
        <v>1.0455634035244048</v>
      </c>
      <c r="T526" s="72"/>
      <c r="U526" s="71">
        <v>908912.99999999988</v>
      </c>
      <c r="V526" s="71">
        <v>299</v>
      </c>
      <c r="W526" s="71">
        <v>34</v>
      </c>
      <c r="X526" s="71">
        <v>3656</v>
      </c>
      <c r="Y526" s="71">
        <v>4830</v>
      </c>
      <c r="Z526" s="71">
        <v>6151</v>
      </c>
      <c r="AA526" s="71">
        <v>1697</v>
      </c>
      <c r="AB526" s="71">
        <v>11249</v>
      </c>
      <c r="AC526" s="71">
        <v>0</v>
      </c>
      <c r="AD526" s="71">
        <v>1.045563403524405</v>
      </c>
      <c r="AE526" s="72"/>
      <c r="AF526" s="71">
        <v>6539799.6753517725</v>
      </c>
      <c r="AG526" s="71">
        <v>484753.65376701817</v>
      </c>
      <c r="AH526" s="71">
        <v>687894.58723137842</v>
      </c>
      <c r="AI526" s="71">
        <v>24841096.80657002</v>
      </c>
      <c r="AJ526" s="71">
        <v>19079424.989269361</v>
      </c>
      <c r="AK526" s="71">
        <v>0</v>
      </c>
      <c r="AL526" s="71">
        <v>0</v>
      </c>
      <c r="AM526" s="71">
        <v>1545240.057591402</v>
      </c>
      <c r="AN526" s="71">
        <v>0</v>
      </c>
      <c r="AO526" s="71">
        <v>0</v>
      </c>
      <c r="AP526" s="71">
        <v>53178209.769780949</v>
      </c>
      <c r="AQ526" s="72"/>
      <c r="AR526" s="71">
        <v>159</v>
      </c>
      <c r="AS526" s="71">
        <v>24</v>
      </c>
      <c r="AT526" s="71">
        <v>0</v>
      </c>
      <c r="AU526" s="71">
        <v>0</v>
      </c>
      <c r="AV526" s="71">
        <v>0</v>
      </c>
      <c r="AW526" s="71">
        <v>0</v>
      </c>
      <c r="AX526" s="71"/>
      <c r="AY526" s="72"/>
      <c r="AZ526" s="71">
        <v>682.5</v>
      </c>
      <c r="BA526" s="71">
        <v>364.6</v>
      </c>
      <c r="BB526" s="71">
        <v>0</v>
      </c>
      <c r="BC526" s="71">
        <v>0</v>
      </c>
      <c r="BD526" s="71">
        <v>0</v>
      </c>
      <c r="BE526" s="71">
        <v>0</v>
      </c>
      <c r="BF526" s="71"/>
      <c r="BG526" s="72"/>
      <c r="BH526" s="71">
        <v>0</v>
      </c>
      <c r="BI526" s="71">
        <v>0</v>
      </c>
      <c r="BJ526" s="71">
        <v>0</v>
      </c>
      <c r="BK526" s="71">
        <v>0</v>
      </c>
      <c r="BL526" s="71">
        <v>3.9409999999999998</v>
      </c>
      <c r="BM526" s="71">
        <v>0</v>
      </c>
      <c r="BN526" s="72"/>
      <c r="BO526" s="71">
        <v>0</v>
      </c>
      <c r="BP526" s="71">
        <v>0</v>
      </c>
      <c r="BQ526" s="71">
        <v>0</v>
      </c>
      <c r="BR526" s="71">
        <v>0</v>
      </c>
      <c r="BS526" s="71">
        <v>1</v>
      </c>
      <c r="BT526" s="71">
        <v>0</v>
      </c>
      <c r="BU526"/>
      <c r="BV526" s="70">
        <v>3.9409999999999998</v>
      </c>
      <c r="BW526" s="70">
        <v>0</v>
      </c>
      <c r="BX526" s="70">
        <v>0</v>
      </c>
      <c r="BY526" s="70">
        <v>0</v>
      </c>
      <c r="BZ526" s="70">
        <v>0</v>
      </c>
      <c r="CA526" s="70">
        <v>0</v>
      </c>
      <c r="CB526" s="70">
        <v>0</v>
      </c>
      <c r="CC526" s="70">
        <v>0</v>
      </c>
      <c r="CD526" s="70">
        <v>0</v>
      </c>
    </row>
    <row r="527" spans="1:82">
      <c r="A527" s="70" t="s">
        <v>2272</v>
      </c>
      <c r="B527" s="70">
        <v>406</v>
      </c>
      <c r="C527" s="70">
        <v>15</v>
      </c>
      <c r="D527" s="70">
        <v>24</v>
      </c>
      <c r="E527" s="70">
        <v>2018</v>
      </c>
      <c r="F527" s="70" t="s">
        <v>183</v>
      </c>
      <c r="G527" s="70" t="s">
        <v>2257</v>
      </c>
      <c r="H527" s="70" t="s">
        <v>2258</v>
      </c>
      <c r="I527" s="148"/>
      <c r="J527" s="71">
        <v>13.423154106915163</v>
      </c>
      <c r="K527" s="71">
        <v>0.56146738625942227</v>
      </c>
      <c r="L527" s="71">
        <v>2.0500234802889747</v>
      </c>
      <c r="M527" s="71">
        <v>14.915441648079181</v>
      </c>
      <c r="N527" s="71">
        <v>12.307605283697997</v>
      </c>
      <c r="O527" s="71">
        <v>10.104397292075021</v>
      </c>
      <c r="P527" s="71">
        <v>7.9298294943793843</v>
      </c>
      <c r="Q527" s="71">
        <v>0.71157661635949598</v>
      </c>
      <c r="R527" s="71">
        <v>0</v>
      </c>
      <c r="S527" s="71">
        <v>1.0871355653988957</v>
      </c>
      <c r="T527" s="72"/>
      <c r="U527" s="71">
        <v>975452</v>
      </c>
      <c r="V527" s="71">
        <v>299</v>
      </c>
      <c r="W527" s="71">
        <v>34</v>
      </c>
      <c r="X527" s="71">
        <v>3656</v>
      </c>
      <c r="Y527" s="71">
        <v>4920</v>
      </c>
      <c r="Z527" s="71">
        <v>6157</v>
      </c>
      <c r="AA527" s="71">
        <v>1659</v>
      </c>
      <c r="AB527" s="71">
        <v>11227</v>
      </c>
      <c r="AC527" s="71">
        <v>0</v>
      </c>
      <c r="AD527" s="71">
        <v>1.0871355653988961</v>
      </c>
      <c r="AE527" s="72"/>
      <c r="AF527" s="71">
        <v>6477400.8991195252</v>
      </c>
      <c r="AG527" s="71">
        <v>430425.20587371092</v>
      </c>
      <c r="AH527" s="71">
        <v>409823.11964446062</v>
      </c>
      <c r="AI527" s="71">
        <v>24084770.47340554</v>
      </c>
      <c r="AJ527" s="71">
        <v>18046781.41314809</v>
      </c>
      <c r="AK527" s="71">
        <v>0</v>
      </c>
      <c r="AL527" s="71">
        <v>0</v>
      </c>
      <c r="AM527" s="71">
        <v>1545409.0199596819</v>
      </c>
      <c r="AN527" s="71">
        <v>0</v>
      </c>
      <c r="AO527" s="71">
        <v>0</v>
      </c>
      <c r="AP527" s="71">
        <v>50994610.131151006</v>
      </c>
      <c r="AQ527" s="72"/>
      <c r="AR527" s="71">
        <v>178</v>
      </c>
      <c r="AS527" s="71">
        <v>27</v>
      </c>
      <c r="AT527" s="71">
        <v>0</v>
      </c>
      <c r="AU527" s="71">
        <v>0</v>
      </c>
      <c r="AV527" s="71">
        <v>0</v>
      </c>
      <c r="AW527" s="71">
        <v>0</v>
      </c>
      <c r="AX527" s="71"/>
      <c r="AY527" s="72"/>
      <c r="AZ527" s="71">
        <v>771.8</v>
      </c>
      <c r="BA527" s="71">
        <v>434</v>
      </c>
      <c r="BB527" s="71">
        <v>0</v>
      </c>
      <c r="BC527" s="71">
        <v>0</v>
      </c>
      <c r="BD527" s="71">
        <v>0</v>
      </c>
      <c r="BE527" s="71">
        <v>0</v>
      </c>
      <c r="BF527" s="71"/>
      <c r="BG527" s="72"/>
      <c r="BH527" s="71">
        <v>0</v>
      </c>
      <c r="BI527" s="71">
        <v>0</v>
      </c>
      <c r="BJ527" s="71">
        <v>0</v>
      </c>
      <c r="BK527" s="71">
        <v>0</v>
      </c>
      <c r="BL527" s="71">
        <v>4.3239999999999998</v>
      </c>
      <c r="BM527" s="71">
        <v>0</v>
      </c>
      <c r="BN527" s="72"/>
      <c r="BO527" s="71">
        <v>0</v>
      </c>
      <c r="BP527" s="71">
        <v>0</v>
      </c>
      <c r="BQ527" s="71">
        <v>0</v>
      </c>
      <c r="BR527" s="71">
        <v>0</v>
      </c>
      <c r="BS527" s="71">
        <v>1</v>
      </c>
      <c r="BT527" s="71">
        <v>0</v>
      </c>
      <c r="BU527"/>
      <c r="BV527" s="70">
        <v>4.3239999999999998</v>
      </c>
      <c r="BW527" s="70">
        <v>0</v>
      </c>
      <c r="BX527" s="70">
        <v>0</v>
      </c>
      <c r="BY527" s="70">
        <v>0</v>
      </c>
      <c r="BZ527" s="70">
        <v>0</v>
      </c>
      <c r="CA527" s="70">
        <v>0</v>
      </c>
      <c r="CB527" s="70">
        <v>0</v>
      </c>
      <c r="CC527" s="70">
        <v>0</v>
      </c>
      <c r="CD527" s="70">
        <v>0</v>
      </c>
    </row>
    <row r="528" spans="1:82">
      <c r="A528" s="70" t="s">
        <v>2273</v>
      </c>
      <c r="B528" s="70">
        <v>407</v>
      </c>
      <c r="C528" s="70">
        <v>16</v>
      </c>
      <c r="D528" s="70">
        <v>24</v>
      </c>
      <c r="E528" s="70">
        <v>2019</v>
      </c>
      <c r="F528" s="70" t="s">
        <v>158</v>
      </c>
      <c r="G528" s="70" t="s">
        <v>2257</v>
      </c>
      <c r="H528" s="70" t="s">
        <v>2258</v>
      </c>
      <c r="I528" s="148"/>
      <c r="J528" s="71">
        <v>14.172658427021277</v>
      </c>
      <c r="K528" s="71">
        <v>0.51066759497040559</v>
      </c>
      <c r="L528" s="71">
        <v>2.0674814674129665</v>
      </c>
      <c r="M528" s="71">
        <v>14.910585517418056</v>
      </c>
      <c r="N528" s="71">
        <v>12.53559994747695</v>
      </c>
      <c r="O528" s="71">
        <v>9.8232295558153098</v>
      </c>
      <c r="P528" s="71">
        <v>7.715124285761819</v>
      </c>
      <c r="Q528" s="71">
        <v>0.68597080045081904</v>
      </c>
      <c r="R528" s="71">
        <v>0</v>
      </c>
      <c r="S528" s="71">
        <v>1.1195591774648896</v>
      </c>
      <c r="T528" s="72"/>
      <c r="U528" s="71">
        <v>1037695</v>
      </c>
      <c r="V528" s="71">
        <v>299</v>
      </c>
      <c r="W528" s="71">
        <v>34</v>
      </c>
      <c r="X528" s="71">
        <v>3656</v>
      </c>
      <c r="Y528" s="71">
        <v>4922</v>
      </c>
      <c r="Z528" s="71">
        <v>6150</v>
      </c>
      <c r="AA528" s="71">
        <v>1602</v>
      </c>
      <c r="AB528" s="71">
        <v>11116</v>
      </c>
      <c r="AC528" s="71">
        <v>0</v>
      </c>
      <c r="AD528" s="71">
        <v>1.1195591774648901</v>
      </c>
      <c r="AE528" s="72"/>
      <c r="AF528" s="71">
        <v>7073272.4662616281</v>
      </c>
      <c r="AG528" s="71">
        <v>414137.11388964602</v>
      </c>
      <c r="AH528" s="71">
        <v>432549.27286555362</v>
      </c>
      <c r="AI528" s="71">
        <v>25010553.72910193</v>
      </c>
      <c r="AJ528" s="71">
        <v>18369576.254356429</v>
      </c>
      <c r="AK528" s="71">
        <v>0</v>
      </c>
      <c r="AL528" s="71">
        <v>0</v>
      </c>
      <c r="AM528" s="71">
        <v>1513915.5187968027</v>
      </c>
      <c r="AN528" s="71">
        <v>0</v>
      </c>
      <c r="AO528" s="71">
        <v>0</v>
      </c>
      <c r="AP528" s="71">
        <v>52814004.355271988</v>
      </c>
      <c r="AQ528" s="72"/>
      <c r="AR528" s="71">
        <v>190</v>
      </c>
      <c r="AS528" s="71">
        <v>31</v>
      </c>
      <c r="AT528" s="71">
        <v>0</v>
      </c>
      <c r="AU528" s="71">
        <v>0</v>
      </c>
      <c r="AV528" s="71">
        <v>0</v>
      </c>
      <c r="AW528" s="71">
        <v>0</v>
      </c>
      <c r="AX528" s="71"/>
      <c r="AY528" s="72"/>
      <c r="AZ528" s="71">
        <v>824.99999999999977</v>
      </c>
      <c r="BA528" s="71">
        <v>509.4</v>
      </c>
      <c r="BB528" s="71">
        <v>0</v>
      </c>
      <c r="BC528" s="71">
        <v>0</v>
      </c>
      <c r="BD528" s="71">
        <v>0</v>
      </c>
      <c r="BE528" s="71">
        <v>0</v>
      </c>
      <c r="BF528" s="71"/>
      <c r="BG528" s="72"/>
      <c r="BH528" s="71">
        <v>0</v>
      </c>
      <c r="BI528" s="71">
        <v>0</v>
      </c>
      <c r="BJ528" s="71">
        <v>0</v>
      </c>
      <c r="BK528" s="71">
        <v>0</v>
      </c>
      <c r="BL528" s="71">
        <v>4.26</v>
      </c>
      <c r="BM528" s="71">
        <v>0</v>
      </c>
      <c r="BN528" s="72"/>
      <c r="BO528" s="71">
        <v>0</v>
      </c>
      <c r="BP528" s="71">
        <v>0</v>
      </c>
      <c r="BQ528" s="71">
        <v>0</v>
      </c>
      <c r="BR528" s="71">
        <v>0</v>
      </c>
      <c r="BS528" s="71">
        <v>1</v>
      </c>
      <c r="BT528" s="71">
        <v>0</v>
      </c>
      <c r="BU528"/>
      <c r="BV528" s="70">
        <v>4.26</v>
      </c>
      <c r="BW528" s="70">
        <v>0</v>
      </c>
      <c r="BX528" s="70">
        <v>0</v>
      </c>
      <c r="BY528" s="70">
        <v>0</v>
      </c>
      <c r="BZ528" s="70">
        <v>0</v>
      </c>
      <c r="CA528" s="70">
        <v>0</v>
      </c>
      <c r="CB528" s="70">
        <v>0</v>
      </c>
      <c r="CC528" s="70">
        <v>0</v>
      </c>
      <c r="CD528" s="70">
        <v>0</v>
      </c>
    </row>
    <row r="529" spans="1:82">
      <c r="A529" s="70" t="s">
        <v>2274</v>
      </c>
      <c r="B529" s="70">
        <v>408</v>
      </c>
      <c r="C529" s="70">
        <v>17</v>
      </c>
      <c r="D529" s="70">
        <v>24</v>
      </c>
      <c r="E529" s="70">
        <v>2020</v>
      </c>
      <c r="F529" s="70" t="s">
        <v>159</v>
      </c>
      <c r="G529" s="70" t="s">
        <v>2257</v>
      </c>
      <c r="H529" s="70" t="s">
        <v>2258</v>
      </c>
      <c r="I529" s="148"/>
      <c r="J529" s="71">
        <v>12.91740885014443</v>
      </c>
      <c r="K529" s="71">
        <v>0.4093612204549929</v>
      </c>
      <c r="L529" s="71">
        <v>1.3539484547988658</v>
      </c>
      <c r="M529" s="71">
        <v>12.339697145963049</v>
      </c>
      <c r="N529" s="71">
        <v>12.702750118559276</v>
      </c>
      <c r="O529" s="71">
        <v>8.5309683271006858</v>
      </c>
      <c r="P529" s="71">
        <v>7.1906328224072196</v>
      </c>
      <c r="Q529" s="71">
        <v>0.644499667473593</v>
      </c>
      <c r="R529" s="71">
        <v>0</v>
      </c>
      <c r="S529" s="71">
        <v>1.07082742960916</v>
      </c>
      <c r="T529" s="72"/>
      <c r="U529" s="71">
        <v>928720</v>
      </c>
      <c r="V529" s="71">
        <v>225</v>
      </c>
      <c r="W529" s="71">
        <v>23</v>
      </c>
      <c r="X529" s="71">
        <v>3433</v>
      </c>
      <c r="Y529" s="71">
        <v>4911</v>
      </c>
      <c r="Z529" s="71">
        <v>6096</v>
      </c>
      <c r="AA529" s="71">
        <v>1587</v>
      </c>
      <c r="AB529" s="71">
        <v>10931</v>
      </c>
      <c r="AC529" s="71">
        <v>0</v>
      </c>
      <c r="AD529" s="71">
        <v>1.07082742960916</v>
      </c>
      <c r="AE529" s="72"/>
      <c r="AF529" s="71">
        <v>6469684.4653070904</v>
      </c>
      <c r="AG529" s="71">
        <v>312827.62433951593</v>
      </c>
      <c r="AH529" s="71">
        <v>280472.43872573349</v>
      </c>
      <c r="AI529" s="71">
        <v>20844194.541525297</v>
      </c>
      <c r="AJ529" s="71">
        <v>20516716.253590051</v>
      </c>
      <c r="AK529" s="71"/>
      <c r="AL529" s="71"/>
      <c r="AM529" s="71">
        <v>1426616.9459430035</v>
      </c>
      <c r="AN529" s="71"/>
      <c r="AO529" s="71"/>
      <c r="AP529" s="71">
        <v>49850512.26943069</v>
      </c>
      <c r="AQ529" s="72"/>
      <c r="AR529" s="71">
        <v>202</v>
      </c>
      <c r="AS529" s="71">
        <v>32</v>
      </c>
      <c r="AT529" s="71">
        <v>0</v>
      </c>
      <c r="AU529" s="71">
        <v>0</v>
      </c>
      <c r="AV529" s="71">
        <v>0</v>
      </c>
      <c r="AW529" s="71">
        <v>0</v>
      </c>
      <c r="AX529" s="71"/>
      <c r="AY529" s="72"/>
      <c r="AZ529" s="71">
        <v>885.29999999999973</v>
      </c>
      <c r="BA529" s="71">
        <v>1741.5</v>
      </c>
      <c r="BB529" s="71">
        <v>0</v>
      </c>
      <c r="BC529" s="71">
        <v>0</v>
      </c>
      <c r="BD529" s="71">
        <v>0</v>
      </c>
      <c r="BE529" s="71">
        <v>0</v>
      </c>
      <c r="BF529" s="71"/>
      <c r="BG529" s="72"/>
      <c r="BH529" s="71">
        <v>0</v>
      </c>
      <c r="BI529" s="71">
        <v>0</v>
      </c>
      <c r="BJ529" s="71">
        <v>0</v>
      </c>
      <c r="BK529" s="71">
        <v>0</v>
      </c>
      <c r="BL529" s="71">
        <v>4.3339999999999996</v>
      </c>
      <c r="BM529" s="71">
        <v>0</v>
      </c>
      <c r="BN529" s="72"/>
      <c r="BO529" s="71">
        <v>0</v>
      </c>
      <c r="BP529" s="71">
        <v>0</v>
      </c>
      <c r="BQ529" s="71">
        <v>0</v>
      </c>
      <c r="BR529" s="71">
        <v>0</v>
      </c>
      <c r="BS529" s="71">
        <v>1</v>
      </c>
      <c r="BT529" s="71">
        <v>0</v>
      </c>
      <c r="BU529"/>
      <c r="BV529" s="70">
        <v>4.3339999999999996</v>
      </c>
      <c r="BW529" s="70">
        <v>0</v>
      </c>
      <c r="BX529" s="70">
        <v>0</v>
      </c>
      <c r="BY529" s="70">
        <v>0</v>
      </c>
      <c r="BZ529" s="70">
        <v>0</v>
      </c>
      <c r="CA529" s="70">
        <v>0</v>
      </c>
      <c r="CB529" s="70">
        <v>0</v>
      </c>
      <c r="CC529" s="70">
        <v>0</v>
      </c>
      <c r="CD529" s="70">
        <v>0</v>
      </c>
    </row>
    <row r="530" spans="1:82">
      <c r="A530" s="70" t="s">
        <v>2275</v>
      </c>
      <c r="B530" s="70">
        <v>408</v>
      </c>
      <c r="C530" s="70">
        <v>18</v>
      </c>
      <c r="D530" s="70">
        <v>24</v>
      </c>
      <c r="E530" s="70">
        <v>2021</v>
      </c>
      <c r="F530" s="70" t="s">
        <v>160</v>
      </c>
      <c r="G530" s="70" t="s">
        <v>2257</v>
      </c>
      <c r="H530" s="70" t="s">
        <v>2258</v>
      </c>
      <c r="I530" s="148"/>
      <c r="J530" s="71">
        <v>14.733708524896903</v>
      </c>
      <c r="K530" s="71">
        <v>0.51410505828567044</v>
      </c>
      <c r="L530" s="71">
        <v>1.3197193653149348</v>
      </c>
      <c r="M530" s="71">
        <v>13.295215063406991</v>
      </c>
      <c r="N530" s="71">
        <v>11.95419588293317</v>
      </c>
      <c r="O530" s="71">
        <v>8.2159751085120316</v>
      </c>
      <c r="P530" s="71">
        <v>7.2208317871298284</v>
      </c>
      <c r="Q530" s="71">
        <v>0.62801172716682196</v>
      </c>
      <c r="R530" s="71">
        <v>0</v>
      </c>
      <c r="S530" s="71">
        <v>0.92570274429299182</v>
      </c>
      <c r="T530" s="72"/>
      <c r="U530" s="71">
        <v>1107694</v>
      </c>
      <c r="V530" s="71">
        <v>225</v>
      </c>
      <c r="W530" s="71">
        <v>23</v>
      </c>
      <c r="X530" s="71">
        <v>3433</v>
      </c>
      <c r="Y530" s="71">
        <v>4866</v>
      </c>
      <c r="Z530" s="71">
        <v>6045</v>
      </c>
      <c r="AA530" s="71">
        <v>1554</v>
      </c>
      <c r="AB530" s="71">
        <v>10756</v>
      </c>
      <c r="AC530" s="71">
        <v>0</v>
      </c>
      <c r="AD530" s="71">
        <v>0.92570274429299182</v>
      </c>
      <c r="AE530" s="72"/>
      <c r="AF530" s="71">
        <v>6819318.8932650695</v>
      </c>
      <c r="AG530" s="71">
        <v>387716.03215205949</v>
      </c>
      <c r="AH530" s="71">
        <v>265488.27062660392</v>
      </c>
      <c r="AI530" s="71">
        <v>22187860.474487789</v>
      </c>
      <c r="AJ530" s="71">
        <v>17803920.768129461</v>
      </c>
      <c r="AK530" s="71">
        <v>0</v>
      </c>
      <c r="AL530" s="71">
        <v>0</v>
      </c>
      <c r="AM530" s="71">
        <v>1411874.3772607283</v>
      </c>
      <c r="AN530" s="71">
        <v>0</v>
      </c>
      <c r="AO530" s="71">
        <v>0</v>
      </c>
      <c r="AP530" s="71">
        <v>48876178.815921709</v>
      </c>
      <c r="AQ530" s="72"/>
      <c r="AR530" s="71">
        <v>216</v>
      </c>
      <c r="AS530" s="71">
        <v>32</v>
      </c>
      <c r="AT530" s="71">
        <v>0</v>
      </c>
      <c r="AU530" s="71">
        <v>0</v>
      </c>
      <c r="AV530" s="71">
        <v>0</v>
      </c>
      <c r="AW530" s="71">
        <v>0</v>
      </c>
      <c r="AX530" s="71"/>
      <c r="AY530" s="72"/>
      <c r="AZ530" s="71">
        <v>952.29999999999973</v>
      </c>
      <c r="BA530" s="71">
        <v>1741.5</v>
      </c>
      <c r="BB530" s="71">
        <v>0</v>
      </c>
      <c r="BC530" s="71">
        <v>0</v>
      </c>
      <c r="BD530" s="71">
        <v>0</v>
      </c>
      <c r="BE530" s="71">
        <v>0</v>
      </c>
      <c r="BF530" s="71"/>
      <c r="BG530" s="72"/>
      <c r="BH530" s="71">
        <v>0</v>
      </c>
      <c r="BI530" s="71">
        <v>0</v>
      </c>
      <c r="BJ530" s="71">
        <v>0</v>
      </c>
      <c r="BK530" s="71">
        <v>0</v>
      </c>
      <c r="BL530" s="71">
        <v>4.2350000000000003</v>
      </c>
      <c r="BM530" s="71">
        <v>0</v>
      </c>
      <c r="BN530" s="72"/>
      <c r="BO530" s="71">
        <v>0</v>
      </c>
      <c r="BP530" s="71">
        <v>0</v>
      </c>
      <c r="BQ530" s="71">
        <v>0</v>
      </c>
      <c r="BR530" s="71">
        <v>0</v>
      </c>
      <c r="BS530" s="71">
        <v>1</v>
      </c>
      <c r="BT530" s="71">
        <v>0</v>
      </c>
      <c r="BU530"/>
      <c r="BV530" s="70">
        <v>4.2350000000000003</v>
      </c>
      <c r="BW530" s="70">
        <v>0</v>
      </c>
      <c r="BX530" s="70">
        <v>0</v>
      </c>
      <c r="BY530" s="70">
        <v>0</v>
      </c>
      <c r="BZ530" s="70">
        <v>0</v>
      </c>
      <c r="CA530" s="70">
        <v>0</v>
      </c>
      <c r="CB530" s="70">
        <v>0</v>
      </c>
      <c r="CC530" s="70">
        <v>0</v>
      </c>
      <c r="CD530" s="70">
        <v>0</v>
      </c>
    </row>
    <row r="531" spans="1:82">
      <c r="A531" s="70" t="s">
        <v>2276</v>
      </c>
      <c r="B531" s="70">
        <v>408</v>
      </c>
      <c r="C531" s="70">
        <v>19</v>
      </c>
      <c r="D531" s="70">
        <v>24</v>
      </c>
      <c r="E531" s="70">
        <v>2022</v>
      </c>
      <c r="F531" s="70" t="s">
        <v>161</v>
      </c>
      <c r="G531" s="70" t="s">
        <v>2257</v>
      </c>
      <c r="H531" s="70" t="s">
        <v>2258</v>
      </c>
      <c r="I531" s="148"/>
      <c r="J531" s="71">
        <v>12.756762377817855</v>
      </c>
      <c r="K531" s="71">
        <v>0.45280313691881091</v>
      </c>
      <c r="L531" s="71">
        <v>0.93750205160667077</v>
      </c>
      <c r="M531" s="71">
        <v>13.170599406707357</v>
      </c>
      <c r="N531" s="71">
        <v>12.216131782475852</v>
      </c>
      <c r="O531" s="71">
        <v>8.6288164489869477</v>
      </c>
      <c r="P531" s="71">
        <v>7.0757925457682429</v>
      </c>
      <c r="Q531" s="71">
        <v>0.6249622480552065</v>
      </c>
      <c r="R531" s="71">
        <v>0</v>
      </c>
      <c r="S531" s="71">
        <v>0.87648154966504366</v>
      </c>
      <c r="T531" s="72"/>
      <c r="U531" s="71">
        <v>1045169</v>
      </c>
      <c r="V531" s="71">
        <v>225</v>
      </c>
      <c r="W531" s="71">
        <v>23</v>
      </c>
      <c r="X531" s="71">
        <v>3433</v>
      </c>
      <c r="Y531" s="71">
        <v>4872</v>
      </c>
      <c r="Z531" s="71">
        <v>6032</v>
      </c>
      <c r="AA531" s="71">
        <v>1546</v>
      </c>
      <c r="AB531" s="71">
        <v>10616</v>
      </c>
      <c r="AC531" s="71">
        <v>0</v>
      </c>
      <c r="AD531" s="71">
        <v>0.87648154966504366</v>
      </c>
      <c r="AE531" s="72"/>
      <c r="AF531" s="71">
        <v>6119932.0121941231</v>
      </c>
      <c r="AG531" s="71">
        <v>370868.89986219583</v>
      </c>
      <c r="AH531" s="71">
        <v>215380.48324787544</v>
      </c>
      <c r="AI531" s="71">
        <v>21656120.026114333</v>
      </c>
      <c r="AJ531" s="71">
        <v>18727718.17850405</v>
      </c>
      <c r="AK531" s="71">
        <v>0</v>
      </c>
      <c r="AL531" s="71">
        <v>0</v>
      </c>
      <c r="AM531" s="71">
        <v>1370815.3574259388</v>
      </c>
      <c r="AN531" s="71">
        <v>0</v>
      </c>
      <c r="AO531" s="71">
        <v>0</v>
      </c>
      <c r="AP531" s="71">
        <v>48460834.957348518</v>
      </c>
      <c r="AQ531" s="72"/>
      <c r="AR531" s="71">
        <v>233</v>
      </c>
      <c r="AS531" s="71">
        <v>32</v>
      </c>
      <c r="AT531" s="71">
        <v>0</v>
      </c>
      <c r="AU531" s="71">
        <v>0</v>
      </c>
      <c r="AV531" s="71">
        <v>0</v>
      </c>
      <c r="AW531" s="71">
        <v>0</v>
      </c>
      <c r="AX531" s="71"/>
      <c r="AY531" s="72"/>
      <c r="AZ531" s="71">
        <v>1035.4999999999998</v>
      </c>
      <c r="BA531" s="71">
        <v>1741.5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408</v>
      </c>
      <c r="C532" s="70">
        <v>20</v>
      </c>
      <c r="D532" s="70">
        <v>24</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247</v>
      </c>
      <c r="AS532" s="71">
        <v>32</v>
      </c>
      <c r="AT532" s="71">
        <v>0</v>
      </c>
      <c r="AU532" s="71">
        <v>0</v>
      </c>
      <c r="AV532" s="71">
        <v>0</v>
      </c>
      <c r="AW532" s="71">
        <v>0</v>
      </c>
      <c r="AX532" s="71"/>
      <c r="AY532" s="72"/>
      <c r="AZ532" s="71">
        <v>1116.4999999999995</v>
      </c>
      <c r="BA532" s="71">
        <v>1741.5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408</v>
      </c>
      <c r="C533" s="70">
        <v>21</v>
      </c>
      <c r="D533" s="70">
        <v>24</v>
      </c>
      <c r="E533" s="70">
        <v>2024</v>
      </c>
      <c r="F533" s="70" t="s">
        <v>1558</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426</v>
      </c>
      <c r="C534" s="70">
        <v>1</v>
      </c>
      <c r="D534" s="70">
        <v>26</v>
      </c>
      <c r="E534" s="70">
        <v>1990</v>
      </c>
      <c r="F534" s="70" t="s">
        <v>787</v>
      </c>
      <c r="G534" s="70" t="s">
        <v>2280</v>
      </c>
      <c r="H534" s="70" t="s">
        <v>2281</v>
      </c>
      <c r="I534" s="148"/>
      <c r="J534" s="71">
        <v>33.432502789731743</v>
      </c>
      <c r="K534" s="71">
        <v>1.2194902678979971</v>
      </c>
      <c r="L534" s="71">
        <v>1.144219394706169</v>
      </c>
      <c r="M534" s="71">
        <v>6.7492447996577836</v>
      </c>
      <c r="N534" s="71">
        <v>8.9888280215168788</v>
      </c>
      <c r="O534" s="71">
        <v>12.92693614331349</v>
      </c>
      <c r="P534" s="71">
        <v>12.3511654999286</v>
      </c>
      <c r="Q534" s="71">
        <v>0.83077696917462296</v>
      </c>
      <c r="R534" s="71">
        <v>0</v>
      </c>
      <c r="S534" s="71">
        <v>0.96243646329558308</v>
      </c>
      <c r="T534" s="72"/>
      <c r="U534" s="71">
        <v>5527887</v>
      </c>
      <c r="V534" s="71">
        <v>438</v>
      </c>
      <c r="W534" s="71">
        <v>12</v>
      </c>
      <c r="X534" s="71">
        <v>2313</v>
      </c>
      <c r="Y534" s="71">
        <v>3497</v>
      </c>
      <c r="Z534" s="71">
        <v>5317</v>
      </c>
      <c r="AA534" s="71">
        <v>2999</v>
      </c>
      <c r="AB534" s="71">
        <v>13489</v>
      </c>
      <c r="AC534" s="71">
        <v>0</v>
      </c>
      <c r="AD534" s="71">
        <v>0.96243646329558308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427</v>
      </c>
      <c r="C535" s="70">
        <v>2</v>
      </c>
      <c r="D535" s="70">
        <v>26</v>
      </c>
      <c r="E535" s="70">
        <v>2005</v>
      </c>
      <c r="F535" s="70" t="s">
        <v>789</v>
      </c>
      <c r="G535" s="70" t="s">
        <v>2280</v>
      </c>
      <c r="H535" s="70" t="s">
        <v>2281</v>
      </c>
      <c r="I535" s="148"/>
      <c r="J535" s="71">
        <v>28.376480313274929</v>
      </c>
      <c r="K535" s="71">
        <v>0.73401955465680013</v>
      </c>
      <c r="L535" s="71">
        <v>1.3463134576363831</v>
      </c>
      <c r="M535" s="71">
        <v>11.96057275820047</v>
      </c>
      <c r="N535" s="71">
        <v>13.46222066458196</v>
      </c>
      <c r="O535" s="71">
        <v>19.509794682543451</v>
      </c>
      <c r="P535" s="71">
        <v>15.0910191876107</v>
      </c>
      <c r="Q535" s="71">
        <v>0.79893705202980703</v>
      </c>
      <c r="R535" s="71">
        <v>0</v>
      </c>
      <c r="S535" s="71">
        <v>1.147643263544023</v>
      </c>
      <c r="T535" s="72"/>
      <c r="U535" s="71">
        <v>4299461</v>
      </c>
      <c r="V535" s="71">
        <v>311</v>
      </c>
      <c r="W535" s="71">
        <v>18</v>
      </c>
      <c r="X535" s="71">
        <v>2214</v>
      </c>
      <c r="Y535" s="71">
        <v>4517</v>
      </c>
      <c r="Z535" s="71">
        <v>9286</v>
      </c>
      <c r="AA535" s="71">
        <v>3001</v>
      </c>
      <c r="AB535" s="71">
        <v>13561</v>
      </c>
      <c r="AC535" s="71">
        <v>0</v>
      </c>
      <c r="AD535" s="71">
        <v>1.147643263544023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428</v>
      </c>
      <c r="C536" s="70">
        <v>3</v>
      </c>
      <c r="D536" s="70">
        <v>26</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429</v>
      </c>
      <c r="C537" s="70">
        <v>4</v>
      </c>
      <c r="D537" s="70">
        <v>26</v>
      </c>
      <c r="E537" s="70">
        <v>2007</v>
      </c>
      <c r="F537" s="70" t="s">
        <v>791</v>
      </c>
      <c r="G537" s="70" t="s">
        <v>2280</v>
      </c>
      <c r="H537" s="70" t="s">
        <v>2281</v>
      </c>
      <c r="I537" s="148"/>
      <c r="J537" s="71">
        <v>34.468905434078593</v>
      </c>
      <c r="K537" s="71">
        <v>0.73166371449442247</v>
      </c>
      <c r="L537" s="71">
        <v>0</v>
      </c>
      <c r="M537" s="71">
        <v>10.60017949559783</v>
      </c>
      <c r="N537" s="71">
        <v>14.527793583722429</v>
      </c>
      <c r="O537" s="71">
        <v>18.76953046024272</v>
      </c>
      <c r="P537" s="71">
        <v>15.4675927720646</v>
      </c>
      <c r="Q537" s="71">
        <v>0.82040361852069499</v>
      </c>
      <c r="R537" s="71">
        <v>0</v>
      </c>
      <c r="S537" s="71">
        <v>0.73981303182434521</v>
      </c>
      <c r="T537" s="72"/>
      <c r="U537" s="71">
        <v>5354550</v>
      </c>
      <c r="V537" s="71">
        <v>318</v>
      </c>
      <c r="W537" s="71">
        <v>0</v>
      </c>
      <c r="X537" s="71">
        <v>2473</v>
      </c>
      <c r="Y537" s="71">
        <v>4609</v>
      </c>
      <c r="Z537" s="71">
        <v>9287</v>
      </c>
      <c r="AA537" s="71">
        <v>3029</v>
      </c>
      <c r="AB537" s="71">
        <v>13189</v>
      </c>
      <c r="AC537" s="71">
        <v>0</v>
      </c>
      <c r="AD537" s="71">
        <v>0.73981303182434521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430</v>
      </c>
      <c r="C538" s="70">
        <v>5</v>
      </c>
      <c r="D538" s="70">
        <v>26</v>
      </c>
      <c r="E538" s="70">
        <v>2008</v>
      </c>
      <c r="F538" s="70" t="s">
        <v>792</v>
      </c>
      <c r="G538" s="70" t="s">
        <v>2280</v>
      </c>
      <c r="H538" s="70" t="s">
        <v>2281</v>
      </c>
      <c r="I538" s="148"/>
      <c r="J538" s="71">
        <v>31.318914131833349</v>
      </c>
      <c r="K538" s="71">
        <v>0.58380781391098935</v>
      </c>
      <c r="L538" s="71">
        <v>5.0521873959866532</v>
      </c>
      <c r="M538" s="71">
        <v>11.18373074322632</v>
      </c>
      <c r="N538" s="71">
        <v>14.518008367397259</v>
      </c>
      <c r="O538" s="71">
        <v>17.892930295914859</v>
      </c>
      <c r="P538" s="71">
        <v>15.011306526103571</v>
      </c>
      <c r="Q538" s="71">
        <v>0.79397071394566998</v>
      </c>
      <c r="R538" s="71">
        <v>0</v>
      </c>
      <c r="S538" s="71">
        <v>0.65068236754463771</v>
      </c>
      <c r="T538" s="72"/>
      <c r="U538" s="71">
        <v>5339546</v>
      </c>
      <c r="V538" s="71">
        <v>318</v>
      </c>
      <c r="W538" s="71">
        <v>71</v>
      </c>
      <c r="X538" s="71">
        <v>2473</v>
      </c>
      <c r="Y538" s="71">
        <v>4588</v>
      </c>
      <c r="Z538" s="71">
        <v>9164</v>
      </c>
      <c r="AA538" s="71">
        <v>2943</v>
      </c>
      <c r="AB538" s="71">
        <v>12974</v>
      </c>
      <c r="AC538" s="71">
        <v>0</v>
      </c>
      <c r="AD538" s="71">
        <v>0.65068236754463771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431</v>
      </c>
      <c r="C539" s="70">
        <v>6</v>
      </c>
      <c r="D539" s="70">
        <v>26</v>
      </c>
      <c r="E539" s="70">
        <v>2009</v>
      </c>
      <c r="F539" s="70" t="s">
        <v>176</v>
      </c>
      <c r="G539" s="1064" t="s">
        <v>2280</v>
      </c>
      <c r="H539" s="70" t="s">
        <v>2281</v>
      </c>
      <c r="I539" s="148"/>
      <c r="J539" s="71">
        <v>23.31718425602439</v>
      </c>
      <c r="K539" s="71">
        <v>0.52730073889747076</v>
      </c>
      <c r="L539" s="71">
        <v>3.517707709440109</v>
      </c>
      <c r="M539" s="71">
        <v>11.037369451494881</v>
      </c>
      <c r="N539" s="71">
        <v>13.52653827590985</v>
      </c>
      <c r="O539" s="71">
        <v>18.02880249840301</v>
      </c>
      <c r="P539" s="71">
        <v>14.11538599147466</v>
      </c>
      <c r="Q539" s="71">
        <v>0.74906275752388196</v>
      </c>
      <c r="R539" s="71">
        <v>0</v>
      </c>
      <c r="S539" s="71">
        <v>0.50542373095949722</v>
      </c>
      <c r="T539" s="72"/>
      <c r="U539" s="71">
        <v>3548898</v>
      </c>
      <c r="V539" s="71">
        <v>335</v>
      </c>
      <c r="W539" s="71">
        <v>54</v>
      </c>
      <c r="X539" s="71">
        <v>2879</v>
      </c>
      <c r="Y539" s="71">
        <v>4601</v>
      </c>
      <c r="Z539" s="71">
        <v>9114</v>
      </c>
      <c r="AA539" s="71">
        <v>2841</v>
      </c>
      <c r="AB539" s="71">
        <v>12849</v>
      </c>
      <c r="AC539" s="71">
        <v>0</v>
      </c>
      <c r="AD539" s="71">
        <v>0.50542373095949722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7.29</v>
      </c>
      <c r="BK539" s="71">
        <v>0</v>
      </c>
      <c r="BL539" s="71">
        <v>0</v>
      </c>
      <c r="BM539" s="71">
        <v>0</v>
      </c>
      <c r="BN539" s="72"/>
      <c r="BO539" s="71">
        <v>0</v>
      </c>
      <c r="BP539" s="71">
        <v>0</v>
      </c>
      <c r="BQ539" s="71">
        <v>2</v>
      </c>
      <c r="BR539" s="71">
        <v>0</v>
      </c>
      <c r="BS539" s="71">
        <v>0</v>
      </c>
      <c r="BT539" s="71">
        <v>0</v>
      </c>
      <c r="BU539"/>
      <c r="BV539" s="70">
        <v>7.29</v>
      </c>
      <c r="BW539" s="70">
        <v>0</v>
      </c>
      <c r="BX539" s="70">
        <v>0</v>
      </c>
      <c r="BY539" s="70">
        <v>0</v>
      </c>
      <c r="BZ539" s="70">
        <v>0</v>
      </c>
      <c r="CA539" s="70">
        <v>0</v>
      </c>
      <c r="CB539" s="70">
        <v>0</v>
      </c>
      <c r="CC539" s="70">
        <v>0</v>
      </c>
      <c r="CD539" s="70">
        <v>0</v>
      </c>
    </row>
    <row r="540" spans="1:82">
      <c r="A540" s="70" t="s">
        <v>2287</v>
      </c>
      <c r="B540" s="70">
        <v>432</v>
      </c>
      <c r="C540" s="70">
        <v>7</v>
      </c>
      <c r="D540" s="70">
        <v>26</v>
      </c>
      <c r="E540" s="70">
        <v>2010</v>
      </c>
      <c r="F540" s="70" t="s">
        <v>177</v>
      </c>
      <c r="G540" s="1064" t="s">
        <v>2280</v>
      </c>
      <c r="H540" s="70" t="s">
        <v>2281</v>
      </c>
      <c r="I540" s="148"/>
      <c r="J540" s="71">
        <v>25.762212028588269</v>
      </c>
      <c r="K540" s="71">
        <v>0.55255033940803577</v>
      </c>
      <c r="L540" s="71">
        <v>3.9258275339084552</v>
      </c>
      <c r="M540" s="71">
        <v>11.24755025071272</v>
      </c>
      <c r="N540" s="71">
        <v>14.881875830057099</v>
      </c>
      <c r="O540" s="71">
        <v>17.902095884238062</v>
      </c>
      <c r="P540" s="71">
        <v>14.176281077629961</v>
      </c>
      <c r="Q540" s="71">
        <v>0.768091948288115</v>
      </c>
      <c r="R540" s="71">
        <v>0</v>
      </c>
      <c r="S540" s="71">
        <v>0.60755865584970303</v>
      </c>
      <c r="T540" s="72"/>
      <c r="U540" s="71">
        <v>4232730</v>
      </c>
      <c r="V540" s="71">
        <v>335</v>
      </c>
      <c r="W540" s="71">
        <v>54</v>
      </c>
      <c r="X540" s="71">
        <v>2879</v>
      </c>
      <c r="Y540" s="71">
        <v>4624</v>
      </c>
      <c r="Z540" s="71">
        <v>9092</v>
      </c>
      <c r="AA540" s="71">
        <v>2782</v>
      </c>
      <c r="AB540" s="71">
        <v>12625</v>
      </c>
      <c r="AC540" s="71">
        <v>0</v>
      </c>
      <c r="AD540" s="71">
        <v>0.60755865584970303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7.8040000000000003</v>
      </c>
      <c r="BK540" s="71">
        <v>0</v>
      </c>
      <c r="BL540" s="71">
        <v>0</v>
      </c>
      <c r="BM540" s="71">
        <v>0</v>
      </c>
      <c r="BN540" s="72"/>
      <c r="BO540" s="71">
        <v>0</v>
      </c>
      <c r="BP540" s="71">
        <v>0</v>
      </c>
      <c r="BQ540" s="71">
        <v>2</v>
      </c>
      <c r="BR540" s="71">
        <v>0</v>
      </c>
      <c r="BS540" s="71">
        <v>0</v>
      </c>
      <c r="BT540" s="71">
        <v>0</v>
      </c>
      <c r="BU540"/>
      <c r="BV540" s="70">
        <v>7.8040000000000003</v>
      </c>
      <c r="BW540" s="70">
        <v>0</v>
      </c>
      <c r="BX540" s="70">
        <v>0</v>
      </c>
      <c r="BY540" s="70">
        <v>0</v>
      </c>
      <c r="BZ540" s="70">
        <v>0</v>
      </c>
      <c r="CA540" s="70">
        <v>0</v>
      </c>
      <c r="CB540" s="70">
        <v>0</v>
      </c>
      <c r="CC540" s="70">
        <v>0</v>
      </c>
      <c r="CD540" s="70">
        <v>0</v>
      </c>
    </row>
    <row r="541" spans="1:82">
      <c r="A541" s="70" t="s">
        <v>2288</v>
      </c>
      <c r="B541" s="70">
        <v>433</v>
      </c>
      <c r="C541" s="70">
        <v>8</v>
      </c>
      <c r="D541" s="70">
        <v>26</v>
      </c>
      <c r="E541" s="70">
        <v>2011</v>
      </c>
      <c r="F541" s="70" t="s">
        <v>178</v>
      </c>
      <c r="G541" s="70" t="s">
        <v>2280</v>
      </c>
      <c r="H541" s="70" t="s">
        <v>2281</v>
      </c>
      <c r="I541" s="148"/>
      <c r="J541" s="71">
        <v>31.234706166007889</v>
      </c>
      <c r="K541" s="71">
        <v>0.80356284506429665</v>
      </c>
      <c r="L541" s="71">
        <v>2.2249329921504479</v>
      </c>
      <c r="M541" s="71">
        <v>14.27190305107897</v>
      </c>
      <c r="N541" s="71">
        <v>15.99937613680107</v>
      </c>
      <c r="O541" s="71">
        <v>17.577329266711839</v>
      </c>
      <c r="P541" s="71">
        <v>13.70227947705694</v>
      </c>
      <c r="Q541" s="71">
        <v>0.87742355367097702</v>
      </c>
      <c r="R541" s="71">
        <v>0</v>
      </c>
      <c r="S541" s="71">
        <v>0.55203864790758683</v>
      </c>
      <c r="T541" s="72"/>
      <c r="U541" s="71">
        <v>4457877</v>
      </c>
      <c r="V541" s="71">
        <v>335</v>
      </c>
      <c r="W541" s="71">
        <v>54</v>
      </c>
      <c r="X541" s="71">
        <v>2879</v>
      </c>
      <c r="Y541" s="71">
        <v>4651</v>
      </c>
      <c r="Z541" s="71">
        <v>9121</v>
      </c>
      <c r="AA541" s="71">
        <v>2769</v>
      </c>
      <c r="AB541" s="71">
        <v>12503</v>
      </c>
      <c r="AC541" s="71">
        <v>0</v>
      </c>
      <c r="AD541" s="71">
        <v>0.55203864790758683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7.7229999999999999</v>
      </c>
      <c r="BK541" s="71">
        <v>0</v>
      </c>
      <c r="BL541" s="71">
        <v>0</v>
      </c>
      <c r="BM541" s="71">
        <v>0</v>
      </c>
      <c r="BN541" s="72"/>
      <c r="BO541" s="71">
        <v>0</v>
      </c>
      <c r="BP541" s="71">
        <v>0</v>
      </c>
      <c r="BQ541" s="71">
        <v>2</v>
      </c>
      <c r="BR541" s="71">
        <v>0</v>
      </c>
      <c r="BS541" s="71">
        <v>0</v>
      </c>
      <c r="BT541" s="71">
        <v>0</v>
      </c>
      <c r="BU541"/>
      <c r="BV541" s="70">
        <v>7.7229999999999999</v>
      </c>
      <c r="BW541" s="70">
        <v>0</v>
      </c>
      <c r="BX541" s="70">
        <v>0</v>
      </c>
      <c r="BY541" s="70">
        <v>0</v>
      </c>
      <c r="BZ541" s="70">
        <v>0</v>
      </c>
      <c r="CA541" s="70">
        <v>0</v>
      </c>
      <c r="CB541" s="70">
        <v>0</v>
      </c>
      <c r="CC541" s="70">
        <v>0</v>
      </c>
      <c r="CD541" s="70">
        <v>0</v>
      </c>
    </row>
    <row r="542" spans="1:82">
      <c r="A542" s="70" t="s">
        <v>2289</v>
      </c>
      <c r="B542" s="70">
        <v>434</v>
      </c>
      <c r="C542" s="70">
        <v>9</v>
      </c>
      <c r="D542" s="70">
        <v>26</v>
      </c>
      <c r="E542" s="70">
        <v>2012</v>
      </c>
      <c r="F542" s="70" t="s">
        <v>179</v>
      </c>
      <c r="G542" s="70" t="s">
        <v>2280</v>
      </c>
      <c r="H542" s="70" t="s">
        <v>2281</v>
      </c>
      <c r="I542" s="148"/>
      <c r="J542" s="71">
        <v>36.92173117461131</v>
      </c>
      <c r="K542" s="71">
        <v>0.78358176156714143</v>
      </c>
      <c r="L542" s="71">
        <v>2.2087646013121121</v>
      </c>
      <c r="M542" s="71">
        <v>14.753797597587431</v>
      </c>
      <c r="N542" s="71">
        <v>17.163898237607579</v>
      </c>
      <c r="O542" s="71">
        <v>17.410331131476589</v>
      </c>
      <c r="P542" s="71">
        <v>13.541361278514172</v>
      </c>
      <c r="Q542" s="71">
        <v>0.94567841680287601</v>
      </c>
      <c r="R542" s="71">
        <v>0</v>
      </c>
      <c r="S542" s="71">
        <v>0.68100122477426328</v>
      </c>
      <c r="T542" s="72"/>
      <c r="U542" s="71">
        <v>5039056</v>
      </c>
      <c r="V542" s="71">
        <v>335</v>
      </c>
      <c r="W542" s="71">
        <v>54</v>
      </c>
      <c r="X542" s="71">
        <v>2879</v>
      </c>
      <c r="Y542" s="71">
        <v>4740</v>
      </c>
      <c r="Z542" s="71">
        <v>9106</v>
      </c>
      <c r="AA542" s="71">
        <v>2721</v>
      </c>
      <c r="AB542" s="71">
        <v>12403</v>
      </c>
      <c r="AC542" s="71">
        <v>0</v>
      </c>
      <c r="AD542" s="71">
        <v>0.68100122477426328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9.4860000000000007</v>
      </c>
      <c r="BK542" s="71">
        <v>0</v>
      </c>
      <c r="BL542" s="71">
        <v>0</v>
      </c>
      <c r="BM542" s="71">
        <v>0</v>
      </c>
      <c r="BN542" s="72"/>
      <c r="BO542" s="71">
        <v>0</v>
      </c>
      <c r="BP542" s="71">
        <v>0</v>
      </c>
      <c r="BQ542" s="71">
        <v>2</v>
      </c>
      <c r="BR542" s="71">
        <v>0</v>
      </c>
      <c r="BS542" s="71">
        <v>0</v>
      </c>
      <c r="BT542" s="71">
        <v>0</v>
      </c>
      <c r="BU542"/>
      <c r="BV542" s="70">
        <v>9.4860000000000007</v>
      </c>
      <c r="BW542" s="70">
        <v>0</v>
      </c>
      <c r="BX542" s="70">
        <v>0</v>
      </c>
      <c r="BY542" s="70">
        <v>0</v>
      </c>
      <c r="BZ542" s="70">
        <v>0</v>
      </c>
      <c r="CA542" s="70">
        <v>0</v>
      </c>
      <c r="CB542" s="70">
        <v>0</v>
      </c>
      <c r="CC542" s="70">
        <v>0</v>
      </c>
      <c r="CD542" s="70">
        <v>0</v>
      </c>
    </row>
    <row r="543" spans="1:82">
      <c r="A543" s="70" t="s">
        <v>2290</v>
      </c>
      <c r="B543" s="70">
        <v>435</v>
      </c>
      <c r="C543" s="70">
        <v>10</v>
      </c>
      <c r="D543" s="70">
        <v>26</v>
      </c>
      <c r="E543" s="70">
        <v>2013</v>
      </c>
      <c r="F543" s="70" t="s">
        <v>180</v>
      </c>
      <c r="G543" s="70" t="s">
        <v>2280</v>
      </c>
      <c r="H543" s="70" t="s">
        <v>2281</v>
      </c>
      <c r="I543" s="148"/>
      <c r="J543" s="71">
        <v>41.327961405851532</v>
      </c>
      <c r="K543" s="71">
        <v>0.67548152650731041</v>
      </c>
      <c r="L543" s="71">
        <v>2.2779491528676812</v>
      </c>
      <c r="M543" s="71">
        <v>14.21408991556553</v>
      </c>
      <c r="N543" s="71">
        <v>17.108658958603769</v>
      </c>
      <c r="O543" s="71">
        <v>16.561891340826421</v>
      </c>
      <c r="P543" s="71">
        <v>13.662320320891849</v>
      </c>
      <c r="Q543" s="71">
        <v>0.94852570775109402</v>
      </c>
      <c r="R543" s="71">
        <v>0</v>
      </c>
      <c r="S543" s="71">
        <v>0.79431783628635355</v>
      </c>
      <c r="T543" s="72"/>
      <c r="U543" s="71">
        <v>5219479</v>
      </c>
      <c r="V543" s="71">
        <v>335</v>
      </c>
      <c r="W543" s="71">
        <v>54</v>
      </c>
      <c r="X543" s="71">
        <v>2879</v>
      </c>
      <c r="Y543" s="71">
        <v>4731</v>
      </c>
      <c r="Z543" s="71">
        <v>9049</v>
      </c>
      <c r="AA543" s="71">
        <v>2735</v>
      </c>
      <c r="AB543" s="71">
        <v>12262</v>
      </c>
      <c r="AC543" s="71">
        <v>0</v>
      </c>
      <c r="AD543" s="71">
        <v>0.79431783628635355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11.005000000000001</v>
      </c>
      <c r="BK543" s="71">
        <v>0</v>
      </c>
      <c r="BL543" s="71">
        <v>0</v>
      </c>
      <c r="BM543" s="71">
        <v>0</v>
      </c>
      <c r="BN543" s="72"/>
      <c r="BO543" s="71">
        <v>0</v>
      </c>
      <c r="BP543" s="71">
        <v>0</v>
      </c>
      <c r="BQ543" s="71">
        <v>2</v>
      </c>
      <c r="BR543" s="71">
        <v>0</v>
      </c>
      <c r="BS543" s="71">
        <v>0</v>
      </c>
      <c r="BT543" s="71">
        <v>0</v>
      </c>
      <c r="BU543"/>
      <c r="BV543" s="70">
        <v>11.005000000000001</v>
      </c>
      <c r="BW543" s="70">
        <v>0</v>
      </c>
      <c r="BX543" s="70">
        <v>0</v>
      </c>
      <c r="BY543" s="70">
        <v>0</v>
      </c>
      <c r="BZ543" s="70">
        <v>0</v>
      </c>
      <c r="CA543" s="70">
        <v>0</v>
      </c>
      <c r="CB543" s="70">
        <v>0</v>
      </c>
      <c r="CC543" s="70">
        <v>0</v>
      </c>
      <c r="CD543" s="70">
        <v>0</v>
      </c>
    </row>
    <row r="544" spans="1:82">
      <c r="A544" s="70" t="s">
        <v>2291</v>
      </c>
      <c r="B544" s="70">
        <v>436</v>
      </c>
      <c r="C544" s="70">
        <v>11</v>
      </c>
      <c r="D544" s="70">
        <v>26</v>
      </c>
      <c r="E544" s="70">
        <v>2014</v>
      </c>
      <c r="F544" s="70" t="s">
        <v>181</v>
      </c>
      <c r="G544" s="70" t="s">
        <v>2280</v>
      </c>
      <c r="H544" s="70" t="s">
        <v>2281</v>
      </c>
      <c r="I544" s="148"/>
      <c r="J544" s="71">
        <v>36.944357971878617</v>
      </c>
      <c r="K544" s="71">
        <v>0.63266407798021629</v>
      </c>
      <c r="L544" s="71">
        <v>0.67347129216181767</v>
      </c>
      <c r="M544" s="71">
        <v>11.390505806662111</v>
      </c>
      <c r="N544" s="71">
        <v>14.782502938667481</v>
      </c>
      <c r="O544" s="71">
        <v>15.615489730314241</v>
      </c>
      <c r="P544" s="71">
        <v>13.537503142000997</v>
      </c>
      <c r="Q544" s="71">
        <v>0.89521043664439903</v>
      </c>
      <c r="R544" s="71">
        <v>0</v>
      </c>
      <c r="S544" s="71">
        <v>0.51956556915472329</v>
      </c>
      <c r="T544" s="72"/>
      <c r="U544" s="71">
        <v>5184915</v>
      </c>
      <c r="V544" s="71">
        <v>276</v>
      </c>
      <c r="W544" s="71">
        <v>15</v>
      </c>
      <c r="X544" s="71">
        <v>2527</v>
      </c>
      <c r="Y544" s="71">
        <v>4705</v>
      </c>
      <c r="Z544" s="71">
        <v>8986</v>
      </c>
      <c r="AA544" s="71">
        <v>2696</v>
      </c>
      <c r="AB544" s="71">
        <v>12062</v>
      </c>
      <c r="AC544" s="71">
        <v>0</v>
      </c>
      <c r="AD544" s="71">
        <v>0.51956556915472329</v>
      </c>
      <c r="AE544" s="72"/>
      <c r="AF544" s="71"/>
      <c r="AG544" s="71"/>
      <c r="AH544" s="71"/>
      <c r="AI544" s="71"/>
      <c r="AJ544" s="71"/>
      <c r="AK544" s="71"/>
      <c r="AL544" s="71"/>
      <c r="AM544" s="71"/>
      <c r="AN544" s="71"/>
      <c r="AO544" s="71"/>
      <c r="AP544" s="71"/>
      <c r="AQ544" s="72"/>
      <c r="AR544" s="71">
        <v>81</v>
      </c>
      <c r="AS544" s="71">
        <v>16</v>
      </c>
      <c r="AT544" s="71">
        <v>0</v>
      </c>
      <c r="AU544" s="71">
        <v>0</v>
      </c>
      <c r="AV544" s="71">
        <v>0</v>
      </c>
      <c r="AW544" s="71">
        <v>0</v>
      </c>
      <c r="AX544" s="71"/>
      <c r="AY544" s="72"/>
      <c r="AZ544" s="71">
        <v>348.1</v>
      </c>
      <c r="BA544" s="71">
        <v>367.8</v>
      </c>
      <c r="BB544" s="71">
        <v>0</v>
      </c>
      <c r="BC544" s="71">
        <v>0</v>
      </c>
      <c r="BD544" s="71">
        <v>0</v>
      </c>
      <c r="BE544" s="71">
        <v>0</v>
      </c>
      <c r="BF544" s="71"/>
      <c r="BG544" s="72"/>
      <c r="BH544" s="71">
        <v>0</v>
      </c>
      <c r="BI544" s="71">
        <v>0</v>
      </c>
      <c r="BJ544" s="71">
        <v>11.138999999999999</v>
      </c>
      <c r="BK544" s="71">
        <v>0</v>
      </c>
      <c r="BL544" s="71">
        <v>0</v>
      </c>
      <c r="BM544" s="71">
        <v>0</v>
      </c>
      <c r="BN544" s="72"/>
      <c r="BO544" s="71">
        <v>0</v>
      </c>
      <c r="BP544" s="71">
        <v>0</v>
      </c>
      <c r="BQ544" s="71">
        <v>2</v>
      </c>
      <c r="BR544" s="71">
        <v>0</v>
      </c>
      <c r="BS544" s="71">
        <v>0</v>
      </c>
      <c r="BT544" s="71">
        <v>0</v>
      </c>
      <c r="BU544"/>
      <c r="BV544" s="70">
        <v>11.138999999999999</v>
      </c>
      <c r="BW544" s="70">
        <v>0</v>
      </c>
      <c r="BX544" s="70">
        <v>0</v>
      </c>
      <c r="BY544" s="70">
        <v>0</v>
      </c>
      <c r="BZ544" s="70">
        <v>0</v>
      </c>
      <c r="CA544" s="70">
        <v>0</v>
      </c>
      <c r="CB544" s="70">
        <v>0</v>
      </c>
      <c r="CC544" s="70">
        <v>0</v>
      </c>
      <c r="CD544" s="70">
        <v>0</v>
      </c>
    </row>
    <row r="545" spans="1:82">
      <c r="A545" s="70" t="s">
        <v>2292</v>
      </c>
      <c r="B545" s="70">
        <v>437</v>
      </c>
      <c r="C545" s="70">
        <v>12</v>
      </c>
      <c r="D545" s="70">
        <v>26</v>
      </c>
      <c r="E545" s="70">
        <v>2015</v>
      </c>
      <c r="F545" s="70" t="s">
        <v>182</v>
      </c>
      <c r="G545" s="70" t="s">
        <v>2280</v>
      </c>
      <c r="H545" s="70" t="s">
        <v>2281</v>
      </c>
      <c r="I545" s="148"/>
      <c r="J545" s="71">
        <v>33.146826131783527</v>
      </c>
      <c r="K545" s="71">
        <v>0.60427519678984021</v>
      </c>
      <c r="L545" s="71">
        <v>0.74252677108864273</v>
      </c>
      <c r="M545" s="71">
        <v>11.93623272042376</v>
      </c>
      <c r="N545" s="71">
        <v>14.651542647453869</v>
      </c>
      <c r="O545" s="71">
        <v>15.47696723627581</v>
      </c>
      <c r="P545" s="71">
        <v>13.382363785897489</v>
      </c>
      <c r="Q545" s="71">
        <v>0.86102331467048898</v>
      </c>
      <c r="R545" s="71">
        <v>0</v>
      </c>
      <c r="S545" s="71">
        <v>0.8965767448826778</v>
      </c>
      <c r="T545" s="72"/>
      <c r="U545" s="71">
        <v>4995651</v>
      </c>
      <c r="V545" s="71">
        <v>276</v>
      </c>
      <c r="W545" s="71">
        <v>15</v>
      </c>
      <c r="X545" s="71">
        <v>2527</v>
      </c>
      <c r="Y545" s="71">
        <v>4708</v>
      </c>
      <c r="Z545" s="71">
        <v>8992</v>
      </c>
      <c r="AA545" s="71">
        <v>2663</v>
      </c>
      <c r="AB545" s="71">
        <v>11851</v>
      </c>
      <c r="AC545" s="71">
        <v>0</v>
      </c>
      <c r="AD545" s="71">
        <v>0.8965767448826778</v>
      </c>
      <c r="AE545" s="72"/>
      <c r="AF545" s="71">
        <v>37831419.840103701</v>
      </c>
      <c r="AG545" s="71">
        <v>499044.38263826212</v>
      </c>
      <c r="AH545" s="71">
        <v>156397.35266599761</v>
      </c>
      <c r="AI545" s="71">
        <v>17869577.21803093</v>
      </c>
      <c r="AJ545" s="71">
        <v>22154357.71501971</v>
      </c>
      <c r="AK545" s="71">
        <v>0</v>
      </c>
      <c r="AL545" s="71">
        <v>0</v>
      </c>
      <c r="AM545" s="71">
        <v>1624129.8369247441</v>
      </c>
      <c r="AN545" s="71">
        <v>0</v>
      </c>
      <c r="AO545" s="71">
        <v>0</v>
      </c>
      <c r="AP545" s="71">
        <v>80134926.345383346</v>
      </c>
      <c r="AQ545" s="72"/>
      <c r="AR545" s="71">
        <v>96</v>
      </c>
      <c r="AS545" s="71">
        <v>31</v>
      </c>
      <c r="AT545" s="71">
        <v>0</v>
      </c>
      <c r="AU545" s="71">
        <v>0</v>
      </c>
      <c r="AV545" s="71">
        <v>0</v>
      </c>
      <c r="AW545" s="71">
        <v>0</v>
      </c>
      <c r="AX545" s="71"/>
      <c r="AY545" s="72"/>
      <c r="AZ545" s="71">
        <v>413.4</v>
      </c>
      <c r="BA545" s="71">
        <v>1270.8</v>
      </c>
      <c r="BB545" s="71">
        <v>0</v>
      </c>
      <c r="BC545" s="71">
        <v>0</v>
      </c>
      <c r="BD545" s="71">
        <v>0</v>
      </c>
      <c r="BE545" s="71">
        <v>0</v>
      </c>
      <c r="BF545" s="71"/>
      <c r="BG545" s="72"/>
      <c r="BH545" s="71">
        <v>0</v>
      </c>
      <c r="BI545" s="71">
        <v>0</v>
      </c>
      <c r="BJ545" s="71">
        <v>11.273</v>
      </c>
      <c r="BK545" s="71">
        <v>0</v>
      </c>
      <c r="BL545" s="71">
        <v>0</v>
      </c>
      <c r="BM545" s="71">
        <v>0</v>
      </c>
      <c r="BN545" s="72"/>
      <c r="BO545" s="71">
        <v>0</v>
      </c>
      <c r="BP545" s="71">
        <v>0</v>
      </c>
      <c r="BQ545" s="71">
        <v>2</v>
      </c>
      <c r="BR545" s="71">
        <v>0</v>
      </c>
      <c r="BS545" s="71">
        <v>0</v>
      </c>
      <c r="BT545" s="71">
        <v>0</v>
      </c>
      <c r="BU545"/>
      <c r="BV545" s="70">
        <v>11.273</v>
      </c>
      <c r="BW545" s="70">
        <v>0</v>
      </c>
      <c r="BX545" s="70">
        <v>0</v>
      </c>
      <c r="BY545" s="70">
        <v>0</v>
      </c>
      <c r="BZ545" s="70">
        <v>0</v>
      </c>
      <c r="CA545" s="70">
        <v>0</v>
      </c>
      <c r="CB545" s="70">
        <v>0</v>
      </c>
      <c r="CC545" s="70">
        <v>0</v>
      </c>
      <c r="CD545" s="70">
        <v>0</v>
      </c>
    </row>
    <row r="546" spans="1:82">
      <c r="A546" s="70" t="s">
        <v>2293</v>
      </c>
      <c r="B546" s="70">
        <v>438</v>
      </c>
      <c r="C546" s="70">
        <v>13</v>
      </c>
      <c r="D546" s="70">
        <v>26</v>
      </c>
      <c r="E546" s="70">
        <v>2016</v>
      </c>
      <c r="F546" s="70" t="s">
        <v>155</v>
      </c>
      <c r="G546" s="70" t="s">
        <v>2280</v>
      </c>
      <c r="H546" s="70" t="s">
        <v>2281</v>
      </c>
      <c r="I546" s="148"/>
      <c r="J546" s="71">
        <v>29.544325616089449</v>
      </c>
      <c r="K546" s="71">
        <v>0.60354418842605262</v>
      </c>
      <c r="L546" s="71">
        <v>0.8699967397487699</v>
      </c>
      <c r="M546" s="71">
        <v>10.446169282542547</v>
      </c>
      <c r="N546" s="71">
        <v>12.898248377934246</v>
      </c>
      <c r="O546" s="71">
        <v>15.141097598456565</v>
      </c>
      <c r="P546" s="71">
        <v>12.97764628587618</v>
      </c>
      <c r="Q546" s="71">
        <v>0.82215680418920278</v>
      </c>
      <c r="R546" s="71">
        <v>0</v>
      </c>
      <c r="S546" s="71">
        <v>0.7241560679982928</v>
      </c>
      <c r="T546" s="72"/>
      <c r="U546" s="71">
        <v>4655160</v>
      </c>
      <c r="V546" s="71">
        <v>276</v>
      </c>
      <c r="W546" s="71">
        <v>15</v>
      </c>
      <c r="X546" s="71">
        <v>2527</v>
      </c>
      <c r="Y546" s="71">
        <v>4712</v>
      </c>
      <c r="Z546" s="71">
        <v>8905</v>
      </c>
      <c r="AA546" s="71">
        <v>2671</v>
      </c>
      <c r="AB546" s="71">
        <v>11640</v>
      </c>
      <c r="AC546" s="71">
        <v>0</v>
      </c>
      <c r="AD546" s="71">
        <v>0.7241560679982928</v>
      </c>
      <c r="AE546" s="72"/>
      <c r="AF546" s="71">
        <v>34360120.55910062</v>
      </c>
      <c r="AG546" s="71">
        <v>479748.16238969681</v>
      </c>
      <c r="AH546" s="71">
        <v>136173.84349773271</v>
      </c>
      <c r="AI546" s="71">
        <v>16690976.69804962</v>
      </c>
      <c r="AJ546" s="71">
        <v>18903115.56462964</v>
      </c>
      <c r="AK546" s="71">
        <v>0</v>
      </c>
      <c r="AL546" s="71">
        <v>0</v>
      </c>
      <c r="AM546" s="71">
        <v>1596452.496150214</v>
      </c>
      <c r="AN546" s="71">
        <v>0</v>
      </c>
      <c r="AO546" s="71">
        <v>0</v>
      </c>
      <c r="AP546" s="71">
        <v>72166587.323817521</v>
      </c>
      <c r="AQ546" s="72"/>
      <c r="AR546" s="71">
        <v>110</v>
      </c>
      <c r="AS546" s="71">
        <v>46</v>
      </c>
      <c r="AT546" s="71">
        <v>0</v>
      </c>
      <c r="AU546" s="71">
        <v>0</v>
      </c>
      <c r="AV546" s="71">
        <v>0</v>
      </c>
      <c r="AW546" s="71">
        <v>0</v>
      </c>
      <c r="AX546" s="71"/>
      <c r="AY546" s="72"/>
      <c r="AZ546" s="71">
        <v>476.9</v>
      </c>
      <c r="BA546" s="71">
        <v>3032.8</v>
      </c>
      <c r="BB546" s="71">
        <v>0</v>
      </c>
      <c r="BC546" s="71">
        <v>0</v>
      </c>
      <c r="BD546" s="71">
        <v>0</v>
      </c>
      <c r="BE546" s="71">
        <v>0</v>
      </c>
      <c r="BF546" s="71"/>
      <c r="BG546" s="72"/>
      <c r="BH546" s="71">
        <v>0</v>
      </c>
      <c r="BI546" s="71">
        <v>0</v>
      </c>
      <c r="BJ546" s="71">
        <v>11.022</v>
      </c>
      <c r="BK546" s="71">
        <v>0</v>
      </c>
      <c r="BL546" s="71">
        <v>0</v>
      </c>
      <c r="BM546" s="71">
        <v>0</v>
      </c>
      <c r="BN546" s="72"/>
      <c r="BO546" s="71">
        <v>0</v>
      </c>
      <c r="BP546" s="71">
        <v>0</v>
      </c>
      <c r="BQ546" s="71">
        <v>2</v>
      </c>
      <c r="BR546" s="71">
        <v>0</v>
      </c>
      <c r="BS546" s="71">
        <v>0</v>
      </c>
      <c r="BT546" s="71">
        <v>0</v>
      </c>
      <c r="BU546"/>
      <c r="BV546" s="70">
        <v>11.022</v>
      </c>
      <c r="BW546" s="70">
        <v>0</v>
      </c>
      <c r="BX546" s="70">
        <v>0</v>
      </c>
      <c r="BY546" s="70">
        <v>0</v>
      </c>
      <c r="BZ546" s="70">
        <v>0</v>
      </c>
      <c r="CA546" s="70">
        <v>0</v>
      </c>
      <c r="CB546" s="70">
        <v>0</v>
      </c>
      <c r="CC546" s="70">
        <v>0</v>
      </c>
      <c r="CD546" s="70">
        <v>0</v>
      </c>
    </row>
    <row r="547" spans="1:82">
      <c r="A547" s="70" t="s">
        <v>2294</v>
      </c>
      <c r="B547" s="70">
        <v>439</v>
      </c>
      <c r="C547" s="70">
        <v>14</v>
      </c>
      <c r="D547" s="70">
        <v>26</v>
      </c>
      <c r="E547" s="70">
        <v>2017</v>
      </c>
      <c r="F547" s="70" t="s">
        <v>156</v>
      </c>
      <c r="G547" s="70" t="s">
        <v>2280</v>
      </c>
      <c r="H547" s="70" t="s">
        <v>2281</v>
      </c>
      <c r="I547" s="148"/>
      <c r="J547" s="71">
        <v>33.417493428989559</v>
      </c>
      <c r="K547" s="71">
        <v>0.62868598833931022</v>
      </c>
      <c r="L547" s="71">
        <v>0.76112838007152184</v>
      </c>
      <c r="M547" s="71">
        <v>10.075788658616071</v>
      </c>
      <c r="N547" s="71">
        <v>13.980247753970286</v>
      </c>
      <c r="O547" s="71">
        <v>14.858907476176302</v>
      </c>
      <c r="P547" s="71">
        <v>12.789222770162073</v>
      </c>
      <c r="Q547" s="71">
        <v>0.78377397741931798</v>
      </c>
      <c r="R547" s="71">
        <v>0</v>
      </c>
      <c r="S547" s="71">
        <v>0.4791958634713645</v>
      </c>
      <c r="T547" s="72"/>
      <c r="U547" s="71">
        <v>5723428</v>
      </c>
      <c r="V547" s="71">
        <v>276</v>
      </c>
      <c r="W547" s="71">
        <v>15</v>
      </c>
      <c r="X547" s="71">
        <v>2527</v>
      </c>
      <c r="Y547" s="71">
        <v>4720</v>
      </c>
      <c r="Z547" s="71">
        <v>8884</v>
      </c>
      <c r="AA547" s="71">
        <v>2649</v>
      </c>
      <c r="AB547" s="71">
        <v>11475</v>
      </c>
      <c r="AC547" s="71">
        <v>0</v>
      </c>
      <c r="AD547" s="71">
        <v>0.4791958634713645</v>
      </c>
      <c r="AE547" s="72"/>
      <c r="AF547" s="71">
        <v>39815312.384346679</v>
      </c>
      <c r="AG547" s="71">
        <v>497790.88306196418</v>
      </c>
      <c r="AH547" s="71">
        <v>162760.41959838849</v>
      </c>
      <c r="AI547" s="71">
        <v>16729957.4278508</v>
      </c>
      <c r="AJ547" s="71">
        <v>20576460.59418083</v>
      </c>
      <c r="AK547" s="71">
        <v>0</v>
      </c>
      <c r="AL547" s="71">
        <v>0</v>
      </c>
      <c r="AM547" s="71">
        <v>1576284.9729630491</v>
      </c>
      <c r="AN547" s="71">
        <v>0</v>
      </c>
      <c r="AO547" s="71">
        <v>0</v>
      </c>
      <c r="AP547" s="71">
        <v>79358566.68200171</v>
      </c>
      <c r="AQ547" s="72"/>
      <c r="AR547" s="71">
        <v>119</v>
      </c>
      <c r="AS547" s="71">
        <v>53</v>
      </c>
      <c r="AT547" s="71">
        <v>0</v>
      </c>
      <c r="AU547" s="71">
        <v>0</v>
      </c>
      <c r="AV547" s="71">
        <v>0</v>
      </c>
      <c r="AW547" s="71">
        <v>0</v>
      </c>
      <c r="AX547" s="71"/>
      <c r="AY547" s="72"/>
      <c r="AZ547" s="71">
        <v>514.4</v>
      </c>
      <c r="BA547" s="71">
        <v>3210.7</v>
      </c>
      <c r="BB547" s="71">
        <v>0</v>
      </c>
      <c r="BC547" s="71">
        <v>0</v>
      </c>
      <c r="BD547" s="71">
        <v>0</v>
      </c>
      <c r="BE547" s="71">
        <v>0</v>
      </c>
      <c r="BF547" s="71"/>
      <c r="BG547" s="72"/>
      <c r="BH547" s="71">
        <v>0</v>
      </c>
      <c r="BI547" s="71">
        <v>0</v>
      </c>
      <c r="BJ547" s="71">
        <v>11.47</v>
      </c>
      <c r="BK547" s="71">
        <v>0</v>
      </c>
      <c r="BL547" s="71">
        <v>0</v>
      </c>
      <c r="BM547" s="71">
        <v>0</v>
      </c>
      <c r="BN547" s="72"/>
      <c r="BO547" s="71">
        <v>0</v>
      </c>
      <c r="BP547" s="71">
        <v>0</v>
      </c>
      <c r="BQ547" s="71">
        <v>2</v>
      </c>
      <c r="BR547" s="71">
        <v>0</v>
      </c>
      <c r="BS547" s="71">
        <v>0</v>
      </c>
      <c r="BT547" s="71">
        <v>0</v>
      </c>
      <c r="BU547"/>
      <c r="BV547" s="70">
        <v>11.47</v>
      </c>
      <c r="BW547" s="70">
        <v>0</v>
      </c>
      <c r="BX547" s="70">
        <v>0</v>
      </c>
      <c r="BY547" s="70">
        <v>0</v>
      </c>
      <c r="BZ547" s="70">
        <v>0</v>
      </c>
      <c r="CA547" s="70">
        <v>0</v>
      </c>
      <c r="CB547" s="70">
        <v>0</v>
      </c>
      <c r="CC547" s="70">
        <v>0</v>
      </c>
      <c r="CD547" s="70">
        <v>0</v>
      </c>
    </row>
    <row r="548" spans="1:82">
      <c r="A548" s="70" t="s">
        <v>2295</v>
      </c>
      <c r="B548" s="70">
        <v>440</v>
      </c>
      <c r="C548" s="70">
        <v>15</v>
      </c>
      <c r="D548" s="70">
        <v>26</v>
      </c>
      <c r="E548" s="70">
        <v>2018</v>
      </c>
      <c r="F548" s="70" t="s">
        <v>183</v>
      </c>
      <c r="G548" s="70" t="s">
        <v>2280</v>
      </c>
      <c r="H548" s="70" t="s">
        <v>2281</v>
      </c>
      <c r="I548" s="148"/>
      <c r="J548" s="71">
        <v>32.625967348113569</v>
      </c>
      <c r="K548" s="71">
        <v>0.59112447781029631</v>
      </c>
      <c r="L548" s="71">
        <v>0.71303802711133357</v>
      </c>
      <c r="M548" s="71">
        <v>9.9616673491879286</v>
      </c>
      <c r="N548" s="71">
        <v>13.150599308450603</v>
      </c>
      <c r="O548" s="71">
        <v>14.400858573649227</v>
      </c>
      <c r="P548" s="71">
        <v>12.743173858960482</v>
      </c>
      <c r="Q548" s="71">
        <v>0.71094280802569398</v>
      </c>
      <c r="R548" s="71">
        <v>0</v>
      </c>
      <c r="S548" s="71">
        <v>0.61678125313869714</v>
      </c>
      <c r="T548" s="72"/>
      <c r="U548" s="71">
        <v>5945299</v>
      </c>
      <c r="V548" s="71">
        <v>276</v>
      </c>
      <c r="W548" s="71">
        <v>15</v>
      </c>
      <c r="X548" s="71">
        <v>2527</v>
      </c>
      <c r="Y548" s="71">
        <v>4712</v>
      </c>
      <c r="Z548" s="71">
        <v>8775</v>
      </c>
      <c r="AA548" s="71">
        <v>2666</v>
      </c>
      <c r="AB548" s="71">
        <v>11217</v>
      </c>
      <c r="AC548" s="71">
        <v>0</v>
      </c>
      <c r="AD548" s="71">
        <v>0.61678125313869714</v>
      </c>
      <c r="AE548" s="72"/>
      <c r="AF548" s="71">
        <v>39573907.455601417</v>
      </c>
      <c r="AG548" s="71">
        <v>449534.84864963911</v>
      </c>
      <c r="AH548" s="71">
        <v>155342.82279039029</v>
      </c>
      <c r="AI548" s="71">
        <v>16302956.813301921</v>
      </c>
      <c r="AJ548" s="71">
        <v>20644598.133442018</v>
      </c>
      <c r="AK548" s="71">
        <v>0</v>
      </c>
      <c r="AL548" s="71">
        <v>0</v>
      </c>
      <c r="AM548" s="71">
        <v>1544032.508852565</v>
      </c>
      <c r="AN548" s="71">
        <v>0</v>
      </c>
      <c r="AO548" s="71">
        <v>0</v>
      </c>
      <c r="AP548" s="71">
        <v>78670372.582637951</v>
      </c>
      <c r="AQ548" s="72"/>
      <c r="AR548" s="71">
        <v>130</v>
      </c>
      <c r="AS548" s="71">
        <v>61</v>
      </c>
      <c r="AT548" s="71">
        <v>0</v>
      </c>
      <c r="AU548" s="71">
        <v>0</v>
      </c>
      <c r="AV548" s="71">
        <v>0</v>
      </c>
      <c r="AW548" s="71">
        <v>0</v>
      </c>
      <c r="AX548" s="71"/>
      <c r="AY548" s="72"/>
      <c r="AZ548" s="71">
        <v>570.9</v>
      </c>
      <c r="BA548" s="71">
        <v>5104</v>
      </c>
      <c r="BB548" s="71">
        <v>0</v>
      </c>
      <c r="BC548" s="71">
        <v>0</v>
      </c>
      <c r="BD548" s="71">
        <v>0</v>
      </c>
      <c r="BE548" s="71">
        <v>0</v>
      </c>
      <c r="BF548" s="71"/>
      <c r="BG548" s="72"/>
      <c r="BH548" s="71">
        <v>0</v>
      </c>
      <c r="BI548" s="71">
        <v>0</v>
      </c>
      <c r="BJ548" s="71">
        <v>11.505000000000001</v>
      </c>
      <c r="BK548" s="71">
        <v>0</v>
      </c>
      <c r="BL548" s="71">
        <v>0</v>
      </c>
      <c r="BM548" s="71">
        <v>0</v>
      </c>
      <c r="BN548" s="72"/>
      <c r="BO548" s="71">
        <v>0</v>
      </c>
      <c r="BP548" s="71">
        <v>0</v>
      </c>
      <c r="BQ548" s="71">
        <v>2</v>
      </c>
      <c r="BR548" s="71">
        <v>0</v>
      </c>
      <c r="BS548" s="71">
        <v>0</v>
      </c>
      <c r="BT548" s="71">
        <v>0</v>
      </c>
      <c r="BU548"/>
      <c r="BV548" s="70">
        <v>11.505000000000001</v>
      </c>
      <c r="BW548" s="70">
        <v>0</v>
      </c>
      <c r="BX548" s="70">
        <v>0</v>
      </c>
      <c r="BY548" s="70">
        <v>0</v>
      </c>
      <c r="BZ548" s="70">
        <v>0</v>
      </c>
      <c r="CA548" s="70">
        <v>0</v>
      </c>
      <c r="CB548" s="70">
        <v>0</v>
      </c>
      <c r="CC548" s="70">
        <v>0</v>
      </c>
      <c r="CD548" s="70">
        <v>0</v>
      </c>
    </row>
    <row r="549" spans="1:82">
      <c r="A549" s="70" t="s">
        <v>2296</v>
      </c>
      <c r="B549" s="70">
        <v>441</v>
      </c>
      <c r="C549" s="70">
        <v>16</v>
      </c>
      <c r="D549" s="70">
        <v>26</v>
      </c>
      <c r="E549" s="70">
        <v>2019</v>
      </c>
      <c r="F549" s="70" t="s">
        <v>158</v>
      </c>
      <c r="G549" s="70" t="s">
        <v>2280</v>
      </c>
      <c r="H549" s="70" t="s">
        <v>2281</v>
      </c>
      <c r="I549" s="148"/>
      <c r="J549" s="71">
        <v>31.553016602716042</v>
      </c>
      <c r="K549" s="71">
        <v>0.52186614990743585</v>
      </c>
      <c r="L549" s="71">
        <v>0.71904042318873929</v>
      </c>
      <c r="M549" s="71">
        <v>9.4322348016196287</v>
      </c>
      <c r="N549" s="71">
        <v>11.502587309517624</v>
      </c>
      <c r="O549" s="71">
        <v>13.750924105042927</v>
      </c>
      <c r="P549" s="71">
        <v>12.641823501950547</v>
      </c>
      <c r="Q549" s="71">
        <v>0.68307042013225205</v>
      </c>
      <c r="R549" s="71">
        <v>0</v>
      </c>
      <c r="S549" s="71">
        <v>0.53690553901268789</v>
      </c>
      <c r="T549" s="72"/>
      <c r="U549" s="71">
        <v>6009186</v>
      </c>
      <c r="V549" s="71">
        <v>276</v>
      </c>
      <c r="W549" s="71">
        <v>15</v>
      </c>
      <c r="X549" s="71">
        <v>2527</v>
      </c>
      <c r="Y549" s="71">
        <v>4741</v>
      </c>
      <c r="Z549" s="71">
        <v>8609</v>
      </c>
      <c r="AA549" s="71">
        <v>2625</v>
      </c>
      <c r="AB549" s="71">
        <v>11069</v>
      </c>
      <c r="AC549" s="71">
        <v>0</v>
      </c>
      <c r="AD549" s="71">
        <v>0.53690553901268789</v>
      </c>
      <c r="AE549" s="72"/>
      <c r="AF549" s="71">
        <v>39124814.722230688</v>
      </c>
      <c r="AG549" s="71">
        <v>419789.60886689491</v>
      </c>
      <c r="AH549" s="71">
        <v>164711.81053643639</v>
      </c>
      <c r="AI549" s="71">
        <v>16080347.03896573</v>
      </c>
      <c r="AJ549" s="71">
        <v>18267006.70228871</v>
      </c>
      <c r="AK549" s="71">
        <v>0</v>
      </c>
      <c r="AL549" s="71">
        <v>0</v>
      </c>
      <c r="AM549" s="71">
        <v>1507514.4726126133</v>
      </c>
      <c r="AN549" s="71">
        <v>0</v>
      </c>
      <c r="AO549" s="71">
        <v>0</v>
      </c>
      <c r="AP549" s="71">
        <v>75564184.355501086</v>
      </c>
      <c r="AQ549" s="72"/>
      <c r="AR549" s="71">
        <v>140</v>
      </c>
      <c r="AS549" s="71">
        <v>69</v>
      </c>
      <c r="AT549" s="71">
        <v>0</v>
      </c>
      <c r="AU549" s="71">
        <v>0</v>
      </c>
      <c r="AV549" s="71">
        <v>0</v>
      </c>
      <c r="AW549" s="71">
        <v>0</v>
      </c>
      <c r="AX549" s="71"/>
      <c r="AY549" s="72"/>
      <c r="AZ549" s="71">
        <v>609.1</v>
      </c>
      <c r="BA549" s="71">
        <v>5417.7000000000007</v>
      </c>
      <c r="BB549" s="71">
        <v>0</v>
      </c>
      <c r="BC549" s="71">
        <v>0</v>
      </c>
      <c r="BD549" s="71">
        <v>0</v>
      </c>
      <c r="BE549" s="71">
        <v>0</v>
      </c>
      <c r="BF549" s="71"/>
      <c r="BG549" s="72"/>
      <c r="BH549" s="71">
        <v>0</v>
      </c>
      <c r="BI549" s="71">
        <v>0</v>
      </c>
      <c r="BJ549" s="71">
        <v>10.523</v>
      </c>
      <c r="BK549" s="71">
        <v>0</v>
      </c>
      <c r="BL549" s="71">
        <v>0</v>
      </c>
      <c r="BM549" s="71">
        <v>0</v>
      </c>
      <c r="BN549" s="72"/>
      <c r="BO549" s="71">
        <v>0</v>
      </c>
      <c r="BP549" s="71">
        <v>0</v>
      </c>
      <c r="BQ549" s="71">
        <v>2</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2297</v>
      </c>
      <c r="B550" s="70">
        <v>442</v>
      </c>
      <c r="C550" s="70">
        <v>17</v>
      </c>
      <c r="D550" s="70">
        <v>26</v>
      </c>
      <c r="E550" s="70">
        <v>2020</v>
      </c>
      <c r="F550" s="70" t="s">
        <v>159</v>
      </c>
      <c r="G550" s="70" t="s">
        <v>2280</v>
      </c>
      <c r="H550" s="70" t="s">
        <v>2281</v>
      </c>
      <c r="I550" s="148"/>
      <c r="J550" s="71">
        <v>31.210005883862959</v>
      </c>
      <c r="K550" s="71">
        <v>0.56123180995262945</v>
      </c>
      <c r="L550" s="71">
        <v>0.98775250762334865</v>
      </c>
      <c r="M550" s="71">
        <v>10.013816082652646</v>
      </c>
      <c r="N550" s="71">
        <v>11.986001451735282</v>
      </c>
      <c r="O550" s="71">
        <v>11.927402075439494</v>
      </c>
      <c r="P550" s="71">
        <v>11.807680614488479</v>
      </c>
      <c r="Q550" s="71">
        <v>0.64261292432482797</v>
      </c>
      <c r="R550" s="71">
        <v>0</v>
      </c>
      <c r="S550" s="71">
        <v>0.5070623316296986</v>
      </c>
      <c r="T550" s="72"/>
      <c r="U550" s="71">
        <v>5587554</v>
      </c>
      <c r="V550" s="71">
        <v>271</v>
      </c>
      <c r="W550" s="71">
        <v>21</v>
      </c>
      <c r="X550" s="71">
        <v>2961</v>
      </c>
      <c r="Y550" s="71">
        <v>4744</v>
      </c>
      <c r="Z550" s="71">
        <v>8523</v>
      </c>
      <c r="AA550" s="71">
        <v>2606</v>
      </c>
      <c r="AB550" s="71">
        <v>10899</v>
      </c>
      <c r="AC550" s="71">
        <v>0</v>
      </c>
      <c r="AD550" s="71">
        <v>0.5070623316296986</v>
      </c>
      <c r="AE550" s="72"/>
      <c r="AF550" s="71">
        <v>39160174.802606307</v>
      </c>
      <c r="AG550" s="71">
        <v>428040.89567971637</v>
      </c>
      <c r="AH550" s="71">
        <v>232940.15325670454</v>
      </c>
      <c r="AI550" s="71">
        <v>17097422.834469672</v>
      </c>
      <c r="AJ550" s="71">
        <v>20625576.647449061</v>
      </c>
      <c r="AK550" s="71"/>
      <c r="AL550" s="71"/>
      <c r="AM550" s="71">
        <v>1422440.5904155883</v>
      </c>
      <c r="AN550" s="71"/>
      <c r="AO550" s="71"/>
      <c r="AP550" s="71">
        <v>78966595.923877046</v>
      </c>
      <c r="AQ550" s="72"/>
      <c r="AR550" s="71">
        <v>144</v>
      </c>
      <c r="AS550" s="71">
        <v>79</v>
      </c>
      <c r="AT550" s="71">
        <v>0</v>
      </c>
      <c r="AU550" s="71">
        <v>0</v>
      </c>
      <c r="AV550" s="71">
        <v>0</v>
      </c>
      <c r="AW550" s="71">
        <v>0</v>
      </c>
      <c r="AX550" s="71"/>
      <c r="AY550" s="72"/>
      <c r="AZ550" s="71">
        <v>637</v>
      </c>
      <c r="BA550" s="71">
        <v>6292.2000000000007</v>
      </c>
      <c r="BB550" s="71">
        <v>0</v>
      </c>
      <c r="BC550" s="71">
        <v>0</v>
      </c>
      <c r="BD550" s="71">
        <v>0</v>
      </c>
      <c r="BE550" s="71">
        <v>0</v>
      </c>
      <c r="BF550" s="71"/>
      <c r="BG550" s="72"/>
      <c r="BH550" s="71">
        <v>0</v>
      </c>
      <c r="BI550" s="71">
        <v>0</v>
      </c>
      <c r="BJ550" s="71">
        <v>9.4320000000000004</v>
      </c>
      <c r="BK550" s="71">
        <v>0</v>
      </c>
      <c r="BL550" s="71">
        <v>0</v>
      </c>
      <c r="BM550" s="71">
        <v>0</v>
      </c>
      <c r="BN550" s="72"/>
      <c r="BO550" s="71">
        <v>0</v>
      </c>
      <c r="BP550" s="71">
        <v>0</v>
      </c>
      <c r="BQ550" s="71">
        <v>2</v>
      </c>
      <c r="BR550" s="71">
        <v>0</v>
      </c>
      <c r="BS550" s="71">
        <v>0</v>
      </c>
      <c r="BT550" s="71">
        <v>0</v>
      </c>
      <c r="BU550"/>
      <c r="BV550" s="70">
        <v>9.4320000000000004</v>
      </c>
      <c r="BW550" s="70">
        <v>0</v>
      </c>
      <c r="BX550" s="70">
        <v>0</v>
      </c>
      <c r="BY550" s="70">
        <v>0</v>
      </c>
      <c r="BZ550" s="70">
        <v>0</v>
      </c>
      <c r="CA550" s="70">
        <v>0</v>
      </c>
      <c r="CB550" s="70">
        <v>0</v>
      </c>
      <c r="CC550" s="70">
        <v>0</v>
      </c>
      <c r="CD550" s="70">
        <v>0</v>
      </c>
    </row>
    <row r="551" spans="1:82">
      <c r="A551" s="70" t="s">
        <v>2298</v>
      </c>
      <c r="B551" s="70">
        <v>442</v>
      </c>
      <c r="C551" s="70">
        <v>18</v>
      </c>
      <c r="D551" s="70">
        <v>26</v>
      </c>
      <c r="E551" s="70">
        <v>2021</v>
      </c>
      <c r="F551" s="70" t="s">
        <v>160</v>
      </c>
      <c r="G551" s="70" t="s">
        <v>2280</v>
      </c>
      <c r="H551" s="70" t="s">
        <v>2281</v>
      </c>
      <c r="I551" s="148"/>
      <c r="J551" s="71">
        <v>26.179251807884114</v>
      </c>
      <c r="K551" s="71">
        <v>0.6248985235370611</v>
      </c>
      <c r="L551" s="71">
        <v>0.90817833484481492</v>
      </c>
      <c r="M551" s="71">
        <v>11.350885999506156</v>
      </c>
      <c r="N551" s="71">
        <v>11.809709407300019</v>
      </c>
      <c r="O551" s="71">
        <v>11.453436267895928</v>
      </c>
      <c r="P551" s="71">
        <v>12.146238282855451</v>
      </c>
      <c r="Q551" s="71">
        <v>0.62818688848901405</v>
      </c>
      <c r="R551" s="71">
        <v>0</v>
      </c>
      <c r="S551" s="71">
        <v>0.53126918999826733</v>
      </c>
      <c r="T551" s="72"/>
      <c r="U551" s="71">
        <v>5414565</v>
      </c>
      <c r="V551" s="71">
        <v>271</v>
      </c>
      <c r="W551" s="71">
        <v>21</v>
      </c>
      <c r="X551" s="71">
        <v>2961</v>
      </c>
      <c r="Y551" s="71">
        <v>4740</v>
      </c>
      <c r="Z551" s="71">
        <v>8427</v>
      </c>
      <c r="AA551" s="71">
        <v>2614</v>
      </c>
      <c r="AB551" s="71">
        <v>10759</v>
      </c>
      <c r="AC551" s="71">
        <v>0</v>
      </c>
      <c r="AD551" s="71">
        <v>0.53126918999826733</v>
      </c>
      <c r="AE551" s="72"/>
      <c r="AF551" s="71">
        <v>33084840.023595426</v>
      </c>
      <c r="AG551" s="71">
        <v>481807.79131921381</v>
      </c>
      <c r="AH551" s="71">
        <v>205120.78266601395</v>
      </c>
      <c r="AI551" s="71">
        <v>19145178.052173704</v>
      </c>
      <c r="AJ551" s="71">
        <v>18091623.7050118</v>
      </c>
      <c r="AK551" s="71">
        <v>0</v>
      </c>
      <c r="AL551" s="71">
        <v>0</v>
      </c>
      <c r="AM551" s="71">
        <v>1412268.1689241517</v>
      </c>
      <c r="AN551" s="71">
        <v>0</v>
      </c>
      <c r="AO551" s="71">
        <v>0</v>
      </c>
      <c r="AP551" s="71">
        <v>72420838.523690313</v>
      </c>
      <c r="AQ551" s="72"/>
      <c r="AR551" s="71">
        <v>150</v>
      </c>
      <c r="AS551" s="71">
        <v>81</v>
      </c>
      <c r="AT551" s="71">
        <v>0</v>
      </c>
      <c r="AU551" s="71">
        <v>0</v>
      </c>
      <c r="AV551" s="71">
        <v>0</v>
      </c>
      <c r="AW551" s="71">
        <v>0</v>
      </c>
      <c r="AX551" s="71"/>
      <c r="AY551" s="72"/>
      <c r="AZ551" s="71">
        <v>671.59999999999991</v>
      </c>
      <c r="BA551" s="71">
        <v>6385.7000000000007</v>
      </c>
      <c r="BB551" s="71">
        <v>0</v>
      </c>
      <c r="BC551" s="71">
        <v>0</v>
      </c>
      <c r="BD551" s="71">
        <v>0</v>
      </c>
      <c r="BE551" s="71">
        <v>0</v>
      </c>
      <c r="BF551" s="71"/>
      <c r="BG551" s="72"/>
      <c r="BH551" s="71">
        <v>0</v>
      </c>
      <c r="BI551" s="71">
        <v>0</v>
      </c>
      <c r="BJ551" s="71">
        <v>7.4359999999999999</v>
      </c>
      <c r="BK551" s="71">
        <v>0</v>
      </c>
      <c r="BL551" s="71">
        <v>0</v>
      </c>
      <c r="BM551" s="71">
        <v>0</v>
      </c>
      <c r="BN551" s="72"/>
      <c r="BO551" s="71">
        <v>0</v>
      </c>
      <c r="BP551" s="71">
        <v>0</v>
      </c>
      <c r="BQ551" s="71">
        <v>2</v>
      </c>
      <c r="BR551" s="71">
        <v>0</v>
      </c>
      <c r="BS551" s="71">
        <v>0</v>
      </c>
      <c r="BT551" s="71">
        <v>0</v>
      </c>
      <c r="BU551"/>
      <c r="BV551" s="70">
        <v>7.4359999999999999</v>
      </c>
      <c r="BW551" s="70">
        <v>0</v>
      </c>
      <c r="BX551" s="70">
        <v>0</v>
      </c>
      <c r="BY551" s="70">
        <v>0</v>
      </c>
      <c r="BZ551" s="70">
        <v>0</v>
      </c>
      <c r="CA551" s="70">
        <v>0</v>
      </c>
      <c r="CB551" s="70">
        <v>0</v>
      </c>
      <c r="CC551" s="70">
        <v>0</v>
      </c>
      <c r="CD551" s="70">
        <v>0</v>
      </c>
    </row>
    <row r="552" spans="1:82">
      <c r="A552" s="70" t="s">
        <v>2299</v>
      </c>
      <c r="B552" s="70">
        <v>442</v>
      </c>
      <c r="C552" s="70">
        <v>19</v>
      </c>
      <c r="D552" s="70">
        <v>26</v>
      </c>
      <c r="E552" s="70">
        <v>2022</v>
      </c>
      <c r="F552" s="70" t="s">
        <v>161</v>
      </c>
      <c r="G552" s="70" t="s">
        <v>2280</v>
      </c>
      <c r="H552" s="70" t="s">
        <v>2281</v>
      </c>
      <c r="I552" s="148"/>
      <c r="J552" s="71">
        <v>28.776407404027172</v>
      </c>
      <c r="K552" s="71">
        <v>0.60336811385455669</v>
      </c>
      <c r="L552" s="71">
        <v>0.74712731309127312</v>
      </c>
      <c r="M552" s="71">
        <v>10.932994908169503</v>
      </c>
      <c r="N552" s="71">
        <v>11.951781398537374</v>
      </c>
      <c r="O552" s="71">
        <v>11.963327580052693</v>
      </c>
      <c r="P552" s="71">
        <v>12.050816153303868</v>
      </c>
      <c r="Q552" s="71">
        <v>0.62337276230751526</v>
      </c>
      <c r="R552" s="71">
        <v>0</v>
      </c>
      <c r="S552" s="71">
        <v>0</v>
      </c>
      <c r="T552" s="72"/>
      <c r="U552" s="71">
        <v>6407781</v>
      </c>
      <c r="V552" s="71">
        <v>271</v>
      </c>
      <c r="W552" s="71">
        <v>21</v>
      </c>
      <c r="X552" s="71">
        <v>2961</v>
      </c>
      <c r="Y552" s="71">
        <v>4739</v>
      </c>
      <c r="Z552" s="71">
        <v>8363</v>
      </c>
      <c r="AA552" s="71">
        <v>2633</v>
      </c>
      <c r="AB552" s="71">
        <v>10589</v>
      </c>
      <c r="AC552" s="71">
        <v>0</v>
      </c>
      <c r="AD552" s="71">
        <v>0</v>
      </c>
      <c r="AE552" s="72"/>
      <c r="AF552" s="71">
        <v>35617827.200264007</v>
      </c>
      <c r="AG552" s="71">
        <v>483191.414606456</v>
      </c>
      <c r="AH552" s="71">
        <v>203038.12927576181</v>
      </c>
      <c r="AI552" s="71">
        <v>18107632.360803053</v>
      </c>
      <c r="AJ552" s="71">
        <v>19882774.610781565</v>
      </c>
      <c r="AK552" s="71">
        <v>0</v>
      </c>
      <c r="AL552" s="71">
        <v>0</v>
      </c>
      <c r="AM552" s="71">
        <v>1367328.9204769467</v>
      </c>
      <c r="AN552" s="71">
        <v>0</v>
      </c>
      <c r="AO552" s="71">
        <v>0</v>
      </c>
      <c r="AP552" s="71">
        <v>75661792.636207789</v>
      </c>
      <c r="AQ552" s="72"/>
      <c r="AR552" s="71">
        <v>165</v>
      </c>
      <c r="AS552" s="71">
        <v>85</v>
      </c>
      <c r="AT552" s="71">
        <v>0</v>
      </c>
      <c r="AU552" s="71">
        <v>0</v>
      </c>
      <c r="AV552" s="71">
        <v>0</v>
      </c>
      <c r="AW552" s="71">
        <v>0</v>
      </c>
      <c r="AX552" s="71"/>
      <c r="AY552" s="72"/>
      <c r="AZ552" s="71">
        <v>760.7</v>
      </c>
      <c r="BA552" s="71">
        <v>8337.2000000000007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442</v>
      </c>
      <c r="C553" s="70">
        <v>20</v>
      </c>
      <c r="D553" s="70">
        <v>26</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v>
      </c>
      <c r="AS553" s="71">
        <v>86</v>
      </c>
      <c r="AT553" s="71">
        <v>0</v>
      </c>
      <c r="AU553" s="71">
        <v>0</v>
      </c>
      <c r="AV553" s="71">
        <v>0</v>
      </c>
      <c r="AW553" s="71">
        <v>0</v>
      </c>
      <c r="AX553" s="71"/>
      <c r="AY553" s="72"/>
      <c r="AZ553" s="71">
        <v>861.19999999999982</v>
      </c>
      <c r="BA553" s="71">
        <v>8353.7000000000007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442</v>
      </c>
      <c r="C554" s="70">
        <v>21</v>
      </c>
      <c r="D554" s="70">
        <v>26</v>
      </c>
      <c r="E554" s="70">
        <v>2024</v>
      </c>
      <c r="F554" s="70" t="s">
        <v>1558</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273</v>
      </c>
      <c r="C555" s="70">
        <v>1</v>
      </c>
      <c r="D555" s="70">
        <v>17</v>
      </c>
      <c r="E555" s="70">
        <v>1990</v>
      </c>
      <c r="F555" s="70" t="s">
        <v>787</v>
      </c>
      <c r="G555" s="70" t="s">
        <v>2303</v>
      </c>
      <c r="H555" s="70" t="s">
        <v>2304</v>
      </c>
      <c r="I555" s="148"/>
      <c r="J555" s="71">
        <v>23.243816890446389</v>
      </c>
      <c r="K555" s="71">
        <v>2.1927768422966132</v>
      </c>
      <c r="L555" s="71">
        <v>10.99937430061085</v>
      </c>
      <c r="M555" s="71">
        <v>6.9880414438436782</v>
      </c>
      <c r="N555" s="71">
        <v>9.3769017605584786</v>
      </c>
      <c r="O555" s="71">
        <v>11.494932120666951</v>
      </c>
      <c r="P555" s="71">
        <v>16.23072465329064</v>
      </c>
      <c r="Q555" s="71">
        <v>0.89255095539170004</v>
      </c>
      <c r="R555" s="71">
        <v>0</v>
      </c>
      <c r="S555" s="71">
        <v>1.1264251427112471</v>
      </c>
      <c r="T555" s="72"/>
      <c r="U555" s="71">
        <v>975336</v>
      </c>
      <c r="V555" s="71">
        <v>971</v>
      </c>
      <c r="W555" s="71">
        <v>115</v>
      </c>
      <c r="X555" s="71">
        <v>2602</v>
      </c>
      <c r="Y555" s="71">
        <v>4036</v>
      </c>
      <c r="Z555" s="71">
        <v>4728</v>
      </c>
      <c r="AA555" s="71">
        <v>3941</v>
      </c>
      <c r="AB555" s="71">
        <v>14492</v>
      </c>
      <c r="AC555" s="71">
        <v>0</v>
      </c>
      <c r="AD555" s="71">
        <v>1.1264251427112471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274</v>
      </c>
      <c r="C556" s="70">
        <v>2</v>
      </c>
      <c r="D556" s="70">
        <v>17</v>
      </c>
      <c r="E556" s="70">
        <v>2005</v>
      </c>
      <c r="F556" s="70" t="s">
        <v>789</v>
      </c>
      <c r="G556" s="70" t="s">
        <v>2303</v>
      </c>
      <c r="H556" s="70" t="s">
        <v>2304</v>
      </c>
      <c r="I556" s="148"/>
      <c r="J556" s="71">
        <v>41.706858739999319</v>
      </c>
      <c r="K556" s="71">
        <v>1.7525823668779881</v>
      </c>
      <c r="L556" s="71">
        <v>13.30155619759279</v>
      </c>
      <c r="M556" s="71">
        <v>9.6326082503033206</v>
      </c>
      <c r="N556" s="71">
        <v>10.987625205562519</v>
      </c>
      <c r="O556" s="71">
        <v>15.35613712413419</v>
      </c>
      <c r="P556" s="71">
        <v>16.307955756554978</v>
      </c>
      <c r="Q556" s="71">
        <v>0.799938595417795</v>
      </c>
      <c r="R556" s="71">
        <v>0</v>
      </c>
      <c r="S556" s="71">
        <v>0</v>
      </c>
      <c r="T556" s="72"/>
      <c r="U556" s="71">
        <v>1849460</v>
      </c>
      <c r="V556" s="71">
        <v>855</v>
      </c>
      <c r="W556" s="71">
        <v>119</v>
      </c>
      <c r="X556" s="71">
        <v>1959</v>
      </c>
      <c r="Y556" s="71">
        <v>4090</v>
      </c>
      <c r="Z556" s="71">
        <v>7309</v>
      </c>
      <c r="AA556" s="71">
        <v>3243</v>
      </c>
      <c r="AB556" s="71">
        <v>13578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275</v>
      </c>
      <c r="C557" s="70">
        <v>3</v>
      </c>
      <c r="D557" s="70">
        <v>17</v>
      </c>
      <c r="E557" s="70">
        <v>2006</v>
      </c>
      <c r="F557" s="70" t="s">
        <v>790</v>
      </c>
      <c r="G557" s="70" t="s">
        <v>2303</v>
      </c>
      <c r="H557" s="70" t="s">
        <v>2304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276</v>
      </c>
      <c r="C558" s="70">
        <v>4</v>
      </c>
      <c r="D558" s="70">
        <v>17</v>
      </c>
      <c r="E558" s="70">
        <v>2007</v>
      </c>
      <c r="F558" s="70" t="s">
        <v>791</v>
      </c>
      <c r="G558" s="1064" t="s">
        <v>2303</v>
      </c>
      <c r="H558" s="70" t="s">
        <v>2304</v>
      </c>
      <c r="I558" s="148"/>
      <c r="J558" s="71">
        <v>36.290199288510649</v>
      </c>
      <c r="K558" s="71">
        <v>1.772693247759797</v>
      </c>
      <c r="L558" s="71">
        <v>7.5628009983360496</v>
      </c>
      <c r="M558" s="71">
        <v>10.434850822707469</v>
      </c>
      <c r="N558" s="71">
        <v>11.65239732322758</v>
      </c>
      <c r="O558" s="71">
        <v>14.796137880848169</v>
      </c>
      <c r="P558" s="71">
        <v>16.20292897516044</v>
      </c>
      <c r="Q558" s="71">
        <v>0.82065243302324098</v>
      </c>
      <c r="R558" s="71">
        <v>0</v>
      </c>
      <c r="S558" s="71">
        <v>0</v>
      </c>
      <c r="T558" s="72"/>
      <c r="U558" s="71">
        <v>1718404</v>
      </c>
      <c r="V558" s="71">
        <v>652</v>
      </c>
      <c r="W558" s="71">
        <v>89</v>
      </c>
      <c r="X558" s="71">
        <v>2712</v>
      </c>
      <c r="Y558" s="71">
        <v>4082</v>
      </c>
      <c r="Z558" s="71">
        <v>7321</v>
      </c>
      <c r="AA558" s="71">
        <v>3173</v>
      </c>
      <c r="AB558" s="71">
        <v>13193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277</v>
      </c>
      <c r="C559" s="70">
        <v>5</v>
      </c>
      <c r="D559" s="70">
        <v>17</v>
      </c>
      <c r="E559" s="70">
        <v>2008</v>
      </c>
      <c r="F559" s="70" t="s">
        <v>792</v>
      </c>
      <c r="G559" s="1064" t="s">
        <v>2303</v>
      </c>
      <c r="H559" s="70" t="s">
        <v>2304</v>
      </c>
      <c r="I559" s="148"/>
      <c r="J559" s="71">
        <v>35.608666236999319</v>
      </c>
      <c r="K559" s="71">
        <v>1.390797623257344</v>
      </c>
      <c r="L559" s="71">
        <v>6.8227108727866268</v>
      </c>
      <c r="M559" s="71">
        <v>11.42716450553786</v>
      </c>
      <c r="N559" s="71">
        <v>10.44755318676269</v>
      </c>
      <c r="O559" s="71">
        <v>14.315906255963309</v>
      </c>
      <c r="P559" s="71">
        <v>15.710099932177711</v>
      </c>
      <c r="Q559" s="71">
        <v>0.79776493194047704</v>
      </c>
      <c r="R559" s="71">
        <v>0</v>
      </c>
      <c r="S559" s="71">
        <v>0</v>
      </c>
      <c r="T559" s="72"/>
      <c r="U559" s="71">
        <v>1902066</v>
      </c>
      <c r="V559" s="71">
        <v>652</v>
      </c>
      <c r="W559" s="71">
        <v>89</v>
      </c>
      <c r="X559" s="71">
        <v>2712</v>
      </c>
      <c r="Y559" s="71">
        <v>4087</v>
      </c>
      <c r="Z559" s="71">
        <v>7332</v>
      </c>
      <c r="AA559" s="71">
        <v>3080</v>
      </c>
      <c r="AB559" s="71">
        <v>13036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278</v>
      </c>
      <c r="C560" s="70">
        <v>6</v>
      </c>
      <c r="D560" s="70">
        <v>17</v>
      </c>
      <c r="E560" s="70">
        <v>2009</v>
      </c>
      <c r="F560" s="70" t="s">
        <v>176</v>
      </c>
      <c r="G560" s="70" t="s">
        <v>2303</v>
      </c>
      <c r="H560" s="70" t="s">
        <v>2304</v>
      </c>
      <c r="I560" s="148"/>
      <c r="J560" s="71">
        <v>45.323138468940861</v>
      </c>
      <c r="K560" s="71">
        <v>0.7793945342981049</v>
      </c>
      <c r="L560" s="71">
        <v>8.1913456529184803</v>
      </c>
      <c r="M560" s="71">
        <v>9.7860123608461649</v>
      </c>
      <c r="N560" s="71">
        <v>9.1569555651433241</v>
      </c>
      <c r="O560" s="71">
        <v>14.600679311028379</v>
      </c>
      <c r="P560" s="71">
        <v>15.10410891027208</v>
      </c>
      <c r="Q560" s="71">
        <v>0.75326016732555701</v>
      </c>
      <c r="R560" s="71">
        <v>0</v>
      </c>
      <c r="S560" s="71">
        <v>0</v>
      </c>
      <c r="T560" s="72"/>
      <c r="U560" s="71">
        <v>2139701</v>
      </c>
      <c r="V560" s="71">
        <v>499</v>
      </c>
      <c r="W560" s="71">
        <v>128</v>
      </c>
      <c r="X560" s="71">
        <v>2866</v>
      </c>
      <c r="Y560" s="71">
        <v>4097</v>
      </c>
      <c r="Z560" s="71">
        <v>7381</v>
      </c>
      <c r="AA560" s="71">
        <v>3040</v>
      </c>
      <c r="AB560" s="71">
        <v>12921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15.23</v>
      </c>
      <c r="BK560" s="71">
        <v>0</v>
      </c>
      <c r="BL560" s="71">
        <v>0</v>
      </c>
      <c r="BM560" s="71">
        <v>0</v>
      </c>
      <c r="BN560" s="72"/>
      <c r="BO560" s="71">
        <v>0</v>
      </c>
      <c r="BP560" s="71">
        <v>0</v>
      </c>
      <c r="BQ560" s="71">
        <v>2</v>
      </c>
      <c r="BR560" s="71">
        <v>0</v>
      </c>
      <c r="BS560" s="71">
        <v>0</v>
      </c>
      <c r="BT560" s="71">
        <v>0</v>
      </c>
      <c r="BU560"/>
      <c r="BV560" s="70">
        <v>15.23</v>
      </c>
      <c r="BW560" s="70">
        <v>0</v>
      </c>
      <c r="BX560" s="70">
        <v>0</v>
      </c>
      <c r="BY560" s="70">
        <v>0</v>
      </c>
      <c r="BZ560" s="70">
        <v>0</v>
      </c>
      <c r="CA560" s="70">
        <v>0</v>
      </c>
      <c r="CB560" s="70">
        <v>0</v>
      </c>
      <c r="CC560" s="70">
        <v>0</v>
      </c>
      <c r="CD560" s="70">
        <v>0</v>
      </c>
    </row>
    <row r="561" spans="1:82">
      <c r="A561" s="70" t="s">
        <v>2310</v>
      </c>
      <c r="B561" s="70">
        <v>279</v>
      </c>
      <c r="C561" s="70">
        <v>7</v>
      </c>
      <c r="D561" s="70">
        <v>17</v>
      </c>
      <c r="E561" s="70">
        <v>2010</v>
      </c>
      <c r="F561" s="70" t="s">
        <v>177</v>
      </c>
      <c r="G561" s="70" t="s">
        <v>2303</v>
      </c>
      <c r="H561" s="70" t="s">
        <v>2304</v>
      </c>
      <c r="I561" s="148"/>
      <c r="J561" s="71">
        <v>44.51407093875352</v>
      </c>
      <c r="K561" s="71">
        <v>1.0922997830868739</v>
      </c>
      <c r="L561" s="71">
        <v>7.6192139992517456</v>
      </c>
      <c r="M561" s="71">
        <v>10.74713837103714</v>
      </c>
      <c r="N561" s="71">
        <v>9.9703667328968457</v>
      </c>
      <c r="O561" s="71">
        <v>14.46029390385441</v>
      </c>
      <c r="P561" s="71">
        <v>15.327912825848641</v>
      </c>
      <c r="Q561" s="71">
        <v>0.77581849699564698</v>
      </c>
      <c r="R561" s="71">
        <v>0</v>
      </c>
      <c r="S561" s="71">
        <v>0</v>
      </c>
      <c r="T561" s="72"/>
      <c r="U561" s="71">
        <v>2051379</v>
      </c>
      <c r="V561" s="71">
        <v>499</v>
      </c>
      <c r="W561" s="71">
        <v>128</v>
      </c>
      <c r="X561" s="71">
        <v>2866</v>
      </c>
      <c r="Y561" s="71">
        <v>4116</v>
      </c>
      <c r="Z561" s="71">
        <v>7344</v>
      </c>
      <c r="AA561" s="71">
        <v>3008</v>
      </c>
      <c r="AB561" s="71">
        <v>12752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12.5</v>
      </c>
      <c r="BK561" s="71">
        <v>0</v>
      </c>
      <c r="BL561" s="71">
        <v>0</v>
      </c>
      <c r="BM561" s="71">
        <v>0</v>
      </c>
      <c r="BN561" s="72"/>
      <c r="BO561" s="71">
        <v>0</v>
      </c>
      <c r="BP561" s="71">
        <v>0</v>
      </c>
      <c r="BQ561" s="71">
        <v>2</v>
      </c>
      <c r="BR561" s="71">
        <v>0</v>
      </c>
      <c r="BS561" s="71">
        <v>0</v>
      </c>
      <c r="BT561" s="71">
        <v>0</v>
      </c>
      <c r="BU561"/>
      <c r="BV561" s="70">
        <v>12.5</v>
      </c>
      <c r="BW561" s="70">
        <v>0</v>
      </c>
      <c r="BX561" s="70">
        <v>0</v>
      </c>
      <c r="BY561" s="70">
        <v>0</v>
      </c>
      <c r="BZ561" s="70">
        <v>0</v>
      </c>
      <c r="CA561" s="70">
        <v>0</v>
      </c>
      <c r="CB561" s="70">
        <v>0</v>
      </c>
      <c r="CC561" s="70">
        <v>0</v>
      </c>
      <c r="CD561" s="70">
        <v>0</v>
      </c>
    </row>
    <row r="562" spans="1:82">
      <c r="A562" s="70" t="s">
        <v>2311</v>
      </c>
      <c r="B562" s="70">
        <v>280</v>
      </c>
      <c r="C562" s="70">
        <v>8</v>
      </c>
      <c r="D562" s="70">
        <v>17</v>
      </c>
      <c r="E562" s="70">
        <v>2011</v>
      </c>
      <c r="F562" s="70" t="s">
        <v>178</v>
      </c>
      <c r="G562" s="70" t="s">
        <v>2303</v>
      </c>
      <c r="H562" s="70" t="s">
        <v>2304</v>
      </c>
      <c r="I562" s="148"/>
      <c r="J562" s="71">
        <v>47.715580519834702</v>
      </c>
      <c r="K562" s="71">
        <v>1.1504404728165629</v>
      </c>
      <c r="L562" s="71">
        <v>5.8023011294024949</v>
      </c>
      <c r="M562" s="71">
        <v>13.47774500933402</v>
      </c>
      <c r="N562" s="71">
        <v>11.984858508304519</v>
      </c>
      <c r="O562" s="71">
        <v>14.100791387406044</v>
      </c>
      <c r="P562" s="71">
        <v>14.538568834811588</v>
      </c>
      <c r="Q562" s="71">
        <v>0.88324824814068004</v>
      </c>
      <c r="R562" s="71">
        <v>0</v>
      </c>
      <c r="S562" s="71">
        <v>0</v>
      </c>
      <c r="T562" s="72"/>
      <c r="U562" s="71">
        <v>2142640</v>
      </c>
      <c r="V562" s="71">
        <v>499</v>
      </c>
      <c r="W562" s="71">
        <v>128</v>
      </c>
      <c r="X562" s="71">
        <v>2866</v>
      </c>
      <c r="Y562" s="71">
        <v>4092</v>
      </c>
      <c r="Z562" s="71">
        <v>7317</v>
      </c>
      <c r="AA562" s="71">
        <v>2938</v>
      </c>
      <c r="AB562" s="71">
        <v>12586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12.606999999999999</v>
      </c>
      <c r="BK562" s="71">
        <v>0</v>
      </c>
      <c r="BL562" s="71">
        <v>0</v>
      </c>
      <c r="BM562" s="71">
        <v>0</v>
      </c>
      <c r="BN562" s="72"/>
      <c r="BO562" s="71">
        <v>0</v>
      </c>
      <c r="BP562" s="71">
        <v>0</v>
      </c>
      <c r="BQ562" s="71">
        <v>2</v>
      </c>
      <c r="BR562" s="71">
        <v>0</v>
      </c>
      <c r="BS562" s="71">
        <v>0</v>
      </c>
      <c r="BT562" s="71">
        <v>0</v>
      </c>
      <c r="BU562"/>
      <c r="BV562" s="70">
        <v>12.606999999999999</v>
      </c>
      <c r="BW562" s="70">
        <v>0</v>
      </c>
      <c r="BX562" s="70">
        <v>0</v>
      </c>
      <c r="BY562" s="70">
        <v>0</v>
      </c>
      <c r="BZ562" s="70">
        <v>0</v>
      </c>
      <c r="CA562" s="70">
        <v>0</v>
      </c>
      <c r="CB562" s="70">
        <v>0</v>
      </c>
      <c r="CC562" s="70">
        <v>0</v>
      </c>
      <c r="CD562" s="70">
        <v>0</v>
      </c>
    </row>
    <row r="563" spans="1:82">
      <c r="A563" s="70" t="s">
        <v>2312</v>
      </c>
      <c r="B563" s="70">
        <v>281</v>
      </c>
      <c r="C563" s="70">
        <v>9</v>
      </c>
      <c r="D563" s="70">
        <v>17</v>
      </c>
      <c r="E563" s="70">
        <v>2012</v>
      </c>
      <c r="F563" s="70" t="s">
        <v>179</v>
      </c>
      <c r="G563" s="70" t="s">
        <v>2303</v>
      </c>
      <c r="H563" s="70" t="s">
        <v>2304</v>
      </c>
      <c r="I563" s="148"/>
      <c r="J563" s="71">
        <v>44.72866987910961</v>
      </c>
      <c r="K563" s="71">
        <v>1.0843056837690239</v>
      </c>
      <c r="L563" s="71">
        <v>5.6905994773986244</v>
      </c>
      <c r="M563" s="71">
        <v>14.32721174402251</v>
      </c>
      <c r="N563" s="71">
        <v>12.117504665546329</v>
      </c>
      <c r="O563" s="71">
        <v>14.152346917987009</v>
      </c>
      <c r="P563" s="71">
        <v>14.402315156199933</v>
      </c>
      <c r="Q563" s="71">
        <v>0.94804204100031997</v>
      </c>
      <c r="R563" s="71">
        <v>0</v>
      </c>
      <c r="S563" s="71">
        <v>0</v>
      </c>
      <c r="T563" s="72"/>
      <c r="U563" s="71">
        <v>1963807</v>
      </c>
      <c r="V563" s="71">
        <v>499</v>
      </c>
      <c r="W563" s="71">
        <v>128</v>
      </c>
      <c r="X563" s="71">
        <v>2866</v>
      </c>
      <c r="Y563" s="71">
        <v>4122</v>
      </c>
      <c r="Z563" s="71">
        <v>7402</v>
      </c>
      <c r="AA563" s="71">
        <v>2894</v>
      </c>
      <c r="AB563" s="71">
        <v>12434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16.099</v>
      </c>
      <c r="BK563" s="71">
        <v>0</v>
      </c>
      <c r="BL563" s="71">
        <v>0</v>
      </c>
      <c r="BM563" s="71">
        <v>0</v>
      </c>
      <c r="BN563" s="72"/>
      <c r="BO563" s="71">
        <v>0</v>
      </c>
      <c r="BP563" s="71">
        <v>0</v>
      </c>
      <c r="BQ563" s="71">
        <v>2</v>
      </c>
      <c r="BR563" s="71">
        <v>0</v>
      </c>
      <c r="BS563" s="71">
        <v>0</v>
      </c>
      <c r="BT563" s="71">
        <v>0</v>
      </c>
      <c r="BU563"/>
      <c r="BV563" s="70">
        <v>16.099</v>
      </c>
      <c r="BW563" s="70">
        <v>0</v>
      </c>
      <c r="BX563" s="70">
        <v>0</v>
      </c>
      <c r="BY563" s="70">
        <v>0</v>
      </c>
      <c r="BZ563" s="70">
        <v>0</v>
      </c>
      <c r="CA563" s="70">
        <v>0</v>
      </c>
      <c r="CB563" s="70">
        <v>0</v>
      </c>
      <c r="CC563" s="70">
        <v>0</v>
      </c>
      <c r="CD563" s="70">
        <v>0</v>
      </c>
    </row>
    <row r="564" spans="1:82">
      <c r="A564" s="70" t="s">
        <v>2313</v>
      </c>
      <c r="B564" s="70">
        <v>282</v>
      </c>
      <c r="C564" s="70">
        <v>10</v>
      </c>
      <c r="D564" s="70">
        <v>17</v>
      </c>
      <c r="E564" s="70">
        <v>2013</v>
      </c>
      <c r="F564" s="70" t="s">
        <v>180</v>
      </c>
      <c r="G564" s="70" t="s">
        <v>2303</v>
      </c>
      <c r="H564" s="70" t="s">
        <v>2304</v>
      </c>
      <c r="I564" s="148"/>
      <c r="J564" s="71">
        <v>48.122384390250268</v>
      </c>
      <c r="K564" s="71">
        <v>0.9278576868823446</v>
      </c>
      <c r="L564" s="71">
        <v>5.6838171642947026</v>
      </c>
      <c r="M564" s="71">
        <v>14.00450266417316</v>
      </c>
      <c r="N564" s="71">
        <v>13.11461953047003</v>
      </c>
      <c r="O564" s="71">
        <v>13.706708393352752</v>
      </c>
      <c r="P564" s="71">
        <v>14.531513642952245</v>
      </c>
      <c r="Q564" s="71">
        <v>0.95355377584796397</v>
      </c>
      <c r="R564" s="71">
        <v>0</v>
      </c>
      <c r="S564" s="71">
        <v>0</v>
      </c>
      <c r="T564" s="72"/>
      <c r="U564" s="71">
        <v>1967734</v>
      </c>
      <c r="V564" s="71">
        <v>499</v>
      </c>
      <c r="W564" s="71">
        <v>128</v>
      </c>
      <c r="X564" s="71">
        <v>2866</v>
      </c>
      <c r="Y564" s="71">
        <v>4129</v>
      </c>
      <c r="Z564" s="71">
        <v>7489</v>
      </c>
      <c r="AA564" s="71">
        <v>2909</v>
      </c>
      <c r="AB564" s="71">
        <v>12327</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17.251000000000001</v>
      </c>
      <c r="BK564" s="71">
        <v>0</v>
      </c>
      <c r="BL564" s="71">
        <v>0</v>
      </c>
      <c r="BM564" s="71">
        <v>0</v>
      </c>
      <c r="BN564" s="72"/>
      <c r="BO564" s="71">
        <v>0</v>
      </c>
      <c r="BP564" s="71">
        <v>0</v>
      </c>
      <c r="BQ564" s="71">
        <v>2</v>
      </c>
      <c r="BR564" s="71">
        <v>0</v>
      </c>
      <c r="BS564" s="71">
        <v>0</v>
      </c>
      <c r="BT564" s="71">
        <v>0</v>
      </c>
      <c r="BU564"/>
      <c r="BV564" s="70">
        <v>17.251000000000001</v>
      </c>
      <c r="BW564" s="70">
        <v>0</v>
      </c>
      <c r="BX564" s="70">
        <v>0</v>
      </c>
      <c r="BY564" s="70">
        <v>0</v>
      </c>
      <c r="BZ564" s="70">
        <v>0</v>
      </c>
      <c r="CA564" s="70">
        <v>0</v>
      </c>
      <c r="CB564" s="70">
        <v>0</v>
      </c>
      <c r="CC564" s="70">
        <v>0</v>
      </c>
      <c r="CD564" s="70">
        <v>0</v>
      </c>
    </row>
    <row r="565" spans="1:82">
      <c r="A565" s="70" t="s">
        <v>2314</v>
      </c>
      <c r="B565" s="70">
        <v>283</v>
      </c>
      <c r="C565" s="70">
        <v>11</v>
      </c>
      <c r="D565" s="70">
        <v>17</v>
      </c>
      <c r="E565" s="70">
        <v>2014</v>
      </c>
      <c r="F565" s="70" t="s">
        <v>181</v>
      </c>
      <c r="G565" s="70" t="s">
        <v>2303</v>
      </c>
      <c r="H565" s="70" t="s">
        <v>2304</v>
      </c>
      <c r="I565" s="148"/>
      <c r="J565" s="71">
        <v>43.742768609006063</v>
      </c>
      <c r="K565" s="71">
        <v>0.905664864947202</v>
      </c>
      <c r="L565" s="71">
        <v>4.1931449406763646</v>
      </c>
      <c r="M565" s="71">
        <v>13.88233174431144</v>
      </c>
      <c r="N565" s="71">
        <v>11.72858882511688</v>
      </c>
      <c r="O565" s="71">
        <v>12.986262492169855</v>
      </c>
      <c r="P565" s="71">
        <v>14.305766487967672</v>
      </c>
      <c r="Q565" s="71">
        <v>0.89676900231920698</v>
      </c>
      <c r="R565" s="71">
        <v>0</v>
      </c>
      <c r="S565" s="71">
        <v>0</v>
      </c>
      <c r="T565" s="72"/>
      <c r="U565" s="71">
        <v>1932498</v>
      </c>
      <c r="V565" s="71">
        <v>398</v>
      </c>
      <c r="W565" s="71">
        <v>91</v>
      </c>
      <c r="X565" s="71">
        <v>2635</v>
      </c>
      <c r="Y565" s="71">
        <v>4128</v>
      </c>
      <c r="Z565" s="71">
        <v>7473</v>
      </c>
      <c r="AA565" s="71">
        <v>2849</v>
      </c>
      <c r="AB565" s="71">
        <v>12083</v>
      </c>
      <c r="AC565" s="71">
        <v>0</v>
      </c>
      <c r="AD565" s="71">
        <v>0</v>
      </c>
      <c r="AE565" s="72"/>
      <c r="AF565" s="71"/>
      <c r="AG565" s="71"/>
      <c r="AH565" s="71"/>
      <c r="AI565" s="71"/>
      <c r="AJ565" s="71"/>
      <c r="AK565" s="71"/>
      <c r="AL565" s="71"/>
      <c r="AM565" s="71"/>
      <c r="AN565" s="71"/>
      <c r="AO565" s="71"/>
      <c r="AP565" s="71"/>
      <c r="AQ565" s="72"/>
      <c r="AR565" s="71">
        <v>231</v>
      </c>
      <c r="AS565" s="71">
        <v>61</v>
      </c>
      <c r="AT565" s="71">
        <v>0</v>
      </c>
      <c r="AU565" s="71">
        <v>0</v>
      </c>
      <c r="AV565" s="71">
        <v>0</v>
      </c>
      <c r="AW565" s="71">
        <v>0</v>
      </c>
      <c r="AX565" s="71"/>
      <c r="AY565" s="72"/>
      <c r="AZ565" s="71">
        <v>904.19999999999993</v>
      </c>
      <c r="BA565" s="71">
        <v>6299.7000000000007</v>
      </c>
      <c r="BB565" s="71">
        <v>0</v>
      </c>
      <c r="BC565" s="71">
        <v>0</v>
      </c>
      <c r="BD565" s="71">
        <v>0</v>
      </c>
      <c r="BE565" s="71">
        <v>0</v>
      </c>
      <c r="BF565" s="71"/>
      <c r="BG565" s="72"/>
      <c r="BH565" s="71">
        <v>0</v>
      </c>
      <c r="BI565" s="71">
        <v>0</v>
      </c>
      <c r="BJ565" s="71">
        <v>17.202000000000002</v>
      </c>
      <c r="BK565" s="71">
        <v>0</v>
      </c>
      <c r="BL565" s="71">
        <v>0</v>
      </c>
      <c r="BM565" s="71">
        <v>0</v>
      </c>
      <c r="BN565" s="72"/>
      <c r="BO565" s="71">
        <v>0</v>
      </c>
      <c r="BP565" s="71">
        <v>0</v>
      </c>
      <c r="BQ565" s="71">
        <v>2</v>
      </c>
      <c r="BR565" s="71">
        <v>0</v>
      </c>
      <c r="BS565" s="71">
        <v>0</v>
      </c>
      <c r="BT565" s="71">
        <v>0</v>
      </c>
      <c r="BU565"/>
      <c r="BV565" s="70">
        <v>17.202000000000002</v>
      </c>
      <c r="BW565" s="70">
        <v>0</v>
      </c>
      <c r="BX565" s="70">
        <v>0</v>
      </c>
      <c r="BY565" s="70">
        <v>0</v>
      </c>
      <c r="BZ565" s="70">
        <v>0</v>
      </c>
      <c r="CA565" s="70">
        <v>0</v>
      </c>
      <c r="CB565" s="70">
        <v>0</v>
      </c>
      <c r="CC565" s="70">
        <v>0</v>
      </c>
      <c r="CD565" s="70">
        <v>0</v>
      </c>
    </row>
    <row r="566" spans="1:82">
      <c r="A566" s="70" t="s">
        <v>2315</v>
      </c>
      <c r="B566" s="70">
        <v>284</v>
      </c>
      <c r="C566" s="70">
        <v>12</v>
      </c>
      <c r="D566" s="70">
        <v>17</v>
      </c>
      <c r="E566" s="70">
        <v>2015</v>
      </c>
      <c r="F566" s="70" t="s">
        <v>182</v>
      </c>
      <c r="G566" s="70" t="s">
        <v>2303</v>
      </c>
      <c r="H566" s="70" t="s">
        <v>2304</v>
      </c>
      <c r="I566" s="148"/>
      <c r="J566" s="71">
        <v>48.717626218806579</v>
      </c>
      <c r="K566" s="71">
        <v>0.87190727275905777</v>
      </c>
      <c r="L566" s="71">
        <v>4.909499283319521</v>
      </c>
      <c r="M566" s="71">
        <v>12.88524235268032</v>
      </c>
      <c r="N566" s="71">
        <v>10.763651383613579</v>
      </c>
      <c r="O566" s="71">
        <v>12.933044018391508</v>
      </c>
      <c r="P566" s="71">
        <v>14.040677588358085</v>
      </c>
      <c r="Q566" s="71">
        <v>0.870468343014694</v>
      </c>
      <c r="R566" s="71">
        <v>0</v>
      </c>
      <c r="S566" s="71">
        <v>0</v>
      </c>
      <c r="T566" s="72"/>
      <c r="U566" s="71">
        <v>2305483</v>
      </c>
      <c r="V566" s="71">
        <v>398</v>
      </c>
      <c r="W566" s="71">
        <v>91</v>
      </c>
      <c r="X566" s="71">
        <v>2635</v>
      </c>
      <c r="Y566" s="71">
        <v>4150</v>
      </c>
      <c r="Z566" s="71">
        <v>7514</v>
      </c>
      <c r="AA566" s="71">
        <v>2794</v>
      </c>
      <c r="AB566" s="71">
        <v>11981</v>
      </c>
      <c r="AC566" s="71">
        <v>0</v>
      </c>
      <c r="AD566" s="71">
        <v>0</v>
      </c>
      <c r="AE566" s="72"/>
      <c r="AF566" s="71">
        <v>19383266.086758081</v>
      </c>
      <c r="AG566" s="71">
        <v>691902.03712306661</v>
      </c>
      <c r="AH566" s="71">
        <v>945458.57134006522</v>
      </c>
      <c r="AI566" s="71">
        <v>17606189.01258707</v>
      </c>
      <c r="AJ566" s="71">
        <v>15554989.93815998</v>
      </c>
      <c r="AK566" s="71">
        <v>0</v>
      </c>
      <c r="AL566" s="71">
        <v>0</v>
      </c>
      <c r="AM566" s="71">
        <v>1641945.791595255</v>
      </c>
      <c r="AN566" s="71">
        <v>0</v>
      </c>
      <c r="AO566" s="71">
        <v>0</v>
      </c>
      <c r="AP566" s="71">
        <v>55823751.437563524</v>
      </c>
      <c r="AQ566" s="72"/>
      <c r="AR566" s="71">
        <v>249</v>
      </c>
      <c r="AS566" s="71">
        <v>78</v>
      </c>
      <c r="AT566" s="71">
        <v>0</v>
      </c>
      <c r="AU566" s="71">
        <v>0</v>
      </c>
      <c r="AV566" s="71">
        <v>0</v>
      </c>
      <c r="AW566" s="71">
        <v>0</v>
      </c>
      <c r="AX566" s="71"/>
      <c r="AY566" s="72"/>
      <c r="AZ566" s="71">
        <v>1010.9</v>
      </c>
      <c r="BA566" s="71">
        <v>8126.9000000000005</v>
      </c>
      <c r="BB566" s="71">
        <v>0</v>
      </c>
      <c r="BC566" s="71">
        <v>0</v>
      </c>
      <c r="BD566" s="71">
        <v>0</v>
      </c>
      <c r="BE566" s="71">
        <v>0</v>
      </c>
      <c r="BF566" s="71"/>
      <c r="BG566" s="72"/>
      <c r="BH566" s="71">
        <v>0</v>
      </c>
      <c r="BI566" s="71">
        <v>0</v>
      </c>
      <c r="BJ566" s="71">
        <v>18.126999999999999</v>
      </c>
      <c r="BK566" s="71">
        <v>0</v>
      </c>
      <c r="BL566" s="71">
        <v>0</v>
      </c>
      <c r="BM566" s="71">
        <v>0</v>
      </c>
      <c r="BN566" s="72"/>
      <c r="BO566" s="71">
        <v>0</v>
      </c>
      <c r="BP566" s="71">
        <v>0</v>
      </c>
      <c r="BQ566" s="71">
        <v>2</v>
      </c>
      <c r="BR566" s="71">
        <v>0</v>
      </c>
      <c r="BS566" s="71">
        <v>0</v>
      </c>
      <c r="BT566" s="71">
        <v>0</v>
      </c>
      <c r="BU566"/>
      <c r="BV566" s="70">
        <v>18.126999999999999</v>
      </c>
      <c r="BW566" s="70">
        <v>0</v>
      </c>
      <c r="BX566" s="70">
        <v>0</v>
      </c>
      <c r="BY566" s="70">
        <v>0</v>
      </c>
      <c r="BZ566" s="70">
        <v>0</v>
      </c>
      <c r="CA566" s="70">
        <v>0</v>
      </c>
      <c r="CB566" s="70">
        <v>0</v>
      </c>
      <c r="CC566" s="70">
        <v>0</v>
      </c>
      <c r="CD566" s="70">
        <v>0</v>
      </c>
    </row>
    <row r="567" spans="1:82">
      <c r="A567" s="70" t="s">
        <v>2316</v>
      </c>
      <c r="B567" s="70">
        <v>285</v>
      </c>
      <c r="C567" s="70">
        <v>13</v>
      </c>
      <c r="D567" s="70">
        <v>17</v>
      </c>
      <c r="E567" s="70">
        <v>2016</v>
      </c>
      <c r="F567" s="70" t="s">
        <v>155</v>
      </c>
      <c r="G567" s="70" t="s">
        <v>2303</v>
      </c>
      <c r="H567" s="70" t="s">
        <v>2304</v>
      </c>
      <c r="I567" s="148"/>
      <c r="J567" s="71">
        <v>45.554192305530741</v>
      </c>
      <c r="K567" s="71">
        <v>0.82916976331426517</v>
      </c>
      <c r="L567" s="71">
        <v>4.8436745673378878</v>
      </c>
      <c r="M567" s="71">
        <v>11.633802822546365</v>
      </c>
      <c r="N567" s="71">
        <v>9.9422926926006809</v>
      </c>
      <c r="O567" s="71">
        <v>12.677374923536457</v>
      </c>
      <c r="P567" s="71">
        <v>13.614138859238132</v>
      </c>
      <c r="Q567" s="71">
        <v>0.83734269017723351</v>
      </c>
      <c r="R567" s="71">
        <v>0</v>
      </c>
      <c r="S567" s="71">
        <v>0</v>
      </c>
      <c r="T567" s="72"/>
      <c r="U567" s="71">
        <v>2160033</v>
      </c>
      <c r="V567" s="71">
        <v>398</v>
      </c>
      <c r="W567" s="71">
        <v>91</v>
      </c>
      <c r="X567" s="71">
        <v>2635</v>
      </c>
      <c r="Y567" s="71">
        <v>4188</v>
      </c>
      <c r="Z567" s="71">
        <v>7456</v>
      </c>
      <c r="AA567" s="71">
        <v>2802</v>
      </c>
      <c r="AB567" s="71">
        <v>11855</v>
      </c>
      <c r="AC567" s="71">
        <v>0</v>
      </c>
      <c r="AD567" s="71">
        <v>0</v>
      </c>
      <c r="AE567" s="72"/>
      <c r="AF567" s="71">
        <v>18110083.422707051</v>
      </c>
      <c r="AG567" s="71">
        <v>625064.97580929752</v>
      </c>
      <c r="AH567" s="71">
        <v>681593.2690451165</v>
      </c>
      <c r="AI567" s="71">
        <v>17473758.665424671</v>
      </c>
      <c r="AJ567" s="71">
        <v>13632015.407863529</v>
      </c>
      <c r="AK567" s="71">
        <v>0</v>
      </c>
      <c r="AL567" s="71">
        <v>0</v>
      </c>
      <c r="AM567" s="71">
        <v>1625940.23555505</v>
      </c>
      <c r="AN567" s="71">
        <v>0</v>
      </c>
      <c r="AO567" s="71">
        <v>0</v>
      </c>
      <c r="AP567" s="71">
        <v>52148455.976404712</v>
      </c>
      <c r="AQ567" s="72"/>
      <c r="AR567" s="71">
        <v>263</v>
      </c>
      <c r="AS567" s="71">
        <v>94</v>
      </c>
      <c r="AT567" s="71">
        <v>0</v>
      </c>
      <c r="AU567" s="71">
        <v>0</v>
      </c>
      <c r="AV567" s="71">
        <v>0</v>
      </c>
      <c r="AW567" s="71">
        <v>0</v>
      </c>
      <c r="AX567" s="71"/>
      <c r="AY567" s="72"/>
      <c r="AZ567" s="71">
        <v>1070.7</v>
      </c>
      <c r="BA567" s="71">
        <v>8439.6</v>
      </c>
      <c r="BB567" s="71">
        <v>0</v>
      </c>
      <c r="BC567" s="71">
        <v>0</v>
      </c>
      <c r="BD567" s="71">
        <v>0</v>
      </c>
      <c r="BE567" s="71">
        <v>0</v>
      </c>
      <c r="BF567" s="71"/>
      <c r="BG567" s="72"/>
      <c r="BH567" s="71">
        <v>0</v>
      </c>
      <c r="BI567" s="71">
        <v>0</v>
      </c>
      <c r="BJ567" s="71">
        <v>18.193000000000001</v>
      </c>
      <c r="BK567" s="71">
        <v>0</v>
      </c>
      <c r="BL567" s="71">
        <v>0</v>
      </c>
      <c r="BM567" s="71">
        <v>0</v>
      </c>
      <c r="BN567" s="72"/>
      <c r="BO567" s="71">
        <v>0</v>
      </c>
      <c r="BP567" s="71">
        <v>0</v>
      </c>
      <c r="BQ567" s="71">
        <v>2</v>
      </c>
      <c r="BR567" s="71">
        <v>0</v>
      </c>
      <c r="BS567" s="71">
        <v>0</v>
      </c>
      <c r="BT567" s="71">
        <v>0</v>
      </c>
      <c r="BU567"/>
      <c r="BV567" s="70">
        <v>18.193000000000001</v>
      </c>
      <c r="BW567" s="70">
        <v>0</v>
      </c>
      <c r="BX567" s="70">
        <v>0</v>
      </c>
      <c r="BY567" s="70">
        <v>0</v>
      </c>
      <c r="BZ567" s="70">
        <v>0</v>
      </c>
      <c r="CA567" s="70">
        <v>0</v>
      </c>
      <c r="CB567" s="70">
        <v>0</v>
      </c>
      <c r="CC567" s="70">
        <v>0</v>
      </c>
      <c r="CD567" s="70">
        <v>0</v>
      </c>
    </row>
    <row r="568" spans="1:82">
      <c r="A568" s="70" t="s">
        <v>2317</v>
      </c>
      <c r="B568" s="70">
        <v>286</v>
      </c>
      <c r="C568" s="70">
        <v>14</v>
      </c>
      <c r="D568" s="70">
        <v>17</v>
      </c>
      <c r="E568" s="70">
        <v>2017</v>
      </c>
      <c r="F568" s="70" t="s">
        <v>156</v>
      </c>
      <c r="G568" s="70" t="s">
        <v>2303</v>
      </c>
      <c r="H568" s="70" t="s">
        <v>2304</v>
      </c>
      <c r="I568" s="148"/>
      <c r="J568" s="71">
        <v>44.18259576194847</v>
      </c>
      <c r="K568" s="71">
        <v>0.81655003223478251</v>
      </c>
      <c r="L568" s="71">
        <v>3.893885248024981</v>
      </c>
      <c r="M568" s="71">
        <v>10.132858393614153</v>
      </c>
      <c r="N568" s="71">
        <v>9.6902551312623153</v>
      </c>
      <c r="O568" s="71">
        <v>12.383537928141529</v>
      </c>
      <c r="P568" s="71">
        <v>13.576177587654113</v>
      </c>
      <c r="Q568" s="71">
        <v>0.79524883826519599</v>
      </c>
      <c r="R568" s="71">
        <v>0</v>
      </c>
      <c r="S568" s="71">
        <v>0</v>
      </c>
      <c r="T568" s="72"/>
      <c r="U568" s="71">
        <v>2232513</v>
      </c>
      <c r="V568" s="71">
        <v>398</v>
      </c>
      <c r="W568" s="71">
        <v>91</v>
      </c>
      <c r="X568" s="71">
        <v>2635</v>
      </c>
      <c r="Y568" s="71">
        <v>4183</v>
      </c>
      <c r="Z568" s="71">
        <v>7404</v>
      </c>
      <c r="AA568" s="71">
        <v>2812</v>
      </c>
      <c r="AB568" s="71">
        <v>11643</v>
      </c>
      <c r="AC568" s="71">
        <v>0</v>
      </c>
      <c r="AD568" s="71">
        <v>0</v>
      </c>
      <c r="AE568" s="72"/>
      <c r="AF568" s="71">
        <v>18146028.64888189</v>
      </c>
      <c r="AG568" s="71">
        <v>660880.10737265961</v>
      </c>
      <c r="AH568" s="71">
        <v>752481.8122540086</v>
      </c>
      <c r="AI568" s="71">
        <v>17685613.147500131</v>
      </c>
      <c r="AJ568" s="71">
        <v>15161694.52579046</v>
      </c>
      <c r="AK568" s="71">
        <v>0</v>
      </c>
      <c r="AL568" s="71">
        <v>0</v>
      </c>
      <c r="AM568" s="71">
        <v>1599362.6091685209</v>
      </c>
      <c r="AN568" s="71">
        <v>0</v>
      </c>
      <c r="AO568" s="71">
        <v>0</v>
      </c>
      <c r="AP568" s="71">
        <v>54006060.850967675</v>
      </c>
      <c r="AQ568" s="72"/>
      <c r="AR568" s="71">
        <v>278</v>
      </c>
      <c r="AS568" s="71">
        <v>103</v>
      </c>
      <c r="AT568" s="71">
        <v>0</v>
      </c>
      <c r="AU568" s="71">
        <v>0</v>
      </c>
      <c r="AV568" s="71">
        <v>0</v>
      </c>
      <c r="AW568" s="71">
        <v>0</v>
      </c>
      <c r="AX568" s="71"/>
      <c r="AY568" s="72"/>
      <c r="AZ568" s="71">
        <v>1139.9000000000001</v>
      </c>
      <c r="BA568" s="71">
        <v>12322.9</v>
      </c>
      <c r="BB568" s="71">
        <v>0</v>
      </c>
      <c r="BC568" s="71">
        <v>0</v>
      </c>
      <c r="BD568" s="71">
        <v>0</v>
      </c>
      <c r="BE568" s="71">
        <v>0</v>
      </c>
      <c r="BF568" s="71"/>
      <c r="BG568" s="72"/>
      <c r="BH568" s="71">
        <v>0</v>
      </c>
      <c r="BI568" s="71">
        <v>0</v>
      </c>
      <c r="BJ568" s="71">
        <v>18.471</v>
      </c>
      <c r="BK568" s="71">
        <v>0</v>
      </c>
      <c r="BL568" s="71">
        <v>0</v>
      </c>
      <c r="BM568" s="71">
        <v>0</v>
      </c>
      <c r="BN568" s="72"/>
      <c r="BO568" s="71">
        <v>0</v>
      </c>
      <c r="BP568" s="71">
        <v>0</v>
      </c>
      <c r="BQ568" s="71">
        <v>2</v>
      </c>
      <c r="BR568" s="71">
        <v>0</v>
      </c>
      <c r="BS568" s="71">
        <v>0</v>
      </c>
      <c r="BT568" s="71">
        <v>0</v>
      </c>
      <c r="BU568"/>
      <c r="BV568" s="70">
        <v>18.471</v>
      </c>
      <c r="BW568" s="70">
        <v>0</v>
      </c>
      <c r="BX568" s="70">
        <v>0</v>
      </c>
      <c r="BY568" s="70">
        <v>0</v>
      </c>
      <c r="BZ568" s="70">
        <v>0</v>
      </c>
      <c r="CA568" s="70">
        <v>0</v>
      </c>
      <c r="CB568" s="70">
        <v>0</v>
      </c>
      <c r="CC568" s="70">
        <v>0</v>
      </c>
      <c r="CD568" s="70">
        <v>0</v>
      </c>
    </row>
    <row r="569" spans="1:82">
      <c r="A569" s="70" t="s">
        <v>2318</v>
      </c>
      <c r="B569" s="70">
        <v>287</v>
      </c>
      <c r="C569" s="70">
        <v>15</v>
      </c>
      <c r="D569" s="70">
        <v>17</v>
      </c>
      <c r="E569" s="70">
        <v>2018</v>
      </c>
      <c r="F569" s="70" t="s">
        <v>183</v>
      </c>
      <c r="G569" s="70" t="s">
        <v>2303</v>
      </c>
      <c r="H569" s="70" t="s">
        <v>2304</v>
      </c>
      <c r="I569" s="148"/>
      <c r="J569" s="71">
        <v>40.719877060996069</v>
      </c>
      <c r="K569" s="71">
        <v>0.71183123874014531</v>
      </c>
      <c r="L569" s="71">
        <v>3.5146637883833054</v>
      </c>
      <c r="M569" s="71">
        <v>8.4612037419344617</v>
      </c>
      <c r="N569" s="71">
        <v>7.9695032741186838</v>
      </c>
      <c r="O569" s="71">
        <v>12.008100533719819</v>
      </c>
      <c r="P569" s="71">
        <v>13.47449628972603</v>
      </c>
      <c r="Q569" s="71">
        <v>0.72716830137102495</v>
      </c>
      <c r="R569" s="71">
        <v>0</v>
      </c>
      <c r="S569" s="71">
        <v>0</v>
      </c>
      <c r="T569" s="72"/>
      <c r="U569" s="71">
        <v>2320598</v>
      </c>
      <c r="V569" s="71">
        <v>398</v>
      </c>
      <c r="W569" s="71">
        <v>91</v>
      </c>
      <c r="X569" s="71">
        <v>2635</v>
      </c>
      <c r="Y569" s="71">
        <v>4209</v>
      </c>
      <c r="Z569" s="71">
        <v>7317</v>
      </c>
      <c r="AA569" s="71">
        <v>2819</v>
      </c>
      <c r="AB569" s="71">
        <v>11473</v>
      </c>
      <c r="AC569" s="71">
        <v>0</v>
      </c>
      <c r="AD569" s="71">
        <v>0</v>
      </c>
      <c r="AE569" s="72"/>
      <c r="AF569" s="71">
        <v>18093117.693468969</v>
      </c>
      <c r="AG569" s="71">
        <v>570161.49177254783</v>
      </c>
      <c r="AH569" s="71">
        <v>707885.08943839115</v>
      </c>
      <c r="AI569" s="71">
        <v>16482591.678319691</v>
      </c>
      <c r="AJ569" s="71">
        <v>14518473.996665429</v>
      </c>
      <c r="AK569" s="71">
        <v>0</v>
      </c>
      <c r="AL569" s="71">
        <v>0</v>
      </c>
      <c r="AM569" s="71">
        <v>1579271.193194747</v>
      </c>
      <c r="AN569" s="71">
        <v>0</v>
      </c>
      <c r="AO569" s="71">
        <v>0</v>
      </c>
      <c r="AP569" s="71">
        <v>51951501.142859772</v>
      </c>
      <c r="AQ569" s="72"/>
      <c r="AR569" s="71">
        <v>291</v>
      </c>
      <c r="AS569" s="71">
        <v>111</v>
      </c>
      <c r="AT569" s="71">
        <v>0</v>
      </c>
      <c r="AU569" s="71">
        <v>0</v>
      </c>
      <c r="AV569" s="71">
        <v>0</v>
      </c>
      <c r="AW569" s="71">
        <v>0</v>
      </c>
      <c r="AX569" s="71"/>
      <c r="AY569" s="72"/>
      <c r="AZ569" s="71">
        <v>1220.8</v>
      </c>
      <c r="BA569" s="71">
        <v>12554.6</v>
      </c>
      <c r="BB569" s="71">
        <v>0</v>
      </c>
      <c r="BC569" s="71">
        <v>0</v>
      </c>
      <c r="BD569" s="71">
        <v>0</v>
      </c>
      <c r="BE569" s="71">
        <v>0</v>
      </c>
      <c r="BF569" s="71"/>
      <c r="BG569" s="72"/>
      <c r="BH569" s="71">
        <v>0</v>
      </c>
      <c r="BI569" s="71">
        <v>0</v>
      </c>
      <c r="BJ569" s="71">
        <v>18.295000000000002</v>
      </c>
      <c r="BK569" s="71">
        <v>0</v>
      </c>
      <c r="BL569" s="71">
        <v>0</v>
      </c>
      <c r="BM569" s="71">
        <v>0</v>
      </c>
      <c r="BN569" s="72"/>
      <c r="BO569" s="71">
        <v>0</v>
      </c>
      <c r="BP569" s="71">
        <v>0</v>
      </c>
      <c r="BQ569" s="71">
        <v>2</v>
      </c>
      <c r="BR569" s="71">
        <v>0</v>
      </c>
      <c r="BS569" s="71">
        <v>0</v>
      </c>
      <c r="BT569" s="71">
        <v>0</v>
      </c>
      <c r="BU569"/>
      <c r="BV569" s="70">
        <v>18.295000000000002</v>
      </c>
      <c r="BW569" s="70">
        <v>0</v>
      </c>
      <c r="BX569" s="70">
        <v>0</v>
      </c>
      <c r="BY569" s="70">
        <v>0</v>
      </c>
      <c r="BZ569" s="70">
        <v>0</v>
      </c>
      <c r="CA569" s="70">
        <v>0</v>
      </c>
      <c r="CB569" s="70">
        <v>0</v>
      </c>
      <c r="CC569" s="70">
        <v>0</v>
      </c>
      <c r="CD569" s="70">
        <v>0</v>
      </c>
    </row>
    <row r="570" spans="1:82">
      <c r="A570" s="70" t="s">
        <v>2319</v>
      </c>
      <c r="B570" s="70">
        <v>288</v>
      </c>
      <c r="C570" s="70">
        <v>16</v>
      </c>
      <c r="D570" s="70">
        <v>17</v>
      </c>
      <c r="E570" s="70">
        <v>2019</v>
      </c>
      <c r="F570" s="70" t="s">
        <v>158</v>
      </c>
      <c r="G570" s="70" t="s">
        <v>2303</v>
      </c>
      <c r="H570" s="70" t="s">
        <v>2304</v>
      </c>
      <c r="I570" s="148"/>
      <c r="J570" s="71">
        <v>44.39321266993656</v>
      </c>
      <c r="K570" s="71">
        <v>0.66410358225414301</v>
      </c>
      <c r="L570" s="71">
        <v>3.5456149188032051</v>
      </c>
      <c r="M570" s="71">
        <v>8.1743468531078651</v>
      </c>
      <c r="N570" s="71">
        <v>8.273572251226744</v>
      </c>
      <c r="O570" s="71">
        <v>11.548284502202387</v>
      </c>
      <c r="P570" s="71">
        <v>13.075257450588852</v>
      </c>
      <c r="Q570" s="71">
        <v>0.696461537773295</v>
      </c>
      <c r="R570" s="71">
        <v>0</v>
      </c>
      <c r="S570" s="71">
        <v>0</v>
      </c>
      <c r="T570" s="72"/>
      <c r="U570" s="71">
        <v>2649270</v>
      </c>
      <c r="V570" s="71">
        <v>398</v>
      </c>
      <c r="W570" s="71">
        <v>91</v>
      </c>
      <c r="X570" s="71">
        <v>2635</v>
      </c>
      <c r="Y570" s="71">
        <v>4193</v>
      </c>
      <c r="Z570" s="71">
        <v>7230</v>
      </c>
      <c r="AA570" s="71">
        <v>2715</v>
      </c>
      <c r="AB570" s="71">
        <v>11286</v>
      </c>
      <c r="AC570" s="71">
        <v>0</v>
      </c>
      <c r="AD570" s="71">
        <v>0</v>
      </c>
      <c r="AE570" s="72"/>
      <c r="AF570" s="71">
        <v>19575864.739463981</v>
      </c>
      <c r="AG570" s="71">
        <v>574923.88985054649</v>
      </c>
      <c r="AH570" s="71">
        <v>757685.39524278708</v>
      </c>
      <c r="AI570" s="71">
        <v>16801018.12161487</v>
      </c>
      <c r="AJ570" s="71">
        <v>15511915.28998005</v>
      </c>
      <c r="AK570" s="71">
        <v>0</v>
      </c>
      <c r="AL570" s="71">
        <v>0</v>
      </c>
      <c r="AM570" s="71">
        <v>1537068.2390374879</v>
      </c>
      <c r="AN570" s="71">
        <v>0</v>
      </c>
      <c r="AO570" s="71">
        <v>0</v>
      </c>
      <c r="AP570" s="71">
        <v>54758475.675189726</v>
      </c>
      <c r="AQ570" s="72"/>
      <c r="AR570" s="71">
        <v>300</v>
      </c>
      <c r="AS570" s="71">
        <v>133</v>
      </c>
      <c r="AT570" s="71">
        <v>0</v>
      </c>
      <c r="AU570" s="71">
        <v>0</v>
      </c>
      <c r="AV570" s="71">
        <v>0</v>
      </c>
      <c r="AW570" s="71">
        <v>0</v>
      </c>
      <c r="AX570" s="71"/>
      <c r="AY570" s="72"/>
      <c r="AZ570" s="71">
        <v>1266.9000000000001</v>
      </c>
      <c r="BA570" s="71">
        <v>13332.1</v>
      </c>
      <c r="BB570" s="71">
        <v>0</v>
      </c>
      <c r="BC570" s="71">
        <v>0</v>
      </c>
      <c r="BD570" s="71">
        <v>0</v>
      </c>
      <c r="BE570" s="71">
        <v>0</v>
      </c>
      <c r="BF570" s="71"/>
      <c r="BG570" s="72"/>
      <c r="BH570" s="71">
        <v>0</v>
      </c>
      <c r="BI570" s="71">
        <v>0</v>
      </c>
      <c r="BJ570" s="71">
        <v>18.841999999999999</v>
      </c>
      <c r="BK570" s="71">
        <v>0</v>
      </c>
      <c r="BL570" s="71">
        <v>0</v>
      </c>
      <c r="BM570" s="71">
        <v>0</v>
      </c>
      <c r="BN570" s="72"/>
      <c r="BO570" s="71">
        <v>0</v>
      </c>
      <c r="BP570" s="71">
        <v>0</v>
      </c>
      <c r="BQ570" s="71">
        <v>2</v>
      </c>
      <c r="BR570" s="71">
        <v>0</v>
      </c>
      <c r="BS570" s="71">
        <v>0</v>
      </c>
      <c r="BT570" s="71">
        <v>0</v>
      </c>
      <c r="BU570"/>
      <c r="BV570" s="70">
        <v>18.841999999999999</v>
      </c>
      <c r="BW570" s="70">
        <v>0</v>
      </c>
      <c r="BX570" s="70">
        <v>0</v>
      </c>
      <c r="BY570" s="70">
        <v>0</v>
      </c>
      <c r="BZ570" s="70">
        <v>0</v>
      </c>
      <c r="CA570" s="70">
        <v>0</v>
      </c>
      <c r="CB570" s="70">
        <v>0</v>
      </c>
      <c r="CC570" s="70">
        <v>0</v>
      </c>
      <c r="CD570" s="70">
        <v>0</v>
      </c>
    </row>
    <row r="571" spans="1:82">
      <c r="A571" s="70" t="s">
        <v>2320</v>
      </c>
      <c r="B571" s="70">
        <v>289</v>
      </c>
      <c r="C571" s="70">
        <v>17</v>
      </c>
      <c r="D571" s="70">
        <v>17</v>
      </c>
      <c r="E571" s="70">
        <v>2020</v>
      </c>
      <c r="F571" s="70" t="s">
        <v>159</v>
      </c>
      <c r="G571" s="70" t="s">
        <v>2303</v>
      </c>
      <c r="H571" s="70" t="s">
        <v>2304</v>
      </c>
      <c r="I571" s="148"/>
      <c r="J571" s="71">
        <v>47.058143058610732</v>
      </c>
      <c r="K571" s="71">
        <v>0.64105975098431622</v>
      </c>
      <c r="L571" s="71">
        <v>8.318533627439372</v>
      </c>
      <c r="M571" s="71">
        <v>8.2422915229528098</v>
      </c>
      <c r="N571" s="71">
        <v>8.2221963673909517</v>
      </c>
      <c r="O571" s="71">
        <v>10.074547405970774</v>
      </c>
      <c r="P571" s="71">
        <v>12.170157379323122</v>
      </c>
      <c r="Q571" s="71">
        <v>0.655348440578994</v>
      </c>
      <c r="R571" s="71">
        <v>0</v>
      </c>
      <c r="S571" s="71">
        <v>0</v>
      </c>
      <c r="T571" s="72"/>
      <c r="U571" s="71">
        <v>2725922</v>
      </c>
      <c r="V571" s="71">
        <v>340</v>
      </c>
      <c r="W571" s="71">
        <v>272</v>
      </c>
      <c r="X571" s="71">
        <v>2694</v>
      </c>
      <c r="Y571" s="71">
        <v>4196</v>
      </c>
      <c r="Z571" s="71">
        <v>7199</v>
      </c>
      <c r="AA571" s="71">
        <v>2686</v>
      </c>
      <c r="AB571" s="71">
        <v>11115</v>
      </c>
      <c r="AC571" s="71">
        <v>0</v>
      </c>
      <c r="AD571" s="71">
        <v>0</v>
      </c>
      <c r="AE571" s="72"/>
      <c r="AF571" s="71">
        <v>21471900.836007182</v>
      </c>
      <c r="AG571" s="71">
        <v>502736.77962335863</v>
      </c>
      <c r="AH571" s="71">
        <v>1818174.7423305898</v>
      </c>
      <c r="AI571" s="71">
        <v>16152357.512143282</v>
      </c>
      <c r="AJ571" s="71">
        <v>15321077.392179189</v>
      </c>
      <c r="AK571" s="71"/>
      <c r="AL571" s="71"/>
      <c r="AM571" s="71">
        <v>1450630.9902256413</v>
      </c>
      <c r="AN571" s="71"/>
      <c r="AO571" s="71"/>
      <c r="AP571" s="71">
        <v>56716878.252509244</v>
      </c>
      <c r="AQ571" s="72"/>
      <c r="AR571" s="71">
        <v>305</v>
      </c>
      <c r="AS571" s="71">
        <v>145</v>
      </c>
      <c r="AT571" s="71">
        <v>0</v>
      </c>
      <c r="AU571" s="71">
        <v>0</v>
      </c>
      <c r="AV571" s="71">
        <v>0</v>
      </c>
      <c r="AW571" s="71">
        <v>0</v>
      </c>
      <c r="AX571" s="71"/>
      <c r="AY571" s="72"/>
      <c r="AZ571" s="71">
        <v>1296.9000000000001</v>
      </c>
      <c r="BA571" s="71">
        <v>13835.9</v>
      </c>
      <c r="BB571" s="71">
        <v>0</v>
      </c>
      <c r="BC571" s="71">
        <v>0</v>
      </c>
      <c r="BD571" s="71">
        <v>0</v>
      </c>
      <c r="BE571" s="71">
        <v>0</v>
      </c>
      <c r="BF571" s="71"/>
      <c r="BG571" s="72"/>
      <c r="BH571" s="71">
        <v>0</v>
      </c>
      <c r="BI571" s="71">
        <v>0</v>
      </c>
      <c r="BJ571" s="71">
        <v>18.683</v>
      </c>
      <c r="BK571" s="71">
        <v>0</v>
      </c>
      <c r="BL571" s="71">
        <v>0</v>
      </c>
      <c r="BM571" s="71">
        <v>0</v>
      </c>
      <c r="BN571" s="72"/>
      <c r="BO571" s="71">
        <v>0</v>
      </c>
      <c r="BP571" s="71">
        <v>0</v>
      </c>
      <c r="BQ571" s="71">
        <v>2</v>
      </c>
      <c r="BR571" s="71">
        <v>0</v>
      </c>
      <c r="BS571" s="71">
        <v>0</v>
      </c>
      <c r="BT571" s="71">
        <v>0</v>
      </c>
      <c r="BU571"/>
      <c r="BV571" s="70">
        <v>18.683</v>
      </c>
      <c r="BW571" s="70">
        <v>0</v>
      </c>
      <c r="BX571" s="70">
        <v>0</v>
      </c>
      <c r="BY571" s="70">
        <v>0</v>
      </c>
      <c r="BZ571" s="70">
        <v>0</v>
      </c>
      <c r="CA571" s="70">
        <v>0</v>
      </c>
      <c r="CB571" s="70">
        <v>0</v>
      </c>
      <c r="CC571" s="70">
        <v>0</v>
      </c>
      <c r="CD571" s="70">
        <v>0</v>
      </c>
    </row>
    <row r="572" spans="1:82">
      <c r="A572" s="70" t="s">
        <v>2321</v>
      </c>
      <c r="B572" s="70">
        <v>289</v>
      </c>
      <c r="C572" s="70">
        <v>18</v>
      </c>
      <c r="D572" s="70">
        <v>17</v>
      </c>
      <c r="E572" s="70">
        <v>2021</v>
      </c>
      <c r="F572" s="70" t="s">
        <v>160</v>
      </c>
      <c r="G572" s="70" t="s">
        <v>2303</v>
      </c>
      <c r="H572" s="70" t="s">
        <v>2304</v>
      </c>
      <c r="I572" s="148"/>
      <c r="J572" s="71">
        <v>46.962748341191883</v>
      </c>
      <c r="K572" s="71">
        <v>0.65469485253253934</v>
      </c>
      <c r="L572" s="71">
        <v>8.6991757749270864</v>
      </c>
      <c r="M572" s="71">
        <v>7.7795713613166519</v>
      </c>
      <c r="N572" s="71">
        <v>7.5520644794257681</v>
      </c>
      <c r="O572" s="71">
        <v>9.7178200208206817</v>
      </c>
      <c r="P572" s="71">
        <v>12.490087415575919</v>
      </c>
      <c r="Q572" s="71">
        <v>0.63548527691369405</v>
      </c>
      <c r="R572" s="71">
        <v>0</v>
      </c>
      <c r="S572" s="71">
        <v>0</v>
      </c>
      <c r="T572" s="72"/>
      <c r="U572" s="71">
        <v>2902857</v>
      </c>
      <c r="V572" s="71">
        <v>340</v>
      </c>
      <c r="W572" s="71">
        <v>272</v>
      </c>
      <c r="X572" s="71">
        <v>2694</v>
      </c>
      <c r="Y572" s="71">
        <v>4200</v>
      </c>
      <c r="Z572" s="71">
        <v>7150</v>
      </c>
      <c r="AA572" s="71">
        <v>2688</v>
      </c>
      <c r="AB572" s="71">
        <v>10884</v>
      </c>
      <c r="AC572" s="71">
        <v>0</v>
      </c>
      <c r="AD572" s="71">
        <v>0</v>
      </c>
      <c r="AE572" s="72"/>
      <c r="AF572" s="71">
        <v>21525846.359786417</v>
      </c>
      <c r="AG572" s="71">
        <v>536874.07766164199</v>
      </c>
      <c r="AH572" s="71">
        <v>1838663.0079231577</v>
      </c>
      <c r="AI572" s="71">
        <v>17537524.255507126</v>
      </c>
      <c r="AJ572" s="71">
        <v>15763539.36351271</v>
      </c>
      <c r="AK572" s="71">
        <v>0</v>
      </c>
      <c r="AL572" s="71">
        <v>0</v>
      </c>
      <c r="AM572" s="71">
        <v>1428676.1549001271</v>
      </c>
      <c r="AN572" s="71">
        <v>0</v>
      </c>
      <c r="AO572" s="71">
        <v>0</v>
      </c>
      <c r="AP572" s="71">
        <v>58631123.21929118</v>
      </c>
      <c r="AQ572" s="72"/>
      <c r="AR572" s="71">
        <v>315</v>
      </c>
      <c r="AS572" s="71">
        <v>148</v>
      </c>
      <c r="AT572" s="71">
        <v>0</v>
      </c>
      <c r="AU572" s="71">
        <v>0</v>
      </c>
      <c r="AV572" s="71">
        <v>0</v>
      </c>
      <c r="AW572" s="71">
        <v>0</v>
      </c>
      <c r="AX572" s="71"/>
      <c r="AY572" s="72"/>
      <c r="AZ572" s="71">
        <v>1360.7</v>
      </c>
      <c r="BA572" s="71">
        <v>13960.2</v>
      </c>
      <c r="BB572" s="71">
        <v>0</v>
      </c>
      <c r="BC572" s="71">
        <v>0</v>
      </c>
      <c r="BD572" s="71">
        <v>0</v>
      </c>
      <c r="BE572" s="71">
        <v>0</v>
      </c>
      <c r="BF572" s="71"/>
      <c r="BG572" s="72"/>
      <c r="BH572" s="71">
        <v>0</v>
      </c>
      <c r="BI572" s="71">
        <v>0</v>
      </c>
      <c r="BJ572" s="71">
        <v>21.683</v>
      </c>
      <c r="BK572" s="71">
        <v>0</v>
      </c>
      <c r="BL572" s="71">
        <v>0</v>
      </c>
      <c r="BM572" s="71">
        <v>0</v>
      </c>
      <c r="BN572" s="72"/>
      <c r="BO572" s="71">
        <v>0</v>
      </c>
      <c r="BP572" s="71">
        <v>0</v>
      </c>
      <c r="BQ572" s="71">
        <v>2</v>
      </c>
      <c r="BR572" s="71">
        <v>0</v>
      </c>
      <c r="BS572" s="71">
        <v>0</v>
      </c>
      <c r="BT572" s="71">
        <v>0</v>
      </c>
      <c r="BU572"/>
      <c r="BV572" s="70">
        <v>21.683</v>
      </c>
      <c r="BW572" s="70">
        <v>0</v>
      </c>
      <c r="BX572" s="70">
        <v>0</v>
      </c>
      <c r="BY572" s="70">
        <v>0</v>
      </c>
      <c r="BZ572" s="70">
        <v>0</v>
      </c>
      <c r="CA572" s="70">
        <v>0</v>
      </c>
      <c r="CB572" s="70">
        <v>0</v>
      </c>
      <c r="CC572" s="70">
        <v>0</v>
      </c>
      <c r="CD572" s="70">
        <v>0</v>
      </c>
    </row>
    <row r="573" spans="1:82">
      <c r="A573" s="70" t="s">
        <v>2322</v>
      </c>
      <c r="B573" s="70">
        <v>289</v>
      </c>
      <c r="C573" s="70">
        <v>19</v>
      </c>
      <c r="D573" s="70">
        <v>17</v>
      </c>
      <c r="E573" s="70">
        <v>2022</v>
      </c>
      <c r="F573" s="70" t="s">
        <v>161</v>
      </c>
      <c r="G573" s="70" t="s">
        <v>2303</v>
      </c>
      <c r="H573" s="70" t="s">
        <v>2304</v>
      </c>
      <c r="I573" s="148"/>
      <c r="J573" s="71">
        <v>44.185554299118181</v>
      </c>
      <c r="K573" s="71">
        <v>0.62925249705371944</v>
      </c>
      <c r="L573" s="71">
        <v>7.9563850635687317</v>
      </c>
      <c r="M573" s="71">
        <v>8.7621003563071991</v>
      </c>
      <c r="N573" s="71">
        <v>8.8145159481327688</v>
      </c>
      <c r="O573" s="71">
        <v>10.129417983301819</v>
      </c>
      <c r="P573" s="71">
        <v>12.3208496333817</v>
      </c>
      <c r="Q573" s="71">
        <v>0.62761139096802532</v>
      </c>
      <c r="R573" s="71">
        <v>0</v>
      </c>
      <c r="S573" s="71">
        <v>0</v>
      </c>
      <c r="T573" s="72"/>
      <c r="U573" s="71">
        <v>3053896</v>
      </c>
      <c r="V573" s="71">
        <v>340</v>
      </c>
      <c r="W573" s="71">
        <v>272</v>
      </c>
      <c r="X573" s="71">
        <v>2694</v>
      </c>
      <c r="Y573" s="71">
        <v>4209</v>
      </c>
      <c r="Z573" s="71">
        <v>7081</v>
      </c>
      <c r="AA573" s="71">
        <v>2692</v>
      </c>
      <c r="AB573" s="71">
        <v>10661</v>
      </c>
      <c r="AC573" s="71">
        <v>0</v>
      </c>
      <c r="AD573" s="71">
        <v>0</v>
      </c>
      <c r="AE573" s="72"/>
      <c r="AF573" s="71">
        <v>19294824.04120668</v>
      </c>
      <c r="AG573" s="71">
        <v>531186.44031893718</v>
      </c>
      <c r="AH573" s="71">
        <v>1958729.0927389758</v>
      </c>
      <c r="AI573" s="71">
        <v>16986194.055990454</v>
      </c>
      <c r="AJ573" s="71">
        <v>16724226.123268198</v>
      </c>
      <c r="AK573" s="71">
        <v>0</v>
      </c>
      <c r="AL573" s="71">
        <v>0</v>
      </c>
      <c r="AM573" s="71">
        <v>1376626.0856742589</v>
      </c>
      <c r="AN573" s="71">
        <v>0</v>
      </c>
      <c r="AO573" s="71">
        <v>0</v>
      </c>
      <c r="AP573" s="71">
        <v>56871785.839197502</v>
      </c>
      <c r="AQ573" s="72"/>
      <c r="AR573" s="71">
        <v>326</v>
      </c>
      <c r="AS573" s="71">
        <v>151</v>
      </c>
      <c r="AT573" s="71">
        <v>0</v>
      </c>
      <c r="AU573" s="71">
        <v>0</v>
      </c>
      <c r="AV573" s="71">
        <v>0</v>
      </c>
      <c r="AW573" s="71">
        <v>0</v>
      </c>
      <c r="AX573" s="71"/>
      <c r="AY573" s="72"/>
      <c r="AZ573" s="71">
        <v>1434.6999999999998</v>
      </c>
      <c r="BA573" s="71">
        <v>14108.700000000003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289</v>
      </c>
      <c r="C574" s="70">
        <v>20</v>
      </c>
      <c r="D574" s="70">
        <v>17</v>
      </c>
      <c r="E574" s="70">
        <v>2023</v>
      </c>
      <c r="F574" s="70" t="s">
        <v>1539</v>
      </c>
      <c r="G574" s="70" t="s">
        <v>2303</v>
      </c>
      <c r="H574" s="70" t="s">
        <v>2304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343</v>
      </c>
      <c r="AS574" s="71">
        <v>151</v>
      </c>
      <c r="AT574" s="71">
        <v>0</v>
      </c>
      <c r="AU574" s="71">
        <v>1</v>
      </c>
      <c r="AV574" s="71">
        <v>0</v>
      </c>
      <c r="AW574" s="71">
        <v>0</v>
      </c>
      <c r="AX574" s="71"/>
      <c r="AY574" s="72"/>
      <c r="AZ574" s="71">
        <v>1534.1999999999998</v>
      </c>
      <c r="BA574" s="71">
        <v>14108.600000000004</v>
      </c>
      <c r="BB574" s="71">
        <v>0</v>
      </c>
      <c r="BC574" s="71">
        <v>49.8</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289</v>
      </c>
      <c r="C575" s="70">
        <v>21</v>
      </c>
      <c r="D575" s="70">
        <v>17</v>
      </c>
      <c r="E575" s="70">
        <v>2024</v>
      </c>
      <c r="F575" s="70" t="s">
        <v>1558</v>
      </c>
      <c r="G575" s="70" t="s">
        <v>2303</v>
      </c>
      <c r="H575" s="70" t="s">
        <v>2304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460</v>
      </c>
      <c r="C576" s="70">
        <v>1</v>
      </c>
      <c r="D576" s="70">
        <v>28</v>
      </c>
      <c r="E576" s="70">
        <v>1990</v>
      </c>
      <c r="F576" s="70" t="s">
        <v>787</v>
      </c>
      <c r="G576" s="70" t="s">
        <v>2326</v>
      </c>
      <c r="H576" s="70" t="s">
        <v>2327</v>
      </c>
      <c r="I576" s="148"/>
      <c r="J576" s="71">
        <v>8.6852477565429549</v>
      </c>
      <c r="K576" s="71">
        <v>1.635761197268973</v>
      </c>
      <c r="L576" s="71">
        <v>0.7025293012926247</v>
      </c>
      <c r="M576" s="71">
        <v>5.4803234869039796</v>
      </c>
      <c r="N576" s="71">
        <v>12.899399333934319</v>
      </c>
      <c r="O576" s="71">
        <v>10.42761503078269</v>
      </c>
      <c r="P576" s="71">
        <v>16.963804833012979</v>
      </c>
      <c r="Q576" s="71">
        <v>0.79018967414266605</v>
      </c>
      <c r="R576" s="71">
        <v>0</v>
      </c>
      <c r="S576" s="71">
        <v>0.71234591576098938</v>
      </c>
      <c r="T576" s="72"/>
      <c r="U576" s="71">
        <v>1293035</v>
      </c>
      <c r="V576" s="71">
        <v>477</v>
      </c>
      <c r="W576" s="71">
        <v>10</v>
      </c>
      <c r="X576" s="71">
        <v>1886</v>
      </c>
      <c r="Y576" s="71">
        <v>3206</v>
      </c>
      <c r="Z576" s="71">
        <v>4289</v>
      </c>
      <c r="AA576" s="71">
        <v>4119</v>
      </c>
      <c r="AB576" s="71">
        <v>12830</v>
      </c>
      <c r="AC576" s="71">
        <v>0</v>
      </c>
      <c r="AD576" s="71">
        <v>0.71234591576098938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461</v>
      </c>
      <c r="C577" s="70">
        <v>2</v>
      </c>
      <c r="D577" s="70">
        <v>28</v>
      </c>
      <c r="E577" s="70">
        <v>2005</v>
      </c>
      <c r="F577" s="70" t="s">
        <v>789</v>
      </c>
      <c r="G577" s="1064" t="s">
        <v>2326</v>
      </c>
      <c r="H577" s="70" t="s">
        <v>2327</v>
      </c>
      <c r="I577" s="148"/>
      <c r="J577" s="71">
        <v>5.4909808039918211</v>
      </c>
      <c r="K577" s="71">
        <v>1.1037615470437769</v>
      </c>
      <c r="L577" s="71">
        <v>10.768884762666181</v>
      </c>
      <c r="M577" s="71">
        <v>7.0562200724276716</v>
      </c>
      <c r="N577" s="71">
        <v>21.66866005716842</v>
      </c>
      <c r="O577" s="71">
        <v>15.86877872466623</v>
      </c>
      <c r="P577" s="71">
        <v>17.70089554828046</v>
      </c>
      <c r="Q577" s="71">
        <v>0.77024577967979502</v>
      </c>
      <c r="R577" s="71">
        <v>0</v>
      </c>
      <c r="S577" s="71">
        <v>1.5596448499480751</v>
      </c>
      <c r="T577" s="72"/>
      <c r="U577" s="71">
        <v>989402</v>
      </c>
      <c r="V577" s="71">
        <v>424</v>
      </c>
      <c r="W577" s="71">
        <v>144</v>
      </c>
      <c r="X577" s="71">
        <v>1295</v>
      </c>
      <c r="Y577" s="71">
        <v>4049</v>
      </c>
      <c r="Z577" s="71">
        <v>7553</v>
      </c>
      <c r="AA577" s="71">
        <v>3520</v>
      </c>
      <c r="AB577" s="71">
        <v>13074</v>
      </c>
      <c r="AC577" s="71">
        <v>0</v>
      </c>
      <c r="AD577" s="71">
        <v>1.5596448499480751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462</v>
      </c>
      <c r="C578" s="70">
        <v>3</v>
      </c>
      <c r="D578" s="70">
        <v>28</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463</v>
      </c>
      <c r="C579" s="70">
        <v>4</v>
      </c>
      <c r="D579" s="70">
        <v>28</v>
      </c>
      <c r="E579" s="70">
        <v>2007</v>
      </c>
      <c r="F579" s="70" t="s">
        <v>791</v>
      </c>
      <c r="G579" s="70" t="s">
        <v>2326</v>
      </c>
      <c r="H579" s="70" t="s">
        <v>2327</v>
      </c>
      <c r="I579" s="148"/>
      <c r="J579" s="71">
        <v>5.265024042393958</v>
      </c>
      <c r="K579" s="71">
        <v>1.1399262947458999</v>
      </c>
      <c r="L579" s="71">
        <v>6.2634781310795447</v>
      </c>
      <c r="M579" s="71">
        <v>8.9988334849572791</v>
      </c>
      <c r="N579" s="71">
        <v>19.171990747975091</v>
      </c>
      <c r="O579" s="71">
        <v>15.170032909936671</v>
      </c>
      <c r="P579" s="71">
        <v>17.591897358785921</v>
      </c>
      <c r="Q579" s="71">
        <v>0.794091484876427</v>
      </c>
      <c r="R579" s="71">
        <v>0</v>
      </c>
      <c r="S579" s="71">
        <v>1.5947903397891989</v>
      </c>
      <c r="T579" s="72"/>
      <c r="U579" s="71">
        <v>970533</v>
      </c>
      <c r="V579" s="71">
        <v>426</v>
      </c>
      <c r="W579" s="71">
        <v>102</v>
      </c>
      <c r="X579" s="71">
        <v>1927</v>
      </c>
      <c r="Y579" s="71">
        <v>4081</v>
      </c>
      <c r="Z579" s="71">
        <v>7506</v>
      </c>
      <c r="AA579" s="71">
        <v>3445</v>
      </c>
      <c r="AB579" s="71">
        <v>12766</v>
      </c>
      <c r="AC579" s="71">
        <v>0</v>
      </c>
      <c r="AD579" s="71">
        <v>1.5947903397891989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464</v>
      </c>
      <c r="C580" s="70">
        <v>5</v>
      </c>
      <c r="D580" s="70">
        <v>28</v>
      </c>
      <c r="E580" s="70">
        <v>2008</v>
      </c>
      <c r="F580" s="70" t="s">
        <v>792</v>
      </c>
      <c r="G580" s="70" t="s">
        <v>2326</v>
      </c>
      <c r="H580" s="70" t="s">
        <v>2327</v>
      </c>
      <c r="I580" s="148"/>
      <c r="J580" s="71">
        <v>3.3933802131324802</v>
      </c>
      <c r="K580" s="71">
        <v>0.84501100330427448</v>
      </c>
      <c r="L580" s="71">
        <v>5.6905151745909892</v>
      </c>
      <c r="M580" s="71">
        <v>9.7349733114436567</v>
      </c>
      <c r="N580" s="71">
        <v>17.50552352692414</v>
      </c>
      <c r="O580" s="71">
        <v>14.70250601573974</v>
      </c>
      <c r="P580" s="71">
        <v>17.32701606156094</v>
      </c>
      <c r="Q580" s="71">
        <v>0.77708032416233297</v>
      </c>
      <c r="R580" s="71">
        <v>0</v>
      </c>
      <c r="S580" s="71">
        <v>0.85128208729765209</v>
      </c>
      <c r="T580" s="72"/>
      <c r="U580" s="71">
        <v>725866</v>
      </c>
      <c r="V580" s="71">
        <v>426</v>
      </c>
      <c r="W580" s="71">
        <v>102</v>
      </c>
      <c r="X580" s="71">
        <v>1927</v>
      </c>
      <c r="Y580" s="71">
        <v>4100</v>
      </c>
      <c r="Z580" s="71">
        <v>7530</v>
      </c>
      <c r="AA580" s="71">
        <v>3397</v>
      </c>
      <c r="AB580" s="71">
        <v>12698</v>
      </c>
      <c r="AC580" s="71">
        <v>0</v>
      </c>
      <c r="AD580" s="71">
        <v>0.85128208729765209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465</v>
      </c>
      <c r="C581" s="70">
        <v>6</v>
      </c>
      <c r="D581" s="70">
        <v>28</v>
      </c>
      <c r="E581" s="70">
        <v>2009</v>
      </c>
      <c r="F581" s="70" t="s">
        <v>176</v>
      </c>
      <c r="G581" s="70" t="s">
        <v>2326</v>
      </c>
      <c r="H581" s="70" t="s">
        <v>2327</v>
      </c>
      <c r="I581" s="148"/>
      <c r="J581" s="71">
        <v>4.326265088811053</v>
      </c>
      <c r="K581" s="71">
        <v>0.92950811678405731</v>
      </c>
      <c r="L581" s="71">
        <v>4.4053333818070008</v>
      </c>
      <c r="M581" s="71">
        <v>11.147905299319881</v>
      </c>
      <c r="N581" s="71">
        <v>17.710143933328279</v>
      </c>
      <c r="O581" s="71">
        <v>14.90926974220578</v>
      </c>
      <c r="P581" s="71">
        <v>16.862942645218229</v>
      </c>
      <c r="Q581" s="71">
        <v>0.73104887379169403</v>
      </c>
      <c r="R581" s="71">
        <v>0</v>
      </c>
      <c r="S581" s="71">
        <v>0.665801054495336</v>
      </c>
      <c r="T581" s="72"/>
      <c r="U581" s="71">
        <v>687453</v>
      </c>
      <c r="V581" s="71">
        <v>449</v>
      </c>
      <c r="W581" s="71">
        <v>110</v>
      </c>
      <c r="X581" s="71">
        <v>2250</v>
      </c>
      <c r="Y581" s="71">
        <v>4116</v>
      </c>
      <c r="Z581" s="71">
        <v>7537</v>
      </c>
      <c r="AA581" s="71">
        <v>3394</v>
      </c>
      <c r="AB581" s="71">
        <v>12540</v>
      </c>
      <c r="AC581" s="71">
        <v>0</v>
      </c>
      <c r="AD581" s="71">
        <v>0.665801054495336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35.9</v>
      </c>
      <c r="BK581" s="71">
        <v>0</v>
      </c>
      <c r="BL581" s="71">
        <v>0</v>
      </c>
      <c r="BM581" s="71">
        <v>0</v>
      </c>
      <c r="BN581" s="72"/>
      <c r="BO581" s="71">
        <v>0</v>
      </c>
      <c r="BP581" s="71">
        <v>0</v>
      </c>
      <c r="BQ581" s="71">
        <v>1</v>
      </c>
      <c r="BR581" s="71">
        <v>0</v>
      </c>
      <c r="BS581" s="71">
        <v>0</v>
      </c>
      <c r="BT581" s="71">
        <v>0</v>
      </c>
      <c r="BU581"/>
      <c r="BV581" s="70">
        <v>35.9</v>
      </c>
      <c r="BW581" s="70">
        <v>0</v>
      </c>
      <c r="BX581" s="70">
        <v>0</v>
      </c>
      <c r="BY581" s="70">
        <v>0</v>
      </c>
      <c r="BZ581" s="70">
        <v>0</v>
      </c>
      <c r="CA581" s="70">
        <v>0</v>
      </c>
      <c r="CB581" s="70">
        <v>0</v>
      </c>
      <c r="CC581" s="70">
        <v>0</v>
      </c>
      <c r="CD581" s="70">
        <v>0</v>
      </c>
    </row>
    <row r="582" spans="1:82">
      <c r="A582" s="70" t="s">
        <v>2333</v>
      </c>
      <c r="B582" s="70">
        <v>466</v>
      </c>
      <c r="C582" s="70">
        <v>7</v>
      </c>
      <c r="D582" s="70">
        <v>28</v>
      </c>
      <c r="E582" s="70">
        <v>2010</v>
      </c>
      <c r="F582" s="70" t="s">
        <v>177</v>
      </c>
      <c r="G582" s="70" t="s">
        <v>2326</v>
      </c>
      <c r="H582" s="70" t="s">
        <v>2327</v>
      </c>
      <c r="I582" s="148"/>
      <c r="J582" s="71">
        <v>3.83749170411037</v>
      </c>
      <c r="K582" s="71">
        <v>0.99577155980337462</v>
      </c>
      <c r="L582" s="71">
        <v>4.4861458095116991</v>
      </c>
      <c r="M582" s="71">
        <v>11.51798575998305</v>
      </c>
      <c r="N582" s="71">
        <v>18.871191026759831</v>
      </c>
      <c r="O582" s="71">
        <v>14.77139499819115</v>
      </c>
      <c r="P582" s="71">
        <v>17.16746619357848</v>
      </c>
      <c r="Q582" s="71">
        <v>0.75263885087305105</v>
      </c>
      <c r="R582" s="71">
        <v>0</v>
      </c>
      <c r="S582" s="71">
        <v>0.64846607447163096</v>
      </c>
      <c r="T582" s="72"/>
      <c r="U582" s="71">
        <v>712077</v>
      </c>
      <c r="V582" s="71">
        <v>449</v>
      </c>
      <c r="W582" s="71">
        <v>110</v>
      </c>
      <c r="X582" s="71">
        <v>2250</v>
      </c>
      <c r="Y582" s="71">
        <v>4121</v>
      </c>
      <c r="Z582" s="71">
        <v>7502</v>
      </c>
      <c r="AA582" s="71">
        <v>3369</v>
      </c>
      <c r="AB582" s="71">
        <v>12371</v>
      </c>
      <c r="AC582" s="71">
        <v>0</v>
      </c>
      <c r="AD582" s="71">
        <v>0.64846607447163096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36.475000000000001</v>
      </c>
      <c r="BK582" s="71">
        <v>0</v>
      </c>
      <c r="BL582" s="71">
        <v>0</v>
      </c>
      <c r="BM582" s="71">
        <v>0</v>
      </c>
      <c r="BN582" s="72"/>
      <c r="BO582" s="71">
        <v>0</v>
      </c>
      <c r="BP582" s="71">
        <v>0</v>
      </c>
      <c r="BQ582" s="71">
        <v>1</v>
      </c>
      <c r="BR582" s="71">
        <v>0</v>
      </c>
      <c r="BS582" s="71">
        <v>0</v>
      </c>
      <c r="BT582" s="71">
        <v>0</v>
      </c>
      <c r="BU582"/>
      <c r="BV582" s="70">
        <v>36.475000000000001</v>
      </c>
      <c r="BW582" s="70">
        <v>0</v>
      </c>
      <c r="BX582" s="70">
        <v>0</v>
      </c>
      <c r="BY582" s="70">
        <v>0</v>
      </c>
      <c r="BZ582" s="70">
        <v>0</v>
      </c>
      <c r="CA582" s="70">
        <v>0</v>
      </c>
      <c r="CB582" s="70">
        <v>0</v>
      </c>
      <c r="CC582" s="70">
        <v>0</v>
      </c>
      <c r="CD582" s="70">
        <v>0</v>
      </c>
    </row>
    <row r="583" spans="1:82">
      <c r="A583" s="70" t="s">
        <v>2334</v>
      </c>
      <c r="B583" s="70">
        <v>467</v>
      </c>
      <c r="C583" s="70">
        <v>8</v>
      </c>
      <c r="D583" s="70">
        <v>28</v>
      </c>
      <c r="E583" s="70">
        <v>2011</v>
      </c>
      <c r="F583" s="70" t="s">
        <v>178</v>
      </c>
      <c r="G583" s="70" t="s">
        <v>2326</v>
      </c>
      <c r="H583" s="70" t="s">
        <v>2327</v>
      </c>
      <c r="I583" s="148"/>
      <c r="J583" s="71">
        <v>5.7905414219687916</v>
      </c>
      <c r="K583" s="71">
        <v>1.249822811172244</v>
      </c>
      <c r="L583" s="71">
        <v>4.0028147319007807</v>
      </c>
      <c r="M583" s="71">
        <v>12.67568203630039</v>
      </c>
      <c r="N583" s="71">
        <v>17.729875589945259</v>
      </c>
      <c r="O583" s="71">
        <v>14.58257324429432</v>
      </c>
      <c r="P583" s="71">
        <v>16.542694218779829</v>
      </c>
      <c r="Q583" s="71">
        <v>0.85405459875036305</v>
      </c>
      <c r="R583" s="71">
        <v>0</v>
      </c>
      <c r="S583" s="71">
        <v>0.56961615508079755</v>
      </c>
      <c r="T583" s="72"/>
      <c r="U583" s="71">
        <v>1018879</v>
      </c>
      <c r="V583" s="71">
        <v>449</v>
      </c>
      <c r="W583" s="71">
        <v>110</v>
      </c>
      <c r="X583" s="71">
        <v>2250</v>
      </c>
      <c r="Y583" s="71">
        <v>4123</v>
      </c>
      <c r="Z583" s="71">
        <v>7567</v>
      </c>
      <c r="AA583" s="71">
        <v>3343</v>
      </c>
      <c r="AB583" s="71">
        <v>12170</v>
      </c>
      <c r="AC583" s="71">
        <v>0</v>
      </c>
      <c r="AD583" s="71">
        <v>0.56961615508079755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37.652000000000001</v>
      </c>
      <c r="BK583" s="71">
        <v>0</v>
      </c>
      <c r="BL583" s="71">
        <v>0</v>
      </c>
      <c r="BM583" s="71">
        <v>0</v>
      </c>
      <c r="BN583" s="72"/>
      <c r="BO583" s="71">
        <v>0</v>
      </c>
      <c r="BP583" s="71">
        <v>0</v>
      </c>
      <c r="BQ583" s="71">
        <v>1</v>
      </c>
      <c r="BR583" s="71">
        <v>0</v>
      </c>
      <c r="BS583" s="71">
        <v>0</v>
      </c>
      <c r="BT583" s="71">
        <v>0</v>
      </c>
      <c r="BU583"/>
      <c r="BV583" s="70">
        <v>37.652000000000001</v>
      </c>
      <c r="BW583" s="70">
        <v>0</v>
      </c>
      <c r="BX583" s="70">
        <v>0</v>
      </c>
      <c r="BY583" s="70">
        <v>0</v>
      </c>
      <c r="BZ583" s="70">
        <v>0</v>
      </c>
      <c r="CA583" s="70">
        <v>0</v>
      </c>
      <c r="CB583" s="70">
        <v>0</v>
      </c>
      <c r="CC583" s="70">
        <v>0</v>
      </c>
      <c r="CD583" s="70">
        <v>0</v>
      </c>
    </row>
    <row r="584" spans="1:82">
      <c r="A584" s="70" t="s">
        <v>2335</v>
      </c>
      <c r="B584" s="70">
        <v>468</v>
      </c>
      <c r="C584" s="70">
        <v>9</v>
      </c>
      <c r="D584" s="70">
        <v>28</v>
      </c>
      <c r="E584" s="70">
        <v>2012</v>
      </c>
      <c r="F584" s="70" t="s">
        <v>179</v>
      </c>
      <c r="G584" s="70" t="s">
        <v>2326</v>
      </c>
      <c r="H584" s="70" t="s">
        <v>2327</v>
      </c>
      <c r="I584" s="148"/>
      <c r="J584" s="71">
        <v>3.7248551050182281</v>
      </c>
      <c r="K584" s="71">
        <v>1.1281232118168401</v>
      </c>
      <c r="L584" s="71">
        <v>4.0699129518948496</v>
      </c>
      <c r="M584" s="71">
        <v>11.412028792233629</v>
      </c>
      <c r="N584" s="71">
        <v>17.331417007730789</v>
      </c>
      <c r="O584" s="71">
        <v>14.410461864478261</v>
      </c>
      <c r="P584" s="71">
        <v>16.477562364263296</v>
      </c>
      <c r="Q584" s="71">
        <v>0.92257589642141502</v>
      </c>
      <c r="R584" s="71">
        <v>0</v>
      </c>
      <c r="S584" s="71">
        <v>0.56444596537964908</v>
      </c>
      <c r="T584" s="72"/>
      <c r="U584" s="71">
        <v>672504</v>
      </c>
      <c r="V584" s="71">
        <v>449</v>
      </c>
      <c r="W584" s="71">
        <v>110</v>
      </c>
      <c r="X584" s="71">
        <v>2250</v>
      </c>
      <c r="Y584" s="71">
        <v>4161</v>
      </c>
      <c r="Z584" s="71">
        <v>7537</v>
      </c>
      <c r="AA584" s="71">
        <v>3311</v>
      </c>
      <c r="AB584" s="71">
        <v>12100</v>
      </c>
      <c r="AC584" s="71">
        <v>0</v>
      </c>
      <c r="AD584" s="71">
        <v>0.56444596537964908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41.176000000000002</v>
      </c>
      <c r="BK584" s="71">
        <v>0</v>
      </c>
      <c r="BL584" s="71">
        <v>0</v>
      </c>
      <c r="BM584" s="71">
        <v>0</v>
      </c>
      <c r="BN584" s="72"/>
      <c r="BO584" s="71">
        <v>0</v>
      </c>
      <c r="BP584" s="71">
        <v>0</v>
      </c>
      <c r="BQ584" s="71">
        <v>1</v>
      </c>
      <c r="BR584" s="71">
        <v>0</v>
      </c>
      <c r="BS584" s="71">
        <v>0</v>
      </c>
      <c r="BT584" s="71">
        <v>0</v>
      </c>
      <c r="BU584"/>
      <c r="BV584" s="70">
        <v>41.176000000000002</v>
      </c>
      <c r="BW584" s="70">
        <v>0</v>
      </c>
      <c r="BX584" s="70">
        <v>0</v>
      </c>
      <c r="BY584" s="70">
        <v>0</v>
      </c>
      <c r="BZ584" s="70">
        <v>0</v>
      </c>
      <c r="CA584" s="70">
        <v>0</v>
      </c>
      <c r="CB584" s="70">
        <v>0</v>
      </c>
      <c r="CC584" s="70">
        <v>0</v>
      </c>
      <c r="CD584" s="70">
        <v>0</v>
      </c>
    </row>
    <row r="585" spans="1:82">
      <c r="A585" s="70" t="s">
        <v>2336</v>
      </c>
      <c r="B585" s="70">
        <v>469</v>
      </c>
      <c r="C585" s="70">
        <v>10</v>
      </c>
      <c r="D585" s="70">
        <v>28</v>
      </c>
      <c r="E585" s="70">
        <v>2013</v>
      </c>
      <c r="F585" s="70" t="s">
        <v>180</v>
      </c>
      <c r="G585" s="70" t="s">
        <v>2326</v>
      </c>
      <c r="H585" s="70" t="s">
        <v>2327</v>
      </c>
      <c r="I585" s="148"/>
      <c r="J585" s="71">
        <v>5.4688503151775203</v>
      </c>
      <c r="K585" s="71">
        <v>0.92797739268604207</v>
      </c>
      <c r="L585" s="71">
        <v>4.1372143347392747</v>
      </c>
      <c r="M585" s="71">
        <v>11.001408902307141</v>
      </c>
      <c r="N585" s="71">
        <v>18.624964152585989</v>
      </c>
      <c r="O585" s="71">
        <v>13.897053923184332</v>
      </c>
      <c r="P585" s="71">
        <v>16.579612850106052</v>
      </c>
      <c r="Q585" s="71">
        <v>0.93042466260236201</v>
      </c>
      <c r="R585" s="71">
        <v>0</v>
      </c>
      <c r="S585" s="71">
        <v>0.62719022725512841</v>
      </c>
      <c r="T585" s="72"/>
      <c r="U585" s="71">
        <v>980501</v>
      </c>
      <c r="V585" s="71">
        <v>449</v>
      </c>
      <c r="W585" s="71">
        <v>110</v>
      </c>
      <c r="X585" s="71">
        <v>2250</v>
      </c>
      <c r="Y585" s="71">
        <v>4178</v>
      </c>
      <c r="Z585" s="71">
        <v>7593</v>
      </c>
      <c r="AA585" s="71">
        <v>3319</v>
      </c>
      <c r="AB585" s="71">
        <v>12028</v>
      </c>
      <c r="AC585" s="71">
        <v>0</v>
      </c>
      <c r="AD585" s="71">
        <v>0.62719022725512841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41.387</v>
      </c>
      <c r="BK585" s="71">
        <v>0</v>
      </c>
      <c r="BL585" s="71">
        <v>0</v>
      </c>
      <c r="BM585" s="71">
        <v>0</v>
      </c>
      <c r="BN585" s="72"/>
      <c r="BO585" s="71">
        <v>0</v>
      </c>
      <c r="BP585" s="71">
        <v>0</v>
      </c>
      <c r="BQ585" s="71">
        <v>1</v>
      </c>
      <c r="BR585" s="71">
        <v>0</v>
      </c>
      <c r="BS585" s="71">
        <v>0</v>
      </c>
      <c r="BT585" s="71">
        <v>0</v>
      </c>
      <c r="BU585"/>
      <c r="BV585" s="70">
        <v>41.387</v>
      </c>
      <c r="BW585" s="70">
        <v>0</v>
      </c>
      <c r="BX585" s="70">
        <v>0</v>
      </c>
      <c r="BY585" s="70">
        <v>0</v>
      </c>
      <c r="BZ585" s="70">
        <v>0</v>
      </c>
      <c r="CA585" s="70">
        <v>0</v>
      </c>
      <c r="CB585" s="70">
        <v>0</v>
      </c>
      <c r="CC585" s="70">
        <v>0</v>
      </c>
      <c r="CD585" s="70">
        <v>0</v>
      </c>
    </row>
    <row r="586" spans="1:82">
      <c r="A586" s="70" t="s">
        <v>2337</v>
      </c>
      <c r="B586" s="70">
        <v>470</v>
      </c>
      <c r="C586" s="70">
        <v>11</v>
      </c>
      <c r="D586" s="70">
        <v>28</v>
      </c>
      <c r="E586" s="70">
        <v>2014</v>
      </c>
      <c r="F586" s="70" t="s">
        <v>181</v>
      </c>
      <c r="G586" s="70" t="s">
        <v>2326</v>
      </c>
      <c r="H586" s="70" t="s">
        <v>2327</v>
      </c>
      <c r="I586" s="148"/>
      <c r="J586" s="71">
        <v>4.0561311468799888</v>
      </c>
      <c r="K586" s="71">
        <v>0.71354362903979096</v>
      </c>
      <c r="L586" s="71">
        <v>3.4669946934459879</v>
      </c>
      <c r="M586" s="71">
        <v>9.6136031918896521</v>
      </c>
      <c r="N586" s="71">
        <v>18.40268571569608</v>
      </c>
      <c r="O586" s="71">
        <v>13.245188373520493</v>
      </c>
      <c r="P586" s="71">
        <v>16.49506595751976</v>
      </c>
      <c r="Q586" s="71">
        <v>0.87999586696175103</v>
      </c>
      <c r="R586" s="71">
        <v>0</v>
      </c>
      <c r="S586" s="71">
        <v>0.71619615426188132</v>
      </c>
      <c r="T586" s="72"/>
      <c r="U586" s="71">
        <v>796056</v>
      </c>
      <c r="V586" s="71">
        <v>294</v>
      </c>
      <c r="W586" s="71">
        <v>128</v>
      </c>
      <c r="X586" s="71">
        <v>1975</v>
      </c>
      <c r="Y586" s="71">
        <v>4164</v>
      </c>
      <c r="Z586" s="71">
        <v>7622</v>
      </c>
      <c r="AA586" s="71">
        <v>3285</v>
      </c>
      <c r="AB586" s="71">
        <v>11857</v>
      </c>
      <c r="AC586" s="71">
        <v>0</v>
      </c>
      <c r="AD586" s="71">
        <v>0.71619615426188132</v>
      </c>
      <c r="AE586" s="72"/>
      <c r="AF586" s="71"/>
      <c r="AG586" s="71"/>
      <c r="AH586" s="71"/>
      <c r="AI586" s="71"/>
      <c r="AJ586" s="71"/>
      <c r="AK586" s="71"/>
      <c r="AL586" s="71"/>
      <c r="AM586" s="71"/>
      <c r="AN586" s="71"/>
      <c r="AO586" s="71"/>
      <c r="AP586" s="71"/>
      <c r="AQ586" s="72"/>
      <c r="AR586" s="71">
        <v>131</v>
      </c>
      <c r="AS586" s="71">
        <v>28</v>
      </c>
      <c r="AT586" s="71">
        <v>0</v>
      </c>
      <c r="AU586" s="71">
        <v>0</v>
      </c>
      <c r="AV586" s="71">
        <v>0</v>
      </c>
      <c r="AW586" s="71">
        <v>0</v>
      </c>
      <c r="AX586" s="71"/>
      <c r="AY586" s="72"/>
      <c r="AZ586" s="71">
        <v>594.5</v>
      </c>
      <c r="BA586" s="71">
        <v>741.4</v>
      </c>
      <c r="BB586" s="71">
        <v>0</v>
      </c>
      <c r="BC586" s="71">
        <v>0</v>
      </c>
      <c r="BD586" s="71">
        <v>0</v>
      </c>
      <c r="BE586" s="71">
        <v>0</v>
      </c>
      <c r="BF586" s="71"/>
      <c r="BG586" s="72"/>
      <c r="BH586" s="71">
        <v>0</v>
      </c>
      <c r="BI586" s="71">
        <v>0</v>
      </c>
      <c r="BJ586" s="71">
        <v>40.747</v>
      </c>
      <c r="BK586" s="71">
        <v>0</v>
      </c>
      <c r="BL586" s="71">
        <v>0</v>
      </c>
      <c r="BM586" s="71">
        <v>0</v>
      </c>
      <c r="BN586" s="72"/>
      <c r="BO586" s="71">
        <v>0</v>
      </c>
      <c r="BP586" s="71">
        <v>0</v>
      </c>
      <c r="BQ586" s="71">
        <v>1</v>
      </c>
      <c r="BR586" s="71">
        <v>0</v>
      </c>
      <c r="BS586" s="71">
        <v>0</v>
      </c>
      <c r="BT586" s="71">
        <v>0</v>
      </c>
      <c r="BU586"/>
      <c r="BV586" s="70">
        <v>40.747</v>
      </c>
      <c r="BW586" s="70">
        <v>0</v>
      </c>
      <c r="BX586" s="70">
        <v>0</v>
      </c>
      <c r="BY586" s="70">
        <v>0</v>
      </c>
      <c r="BZ586" s="70">
        <v>0</v>
      </c>
      <c r="CA586" s="70">
        <v>0</v>
      </c>
      <c r="CB586" s="70">
        <v>0</v>
      </c>
      <c r="CC586" s="70">
        <v>0</v>
      </c>
      <c r="CD586" s="70">
        <v>0</v>
      </c>
    </row>
    <row r="587" spans="1:82">
      <c r="A587" s="70" t="s">
        <v>2338</v>
      </c>
      <c r="B587" s="70">
        <v>471</v>
      </c>
      <c r="C587" s="70">
        <v>12</v>
      </c>
      <c r="D587" s="70">
        <v>28</v>
      </c>
      <c r="E587" s="70">
        <v>2015</v>
      </c>
      <c r="F587" s="70" t="s">
        <v>182</v>
      </c>
      <c r="G587" s="70" t="s">
        <v>2326</v>
      </c>
      <c r="H587" s="70" t="s">
        <v>2327</v>
      </c>
      <c r="I587" s="148"/>
      <c r="J587" s="71">
        <v>4.1610566581231776</v>
      </c>
      <c r="K587" s="71">
        <v>0.66402270246163497</v>
      </c>
      <c r="L587" s="71">
        <v>3.7403622384315751</v>
      </c>
      <c r="M587" s="71">
        <v>10.248572439341171</v>
      </c>
      <c r="N587" s="71">
        <v>15.71596530888311</v>
      </c>
      <c r="O587" s="71">
        <v>13.074181842387794</v>
      </c>
      <c r="P587" s="71">
        <v>16.543275096948754</v>
      </c>
      <c r="Q587" s="71">
        <v>0.84954397252907199</v>
      </c>
      <c r="R587" s="71">
        <v>0</v>
      </c>
      <c r="S587" s="71">
        <v>0.56204384560983334</v>
      </c>
      <c r="T587" s="72"/>
      <c r="U587" s="71">
        <v>881524</v>
      </c>
      <c r="V587" s="71">
        <v>294</v>
      </c>
      <c r="W587" s="71">
        <v>128</v>
      </c>
      <c r="X587" s="71">
        <v>1975</v>
      </c>
      <c r="Y587" s="71">
        <v>4149</v>
      </c>
      <c r="Z587" s="71">
        <v>7596</v>
      </c>
      <c r="AA587" s="71">
        <v>3292</v>
      </c>
      <c r="AB587" s="71">
        <v>11693</v>
      </c>
      <c r="AC587" s="71">
        <v>0</v>
      </c>
      <c r="AD587" s="71">
        <v>0.56204384560983334</v>
      </c>
      <c r="AE587" s="72"/>
      <c r="AF587" s="71">
        <v>5987211.8067636732</v>
      </c>
      <c r="AG587" s="71">
        <v>510513.51079777558</v>
      </c>
      <c r="AH587" s="71">
        <v>786574.60163922585</v>
      </c>
      <c r="AI587" s="71">
        <v>12825703.55595525</v>
      </c>
      <c r="AJ587" s="71">
        <v>20396351.297379069</v>
      </c>
      <c r="AK587" s="71">
        <v>0</v>
      </c>
      <c r="AL587" s="71">
        <v>0</v>
      </c>
      <c r="AM587" s="71">
        <v>1602476.599709817</v>
      </c>
      <c r="AN587" s="71">
        <v>0</v>
      </c>
      <c r="AO587" s="71">
        <v>0</v>
      </c>
      <c r="AP587" s="71">
        <v>42108831.372244813</v>
      </c>
      <c r="AQ587" s="72"/>
      <c r="AR587" s="71">
        <v>160</v>
      </c>
      <c r="AS587" s="71">
        <v>42</v>
      </c>
      <c r="AT587" s="71">
        <v>0</v>
      </c>
      <c r="AU587" s="71">
        <v>0</v>
      </c>
      <c r="AV587" s="71">
        <v>0</v>
      </c>
      <c r="AW587" s="71">
        <v>0</v>
      </c>
      <c r="AX587" s="71"/>
      <c r="AY587" s="72"/>
      <c r="AZ587" s="71">
        <v>730.8</v>
      </c>
      <c r="BA587" s="71">
        <v>1427.4</v>
      </c>
      <c r="BB587" s="71">
        <v>0</v>
      </c>
      <c r="BC587" s="71">
        <v>0</v>
      </c>
      <c r="BD587" s="71">
        <v>0</v>
      </c>
      <c r="BE587" s="71">
        <v>0</v>
      </c>
      <c r="BF587" s="71"/>
      <c r="BG587" s="72"/>
      <c r="BH587" s="71">
        <v>0</v>
      </c>
      <c r="BI587" s="71">
        <v>0</v>
      </c>
      <c r="BJ587" s="71">
        <v>36.198</v>
      </c>
      <c r="BK587" s="71">
        <v>0</v>
      </c>
      <c r="BL587" s="71">
        <v>0</v>
      </c>
      <c r="BM587" s="71">
        <v>0</v>
      </c>
      <c r="BN587" s="72"/>
      <c r="BO587" s="71">
        <v>0</v>
      </c>
      <c r="BP587" s="71">
        <v>0</v>
      </c>
      <c r="BQ587" s="71">
        <v>1</v>
      </c>
      <c r="BR587" s="71">
        <v>0</v>
      </c>
      <c r="BS587" s="71">
        <v>0</v>
      </c>
      <c r="BT587" s="71">
        <v>0</v>
      </c>
      <c r="BU587"/>
      <c r="BV587" s="70">
        <v>36.198</v>
      </c>
      <c r="BW587" s="70">
        <v>0</v>
      </c>
      <c r="BX587" s="70">
        <v>0</v>
      </c>
      <c r="BY587" s="70">
        <v>0</v>
      </c>
      <c r="BZ587" s="70">
        <v>0</v>
      </c>
      <c r="CA587" s="70">
        <v>0</v>
      </c>
      <c r="CB587" s="70">
        <v>0</v>
      </c>
      <c r="CC587" s="70">
        <v>0</v>
      </c>
      <c r="CD587" s="70">
        <v>0</v>
      </c>
    </row>
    <row r="588" spans="1:82">
      <c r="A588" s="70" t="s">
        <v>2339</v>
      </c>
      <c r="B588" s="70">
        <v>472</v>
      </c>
      <c r="C588" s="70">
        <v>13</v>
      </c>
      <c r="D588" s="70">
        <v>28</v>
      </c>
      <c r="E588" s="70">
        <v>2016</v>
      </c>
      <c r="F588" s="70" t="s">
        <v>155</v>
      </c>
      <c r="G588" s="70" t="s">
        <v>2326</v>
      </c>
      <c r="H588" s="70" t="s">
        <v>2327</v>
      </c>
      <c r="I588" s="148"/>
      <c r="J588" s="71">
        <v>5.4382041915896071</v>
      </c>
      <c r="K588" s="71">
        <v>0.66801293389993277</v>
      </c>
      <c r="L588" s="71">
        <v>3.5945912746588746</v>
      </c>
      <c r="M588" s="71">
        <v>8.2848061812749592</v>
      </c>
      <c r="N588" s="71">
        <v>16.792411264994712</v>
      </c>
      <c r="O588" s="71">
        <v>12.912015178290751</v>
      </c>
      <c r="P588" s="71">
        <v>16.252424869433106</v>
      </c>
      <c r="Q588" s="71">
        <v>0.81587055371043649</v>
      </c>
      <c r="R588" s="71">
        <v>0</v>
      </c>
      <c r="S588" s="71">
        <v>0.40846981785097497</v>
      </c>
      <c r="T588" s="72"/>
      <c r="U588" s="71">
        <v>1143324</v>
      </c>
      <c r="V588" s="71">
        <v>294</v>
      </c>
      <c r="W588" s="71">
        <v>128</v>
      </c>
      <c r="X588" s="71">
        <v>1975</v>
      </c>
      <c r="Y588" s="71">
        <v>4164</v>
      </c>
      <c r="Z588" s="71">
        <v>7594</v>
      </c>
      <c r="AA588" s="71">
        <v>3345</v>
      </c>
      <c r="AB588" s="71">
        <v>11551</v>
      </c>
      <c r="AC588" s="71">
        <v>0</v>
      </c>
      <c r="AD588" s="71">
        <v>0.40846981785097503</v>
      </c>
      <c r="AE588" s="72"/>
      <c r="AF588" s="71">
        <v>7988251.0636648778</v>
      </c>
      <c r="AG588" s="71">
        <v>493642.60954764509</v>
      </c>
      <c r="AH588" s="71">
        <v>587043.08615623554</v>
      </c>
      <c r="AI588" s="71">
        <v>12477295.772673739</v>
      </c>
      <c r="AJ588" s="71">
        <v>20444510.018965609</v>
      </c>
      <c r="AK588" s="71">
        <v>0</v>
      </c>
      <c r="AL588" s="71">
        <v>0</v>
      </c>
      <c r="AM588" s="71">
        <v>1584245.943559374</v>
      </c>
      <c r="AN588" s="71">
        <v>0</v>
      </c>
      <c r="AO588" s="71">
        <v>0</v>
      </c>
      <c r="AP588" s="71">
        <v>43574988.494567476</v>
      </c>
      <c r="AQ588" s="72"/>
      <c r="AR588" s="71">
        <v>183</v>
      </c>
      <c r="AS588" s="71">
        <v>47</v>
      </c>
      <c r="AT588" s="71">
        <v>0</v>
      </c>
      <c r="AU588" s="71">
        <v>0</v>
      </c>
      <c r="AV588" s="71">
        <v>0</v>
      </c>
      <c r="AW588" s="71">
        <v>0</v>
      </c>
      <c r="AX588" s="71"/>
      <c r="AY588" s="72"/>
      <c r="AZ588" s="71">
        <v>843.8</v>
      </c>
      <c r="BA588" s="71">
        <v>1478.8</v>
      </c>
      <c r="BB588" s="71">
        <v>0</v>
      </c>
      <c r="BC588" s="71">
        <v>0</v>
      </c>
      <c r="BD588" s="71">
        <v>0</v>
      </c>
      <c r="BE588" s="71">
        <v>0</v>
      </c>
      <c r="BF588" s="71"/>
      <c r="BG588" s="72"/>
      <c r="BH588" s="71">
        <v>0</v>
      </c>
      <c r="BI588" s="71">
        <v>0</v>
      </c>
      <c r="BJ588" s="71">
        <v>36.384</v>
      </c>
      <c r="BK588" s="71">
        <v>0</v>
      </c>
      <c r="BL588" s="71">
        <v>0</v>
      </c>
      <c r="BM588" s="71">
        <v>0</v>
      </c>
      <c r="BN588" s="72"/>
      <c r="BO588" s="71">
        <v>0</v>
      </c>
      <c r="BP588" s="71">
        <v>0</v>
      </c>
      <c r="BQ588" s="71">
        <v>1</v>
      </c>
      <c r="BR588" s="71">
        <v>0</v>
      </c>
      <c r="BS588" s="71">
        <v>0</v>
      </c>
      <c r="BT588" s="71">
        <v>0</v>
      </c>
      <c r="BU588"/>
      <c r="BV588" s="70">
        <v>36.384</v>
      </c>
      <c r="BW588" s="70">
        <v>0</v>
      </c>
      <c r="BX588" s="70">
        <v>0</v>
      </c>
      <c r="BY588" s="70">
        <v>0</v>
      </c>
      <c r="BZ588" s="70">
        <v>0</v>
      </c>
      <c r="CA588" s="70">
        <v>0</v>
      </c>
      <c r="CB588" s="70">
        <v>0</v>
      </c>
      <c r="CC588" s="70">
        <v>0</v>
      </c>
      <c r="CD588" s="70">
        <v>0</v>
      </c>
    </row>
    <row r="589" spans="1:82">
      <c r="A589" s="70" t="s">
        <v>2340</v>
      </c>
      <c r="B589" s="70">
        <v>473</v>
      </c>
      <c r="C589" s="70">
        <v>14</v>
      </c>
      <c r="D589" s="70">
        <v>28</v>
      </c>
      <c r="E589" s="70">
        <v>2017</v>
      </c>
      <c r="F589" s="70" t="s">
        <v>156</v>
      </c>
      <c r="G589" s="70" t="s">
        <v>2326</v>
      </c>
      <c r="H589" s="70" t="s">
        <v>2327</v>
      </c>
      <c r="I589" s="148"/>
      <c r="J589" s="71">
        <v>7.6808612022504255</v>
      </c>
      <c r="K589" s="71">
        <v>0.65877965803885896</v>
      </c>
      <c r="L589" s="71">
        <v>3.5348665437392666</v>
      </c>
      <c r="M589" s="71">
        <v>7.8705465983028677</v>
      </c>
      <c r="N589" s="71">
        <v>17.358906253228511</v>
      </c>
      <c r="O589" s="71">
        <v>12.604314131074359</v>
      </c>
      <c r="P589" s="71">
        <v>16.144643617750841</v>
      </c>
      <c r="Q589" s="71">
        <v>0.773596868692915</v>
      </c>
      <c r="R589" s="71">
        <v>0</v>
      </c>
      <c r="S589" s="71">
        <v>0.58315748452012373</v>
      </c>
      <c r="T589" s="72"/>
      <c r="U589" s="71">
        <v>1714331</v>
      </c>
      <c r="V589" s="71">
        <v>294</v>
      </c>
      <c r="W589" s="71">
        <v>128</v>
      </c>
      <c r="X589" s="71">
        <v>1975</v>
      </c>
      <c r="Y589" s="71">
        <v>4178</v>
      </c>
      <c r="Z589" s="71">
        <v>7536</v>
      </c>
      <c r="AA589" s="71">
        <v>3344</v>
      </c>
      <c r="AB589" s="71">
        <v>11326</v>
      </c>
      <c r="AC589" s="71">
        <v>0</v>
      </c>
      <c r="AD589" s="71">
        <v>0.58315748452012373</v>
      </c>
      <c r="AE589" s="72"/>
      <c r="AF589" s="71">
        <v>11436300.17568247</v>
      </c>
      <c r="AG589" s="71">
        <v>492319.15820597718</v>
      </c>
      <c r="AH589" s="71">
        <v>757105.20483301068</v>
      </c>
      <c r="AI589" s="71">
        <v>12358583.137800019</v>
      </c>
      <c r="AJ589" s="71">
        <v>20454302.0071772</v>
      </c>
      <c r="AK589" s="71">
        <v>0</v>
      </c>
      <c r="AL589" s="71">
        <v>0</v>
      </c>
      <c r="AM589" s="71">
        <v>1555817.3075189099</v>
      </c>
      <c r="AN589" s="71">
        <v>0</v>
      </c>
      <c r="AO589" s="71">
        <v>0</v>
      </c>
      <c r="AP589" s="71">
        <v>47054426.991217583</v>
      </c>
      <c r="AQ589" s="72"/>
      <c r="AR589" s="71">
        <v>201</v>
      </c>
      <c r="AS589" s="71">
        <v>52</v>
      </c>
      <c r="AT589" s="71">
        <v>0</v>
      </c>
      <c r="AU589" s="71">
        <v>0</v>
      </c>
      <c r="AV589" s="71">
        <v>0</v>
      </c>
      <c r="AW589" s="71">
        <v>0</v>
      </c>
      <c r="AX589" s="71"/>
      <c r="AY589" s="72"/>
      <c r="AZ589" s="71">
        <v>931.5</v>
      </c>
      <c r="BA589" s="71">
        <v>1781.9</v>
      </c>
      <c r="BB589" s="71">
        <v>0</v>
      </c>
      <c r="BC589" s="71">
        <v>0</v>
      </c>
      <c r="BD589" s="71">
        <v>0</v>
      </c>
      <c r="BE589" s="71">
        <v>0</v>
      </c>
      <c r="BF589" s="71"/>
      <c r="BG589" s="72"/>
      <c r="BH589" s="71">
        <v>0</v>
      </c>
      <c r="BI589" s="71">
        <v>0</v>
      </c>
      <c r="BJ589" s="71">
        <v>37.377000000000002</v>
      </c>
      <c r="BK589" s="71">
        <v>0</v>
      </c>
      <c r="BL589" s="71">
        <v>0</v>
      </c>
      <c r="BM589" s="71">
        <v>0</v>
      </c>
      <c r="BN589" s="72"/>
      <c r="BO589" s="71">
        <v>0</v>
      </c>
      <c r="BP589" s="71">
        <v>0</v>
      </c>
      <c r="BQ589" s="71">
        <v>1</v>
      </c>
      <c r="BR589" s="71">
        <v>0</v>
      </c>
      <c r="BS589" s="71">
        <v>0</v>
      </c>
      <c r="BT589" s="71">
        <v>0</v>
      </c>
      <c r="BU589"/>
      <c r="BV589" s="70">
        <v>37.377000000000002</v>
      </c>
      <c r="BW589" s="70">
        <v>0</v>
      </c>
      <c r="BX589" s="70">
        <v>0</v>
      </c>
      <c r="BY589" s="70">
        <v>0</v>
      </c>
      <c r="BZ589" s="70">
        <v>0</v>
      </c>
      <c r="CA589" s="70">
        <v>0</v>
      </c>
      <c r="CB589" s="70">
        <v>0</v>
      </c>
      <c r="CC589" s="70">
        <v>0</v>
      </c>
      <c r="CD589" s="70">
        <v>0</v>
      </c>
    </row>
    <row r="590" spans="1:82">
      <c r="A590" s="70" t="s">
        <v>2341</v>
      </c>
      <c r="B590" s="70">
        <v>474</v>
      </c>
      <c r="C590" s="70">
        <v>15</v>
      </c>
      <c r="D590" s="70">
        <v>28</v>
      </c>
      <c r="E590" s="70">
        <v>2018</v>
      </c>
      <c r="F590" s="70" t="s">
        <v>183</v>
      </c>
      <c r="G590" s="70" t="s">
        <v>2326</v>
      </c>
      <c r="H590" s="70" t="s">
        <v>2327</v>
      </c>
      <c r="I590" s="148"/>
      <c r="J590" s="71">
        <v>7.1982893257212819</v>
      </c>
      <c r="K590" s="71">
        <v>0.61817022472014549</v>
      </c>
      <c r="L590" s="71">
        <v>3.1690058421666523</v>
      </c>
      <c r="M590" s="71">
        <v>7.6597546842568738</v>
      </c>
      <c r="N590" s="71">
        <v>16.83662210154807</v>
      </c>
      <c r="O590" s="71">
        <v>12.30186163738742</v>
      </c>
      <c r="P590" s="71">
        <v>15.764061285390722</v>
      </c>
      <c r="Q590" s="71">
        <v>0.70853433635724705</v>
      </c>
      <c r="R590" s="71">
        <v>0</v>
      </c>
      <c r="S590" s="71">
        <v>0.37867672659381563</v>
      </c>
      <c r="T590" s="72"/>
      <c r="U590" s="71">
        <v>1727261</v>
      </c>
      <c r="V590" s="71">
        <v>294</v>
      </c>
      <c r="W590" s="71">
        <v>128</v>
      </c>
      <c r="X590" s="71">
        <v>1975</v>
      </c>
      <c r="Y590" s="71">
        <v>4181</v>
      </c>
      <c r="Z590" s="71">
        <v>7496</v>
      </c>
      <c r="AA590" s="71">
        <v>3298</v>
      </c>
      <c r="AB590" s="71">
        <v>11179</v>
      </c>
      <c r="AC590" s="71">
        <v>0</v>
      </c>
      <c r="AD590" s="71">
        <v>0.37867672659381563</v>
      </c>
      <c r="AE590" s="72"/>
      <c r="AF590" s="71">
        <v>11017562.055469889</v>
      </c>
      <c r="AG590" s="71">
        <v>437324.14421319641</v>
      </c>
      <c r="AH590" s="71">
        <v>715409.10892412381</v>
      </c>
      <c r="AI590" s="71">
        <v>11804673.308553509</v>
      </c>
      <c r="AJ590" s="71">
        <v>19644367.856581401</v>
      </c>
      <c r="AK590" s="71">
        <v>0</v>
      </c>
      <c r="AL590" s="71">
        <v>0</v>
      </c>
      <c r="AM590" s="71">
        <v>1538801.766645523</v>
      </c>
      <c r="AN590" s="71">
        <v>0</v>
      </c>
      <c r="AO590" s="71">
        <v>0</v>
      </c>
      <c r="AP590" s="71">
        <v>45158138.240387641</v>
      </c>
      <c r="AQ590" s="72"/>
      <c r="AR590" s="71">
        <v>218</v>
      </c>
      <c r="AS590" s="71">
        <v>56</v>
      </c>
      <c r="AT590" s="71">
        <v>0</v>
      </c>
      <c r="AU590" s="71">
        <v>0</v>
      </c>
      <c r="AV590" s="71">
        <v>0</v>
      </c>
      <c r="AW590" s="71">
        <v>0</v>
      </c>
      <c r="AX590" s="71"/>
      <c r="AY590" s="72"/>
      <c r="AZ590" s="71">
        <v>1011.5</v>
      </c>
      <c r="BA590" s="71">
        <v>1902</v>
      </c>
      <c r="BB590" s="71">
        <v>0</v>
      </c>
      <c r="BC590" s="71">
        <v>0</v>
      </c>
      <c r="BD590" s="71">
        <v>0</v>
      </c>
      <c r="BE590" s="71">
        <v>0</v>
      </c>
      <c r="BF590" s="71"/>
      <c r="BG590" s="72"/>
      <c r="BH590" s="71">
        <v>0</v>
      </c>
      <c r="BI590" s="71">
        <v>0</v>
      </c>
      <c r="BJ590" s="71">
        <v>39.011000000000003</v>
      </c>
      <c r="BK590" s="71">
        <v>0</v>
      </c>
      <c r="BL590" s="71">
        <v>0</v>
      </c>
      <c r="BM590" s="71">
        <v>0</v>
      </c>
      <c r="BN590" s="72"/>
      <c r="BO590" s="71">
        <v>0</v>
      </c>
      <c r="BP590" s="71">
        <v>0</v>
      </c>
      <c r="BQ590" s="71">
        <v>1</v>
      </c>
      <c r="BR590" s="71">
        <v>0</v>
      </c>
      <c r="BS590" s="71">
        <v>0</v>
      </c>
      <c r="BT590" s="71">
        <v>0</v>
      </c>
      <c r="BU590"/>
      <c r="BV590" s="70">
        <v>39.011000000000003</v>
      </c>
      <c r="BW590" s="70">
        <v>0</v>
      </c>
      <c r="BX590" s="70">
        <v>0</v>
      </c>
      <c r="BY590" s="70">
        <v>0</v>
      </c>
      <c r="BZ590" s="70">
        <v>0</v>
      </c>
      <c r="CA590" s="70">
        <v>0</v>
      </c>
      <c r="CB590" s="70">
        <v>0</v>
      </c>
      <c r="CC590" s="70">
        <v>0</v>
      </c>
      <c r="CD590" s="70">
        <v>0</v>
      </c>
    </row>
    <row r="591" spans="1:82">
      <c r="A591" s="70" t="s">
        <v>2342</v>
      </c>
      <c r="B591" s="70">
        <v>475</v>
      </c>
      <c r="C591" s="70">
        <v>16</v>
      </c>
      <c r="D591" s="70">
        <v>28</v>
      </c>
      <c r="E591" s="70">
        <v>2019</v>
      </c>
      <c r="F591" s="70" t="s">
        <v>158</v>
      </c>
      <c r="G591" s="70" t="s">
        <v>2326</v>
      </c>
      <c r="H591" s="70" t="s">
        <v>2327</v>
      </c>
      <c r="I591" s="148"/>
      <c r="J591" s="71">
        <v>8.8216407807307444</v>
      </c>
      <c r="K591" s="71">
        <v>0.56112469858963276</v>
      </c>
      <c r="L591" s="71">
        <v>3.1862554822710676</v>
      </c>
      <c r="M591" s="71">
        <v>7.3350294546596659</v>
      </c>
      <c r="N591" s="71">
        <v>15.051093226750943</v>
      </c>
      <c r="O591" s="71">
        <v>11.864544575706686</v>
      </c>
      <c r="P591" s="71">
        <v>15.338745849033328</v>
      </c>
      <c r="Q591" s="71">
        <v>0.67979977849642204</v>
      </c>
      <c r="R591" s="71">
        <v>0</v>
      </c>
      <c r="S591" s="71">
        <v>0.72030541917782431</v>
      </c>
      <c r="T591" s="72"/>
      <c r="U591" s="71">
        <v>2145714</v>
      </c>
      <c r="V591" s="71">
        <v>294</v>
      </c>
      <c r="W591" s="71">
        <v>128</v>
      </c>
      <c r="X591" s="71">
        <v>1975</v>
      </c>
      <c r="Y591" s="71">
        <v>4211</v>
      </c>
      <c r="Z591" s="71">
        <v>7428</v>
      </c>
      <c r="AA591" s="71">
        <v>3185</v>
      </c>
      <c r="AB591" s="71">
        <v>11016</v>
      </c>
      <c r="AC591" s="71">
        <v>0</v>
      </c>
      <c r="AD591" s="71">
        <v>0.72030541917782431</v>
      </c>
      <c r="AE591" s="72"/>
      <c r="AF591" s="71">
        <v>14329238.38468455</v>
      </c>
      <c r="AG591" s="71">
        <v>423445.61589177768</v>
      </c>
      <c r="AH591" s="71">
        <v>755652.53231985855</v>
      </c>
      <c r="AI591" s="71">
        <v>12096834.505060639</v>
      </c>
      <c r="AJ591" s="71">
        <v>19221999.081263442</v>
      </c>
      <c r="AK591" s="71">
        <v>0</v>
      </c>
      <c r="AL591" s="71">
        <v>0</v>
      </c>
      <c r="AM591" s="71">
        <v>1500296.2715963996</v>
      </c>
      <c r="AN591" s="71">
        <v>0</v>
      </c>
      <c r="AO591" s="71">
        <v>0</v>
      </c>
      <c r="AP591" s="71">
        <v>48327466.390816674</v>
      </c>
      <c r="AQ591" s="72"/>
      <c r="AR591" s="71">
        <v>251</v>
      </c>
      <c r="AS591" s="71">
        <v>65</v>
      </c>
      <c r="AT591" s="71">
        <v>0</v>
      </c>
      <c r="AU591" s="71">
        <v>0</v>
      </c>
      <c r="AV591" s="71">
        <v>0</v>
      </c>
      <c r="AW591" s="71">
        <v>0</v>
      </c>
      <c r="AX591" s="71"/>
      <c r="AY591" s="72"/>
      <c r="AZ591" s="71">
        <v>1184.9000000000001</v>
      </c>
      <c r="BA591" s="71">
        <v>2200.6</v>
      </c>
      <c r="BB591" s="71">
        <v>0</v>
      </c>
      <c r="BC591" s="71">
        <v>0</v>
      </c>
      <c r="BD591" s="71">
        <v>0</v>
      </c>
      <c r="BE591" s="71">
        <v>0</v>
      </c>
      <c r="BF591" s="71"/>
      <c r="BG591" s="72"/>
      <c r="BH591" s="71">
        <v>0</v>
      </c>
      <c r="BI591" s="71">
        <v>0</v>
      </c>
      <c r="BJ591" s="71">
        <v>35.82</v>
      </c>
      <c r="BK591" s="71">
        <v>0</v>
      </c>
      <c r="BL591" s="71">
        <v>0</v>
      </c>
      <c r="BM591" s="71">
        <v>0</v>
      </c>
      <c r="BN591" s="72"/>
      <c r="BO591" s="71">
        <v>0</v>
      </c>
      <c r="BP591" s="71">
        <v>0</v>
      </c>
      <c r="BQ591" s="71">
        <v>1</v>
      </c>
      <c r="BR591" s="71">
        <v>0</v>
      </c>
      <c r="BS591" s="71">
        <v>0</v>
      </c>
      <c r="BT591" s="71">
        <v>0</v>
      </c>
      <c r="BU591"/>
      <c r="BV591" s="70">
        <v>35.82</v>
      </c>
      <c r="BW591" s="70">
        <v>0</v>
      </c>
      <c r="BX591" s="70">
        <v>0</v>
      </c>
      <c r="BY591" s="70">
        <v>0</v>
      </c>
      <c r="BZ591" s="70">
        <v>0</v>
      </c>
      <c r="CA591" s="70">
        <v>0</v>
      </c>
      <c r="CB591" s="70">
        <v>0</v>
      </c>
      <c r="CC591" s="70">
        <v>0</v>
      </c>
      <c r="CD591" s="70">
        <v>0</v>
      </c>
    </row>
    <row r="592" spans="1:82">
      <c r="A592" s="70" t="s">
        <v>2343</v>
      </c>
      <c r="B592" s="70">
        <v>476</v>
      </c>
      <c r="C592" s="70">
        <v>17</v>
      </c>
      <c r="D592" s="70">
        <v>28</v>
      </c>
      <c r="E592" s="70">
        <v>2020</v>
      </c>
      <c r="F592" s="70" t="s">
        <v>159</v>
      </c>
      <c r="G592" s="70" t="s">
        <v>2326</v>
      </c>
      <c r="H592" s="70" t="s">
        <v>2327</v>
      </c>
      <c r="I592" s="148"/>
      <c r="J592" s="71">
        <v>3.7348960084199461</v>
      </c>
      <c r="K592" s="71">
        <v>0.50172979065204626</v>
      </c>
      <c r="L592" s="71">
        <v>3.2693068992018852</v>
      </c>
      <c r="M592" s="71">
        <v>6.4377799996910214</v>
      </c>
      <c r="N592" s="71">
        <v>14.755383949315775</v>
      </c>
      <c r="O592" s="71">
        <v>10.372627500077147</v>
      </c>
      <c r="P592" s="71">
        <v>14.625937461077823</v>
      </c>
      <c r="Q592" s="71">
        <v>0.63995969177187595</v>
      </c>
      <c r="R592" s="71">
        <v>0</v>
      </c>
      <c r="S592" s="71">
        <v>0.65016173729701743</v>
      </c>
      <c r="T592" s="72"/>
      <c r="U592" s="71">
        <v>924264</v>
      </c>
      <c r="V592" s="71">
        <v>230</v>
      </c>
      <c r="W592" s="71">
        <v>147</v>
      </c>
      <c r="X592" s="71">
        <v>1926</v>
      </c>
      <c r="Y592" s="71">
        <v>4211</v>
      </c>
      <c r="Z592" s="71">
        <v>7412</v>
      </c>
      <c r="AA592" s="71">
        <v>3228</v>
      </c>
      <c r="AB592" s="71">
        <v>10854</v>
      </c>
      <c r="AC592" s="71">
        <v>0</v>
      </c>
      <c r="AD592" s="71">
        <v>0.65016173729701743</v>
      </c>
      <c r="AE592" s="72"/>
      <c r="AF592" s="71">
        <v>6231005.068911314</v>
      </c>
      <c r="AG592" s="71">
        <v>361787.03658373462</v>
      </c>
      <c r="AH592" s="71">
        <v>841232.22709688242</v>
      </c>
      <c r="AI592" s="71">
        <v>11128946.7173199</v>
      </c>
      <c r="AJ592" s="71">
        <v>19234881.374903571</v>
      </c>
      <c r="AK592" s="71"/>
      <c r="AL592" s="71"/>
      <c r="AM592" s="71">
        <v>1416567.5904551607</v>
      </c>
      <c r="AN592" s="71"/>
      <c r="AO592" s="71"/>
      <c r="AP592" s="71">
        <v>39214420.015270561</v>
      </c>
      <c r="AQ592" s="72"/>
      <c r="AR592" s="71">
        <v>266</v>
      </c>
      <c r="AS592" s="71">
        <v>65</v>
      </c>
      <c r="AT592" s="71">
        <v>0</v>
      </c>
      <c r="AU592" s="71">
        <v>0</v>
      </c>
      <c r="AV592" s="71">
        <v>0</v>
      </c>
      <c r="AW592" s="71">
        <v>0</v>
      </c>
      <c r="AX592" s="71"/>
      <c r="AY592" s="72"/>
      <c r="AZ592" s="71">
        <v>1256.3</v>
      </c>
      <c r="BA592" s="71">
        <v>2200.6</v>
      </c>
      <c r="BB592" s="71">
        <v>0</v>
      </c>
      <c r="BC592" s="71">
        <v>0</v>
      </c>
      <c r="BD592" s="71">
        <v>0</v>
      </c>
      <c r="BE592" s="71">
        <v>0</v>
      </c>
      <c r="BF592" s="71"/>
      <c r="BG592" s="72"/>
      <c r="BH592" s="71">
        <v>0</v>
      </c>
      <c r="BI592" s="71">
        <v>0</v>
      </c>
      <c r="BJ592" s="71">
        <v>30.094999999999999</v>
      </c>
      <c r="BK592" s="71">
        <v>0</v>
      </c>
      <c r="BL592" s="71">
        <v>0</v>
      </c>
      <c r="BM592" s="71">
        <v>0</v>
      </c>
      <c r="BN592" s="72"/>
      <c r="BO592" s="71">
        <v>0</v>
      </c>
      <c r="BP592" s="71">
        <v>0</v>
      </c>
      <c r="BQ592" s="71">
        <v>1</v>
      </c>
      <c r="BR592" s="71">
        <v>0</v>
      </c>
      <c r="BS592" s="71">
        <v>0</v>
      </c>
      <c r="BT592" s="71">
        <v>0</v>
      </c>
      <c r="BU592"/>
      <c r="BV592" s="70">
        <v>30.094999999999999</v>
      </c>
      <c r="BW592" s="70">
        <v>0</v>
      </c>
      <c r="BX592" s="70">
        <v>0</v>
      </c>
      <c r="BY592" s="70">
        <v>0</v>
      </c>
      <c r="BZ592" s="70">
        <v>0</v>
      </c>
      <c r="CA592" s="70">
        <v>0</v>
      </c>
      <c r="CB592" s="70">
        <v>0</v>
      </c>
      <c r="CC592" s="70">
        <v>0</v>
      </c>
      <c r="CD592" s="70">
        <v>0</v>
      </c>
    </row>
    <row r="593" spans="1:82">
      <c r="A593" s="70" t="s">
        <v>2344</v>
      </c>
      <c r="B593" s="70">
        <v>476</v>
      </c>
      <c r="C593" s="70">
        <v>18</v>
      </c>
      <c r="D593" s="70">
        <v>28</v>
      </c>
      <c r="E593" s="70">
        <v>2021</v>
      </c>
      <c r="F593" s="70" t="s">
        <v>160</v>
      </c>
      <c r="G593" s="70" t="s">
        <v>2326</v>
      </c>
      <c r="H593" s="70" t="s">
        <v>2327</v>
      </c>
      <c r="I593" s="148"/>
      <c r="J593" s="71">
        <v>3.4687710482625591</v>
      </c>
      <c r="K593" s="71">
        <v>0.53801176414161778</v>
      </c>
      <c r="L593" s="71">
        <v>4.2890724156512494</v>
      </c>
      <c r="M593" s="71">
        <v>7.2820970276953902</v>
      </c>
      <c r="N593" s="71">
        <v>16.143264530889031</v>
      </c>
      <c r="O593" s="71">
        <v>10.016829867615165</v>
      </c>
      <c r="P593" s="71">
        <v>14.91097117432408</v>
      </c>
      <c r="Q593" s="71">
        <v>0.62550108154873196</v>
      </c>
      <c r="R593" s="71">
        <v>0</v>
      </c>
      <c r="S593" s="71">
        <v>0.60747297280969881</v>
      </c>
      <c r="T593" s="72"/>
      <c r="U593" s="71">
        <v>907939</v>
      </c>
      <c r="V593" s="71">
        <v>230</v>
      </c>
      <c r="W593" s="71">
        <v>147</v>
      </c>
      <c r="X593" s="71">
        <v>1926</v>
      </c>
      <c r="Y593" s="71">
        <v>4220</v>
      </c>
      <c r="Z593" s="71">
        <v>7370</v>
      </c>
      <c r="AA593" s="71">
        <v>3209</v>
      </c>
      <c r="AB593" s="71">
        <v>10713</v>
      </c>
      <c r="AC593" s="71">
        <v>0</v>
      </c>
      <c r="AD593" s="71">
        <v>0.60747297280969881</v>
      </c>
      <c r="AE593" s="72"/>
      <c r="AF593" s="71">
        <v>5478732.8751162654</v>
      </c>
      <c r="AG593" s="71">
        <v>372565.79318495066</v>
      </c>
      <c r="AH593" s="71">
        <v>1007680.0296789295</v>
      </c>
      <c r="AI593" s="71">
        <v>11910163.82709091</v>
      </c>
      <c r="AJ593" s="71">
        <v>20445189.54880451</v>
      </c>
      <c r="AK593" s="71">
        <v>0</v>
      </c>
      <c r="AL593" s="71">
        <v>0</v>
      </c>
      <c r="AM593" s="71">
        <v>1406230.0300849925</v>
      </c>
      <c r="AN593" s="71">
        <v>0</v>
      </c>
      <c r="AO593" s="71">
        <v>0</v>
      </c>
      <c r="AP593" s="71">
        <v>40620562.103960551</v>
      </c>
      <c r="AQ593" s="72"/>
      <c r="AR593" s="71">
        <v>273</v>
      </c>
      <c r="AS593" s="71">
        <v>78</v>
      </c>
      <c r="AT593" s="71">
        <v>0</v>
      </c>
      <c r="AU593" s="71">
        <v>0</v>
      </c>
      <c r="AV593" s="71">
        <v>0</v>
      </c>
      <c r="AW593" s="71">
        <v>0</v>
      </c>
      <c r="AX593" s="71"/>
      <c r="AY593" s="72"/>
      <c r="AZ593" s="71">
        <v>1305.8</v>
      </c>
      <c r="BA593" s="71">
        <v>2843.2</v>
      </c>
      <c r="BB593" s="71">
        <v>0</v>
      </c>
      <c r="BC593" s="71">
        <v>0</v>
      </c>
      <c r="BD593" s="71">
        <v>0</v>
      </c>
      <c r="BE593" s="71">
        <v>0</v>
      </c>
      <c r="BF593" s="71"/>
      <c r="BG593" s="72"/>
      <c r="BH593" s="71">
        <v>0</v>
      </c>
      <c r="BI593" s="71">
        <v>0</v>
      </c>
      <c r="BJ593" s="71">
        <v>28.36</v>
      </c>
      <c r="BK593" s="71">
        <v>0</v>
      </c>
      <c r="BL593" s="71">
        <v>0</v>
      </c>
      <c r="BM593" s="71">
        <v>0</v>
      </c>
      <c r="BN593" s="72"/>
      <c r="BO593" s="71">
        <v>0</v>
      </c>
      <c r="BP593" s="71">
        <v>0</v>
      </c>
      <c r="BQ593" s="71">
        <v>1</v>
      </c>
      <c r="BR593" s="71">
        <v>0</v>
      </c>
      <c r="BS593" s="71">
        <v>0</v>
      </c>
      <c r="BT593" s="71">
        <v>0</v>
      </c>
      <c r="BU593"/>
      <c r="BV593" s="70">
        <v>28.36</v>
      </c>
      <c r="BW593" s="70">
        <v>0</v>
      </c>
      <c r="BX593" s="70">
        <v>0</v>
      </c>
      <c r="BY593" s="70">
        <v>0</v>
      </c>
      <c r="BZ593" s="70">
        <v>0</v>
      </c>
      <c r="CA593" s="70">
        <v>0</v>
      </c>
      <c r="CB593" s="70">
        <v>0</v>
      </c>
      <c r="CC593" s="70">
        <v>0</v>
      </c>
      <c r="CD593" s="70">
        <v>0</v>
      </c>
    </row>
    <row r="594" spans="1:82">
      <c r="A594" s="70" t="s">
        <v>2345</v>
      </c>
      <c r="B594" s="70">
        <v>476</v>
      </c>
      <c r="C594" s="70">
        <v>19</v>
      </c>
      <c r="D594" s="70">
        <v>28</v>
      </c>
      <c r="E594" s="70">
        <v>2022</v>
      </c>
      <c r="F594" s="70" t="s">
        <v>161</v>
      </c>
      <c r="G594" s="70" t="s">
        <v>2326</v>
      </c>
      <c r="H594" s="70" t="s">
        <v>2327</v>
      </c>
      <c r="I594" s="148"/>
      <c r="J594" s="71">
        <v>4.4739758045076305</v>
      </c>
      <c r="K594" s="71">
        <v>0.48471005063902095</v>
      </c>
      <c r="L594" s="71">
        <v>2.7483010105191856</v>
      </c>
      <c r="M594" s="71">
        <v>7.1914743422340379</v>
      </c>
      <c r="N594" s="71">
        <v>15.823923057583762</v>
      </c>
      <c r="O594" s="71">
        <v>10.44412945856328</v>
      </c>
      <c r="P594" s="71">
        <v>14.645883665238278</v>
      </c>
      <c r="Q594" s="71">
        <v>0.62013492096962564</v>
      </c>
      <c r="R594" s="71">
        <v>0</v>
      </c>
      <c r="S594" s="71">
        <v>1.1159439429934941</v>
      </c>
      <c r="T594" s="72"/>
      <c r="U594" s="71">
        <v>1299484</v>
      </c>
      <c r="V594" s="71">
        <v>230</v>
      </c>
      <c r="W594" s="71">
        <v>147</v>
      </c>
      <c r="X594" s="71">
        <v>1926</v>
      </c>
      <c r="Y594" s="71">
        <v>4230</v>
      </c>
      <c r="Z594" s="71">
        <v>7301</v>
      </c>
      <c r="AA594" s="71">
        <v>3200</v>
      </c>
      <c r="AB594" s="71">
        <v>10534</v>
      </c>
      <c r="AC594" s="71">
        <v>0</v>
      </c>
      <c r="AD594" s="71">
        <v>1.1159439429934941</v>
      </c>
      <c r="AE594" s="72"/>
      <c r="AF594" s="71">
        <v>6964634.8148449371</v>
      </c>
      <c r="AG594" s="71">
        <v>361831.70649693767</v>
      </c>
      <c r="AH594" s="71">
        <v>786704.55104252207</v>
      </c>
      <c r="AI594" s="71">
        <v>11828097.97283254</v>
      </c>
      <c r="AJ594" s="71">
        <v>20319404.941535383</v>
      </c>
      <c r="AK594" s="71">
        <v>0</v>
      </c>
      <c r="AL594" s="71">
        <v>0</v>
      </c>
      <c r="AM594" s="71">
        <v>1360226.9192845554</v>
      </c>
      <c r="AN594" s="71">
        <v>0</v>
      </c>
      <c r="AO594" s="71">
        <v>0</v>
      </c>
      <c r="AP594" s="71">
        <v>41620900.906036869</v>
      </c>
      <c r="AQ594" s="72"/>
      <c r="AR594" s="71">
        <v>286</v>
      </c>
      <c r="AS594" s="71">
        <v>82</v>
      </c>
      <c r="AT594" s="71">
        <v>0</v>
      </c>
      <c r="AU594" s="71">
        <v>0</v>
      </c>
      <c r="AV594" s="71">
        <v>0</v>
      </c>
      <c r="AW594" s="71">
        <v>0</v>
      </c>
      <c r="AX594" s="71"/>
      <c r="AY594" s="72"/>
      <c r="AZ594" s="71">
        <v>1392.6999999999996</v>
      </c>
      <c r="BA594" s="71">
        <v>3839.2000000000003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476</v>
      </c>
      <c r="C595" s="70">
        <v>20</v>
      </c>
      <c r="D595" s="70">
        <v>28</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301</v>
      </c>
      <c r="AS595" s="71">
        <v>85</v>
      </c>
      <c r="AT595" s="71">
        <v>0</v>
      </c>
      <c r="AU595" s="71">
        <v>0</v>
      </c>
      <c r="AV595" s="71">
        <v>0</v>
      </c>
      <c r="AW595" s="71">
        <v>0</v>
      </c>
      <c r="AX595" s="71"/>
      <c r="AY595" s="72"/>
      <c r="AZ595" s="71">
        <v>1481.6000000000001</v>
      </c>
      <c r="BA595" s="71">
        <v>3987.7000000000003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476</v>
      </c>
      <c r="C596" s="70">
        <v>21</v>
      </c>
      <c r="D596" s="70">
        <v>28</v>
      </c>
      <c r="E596" s="70">
        <v>2024</v>
      </c>
      <c r="F596" s="70" t="s">
        <v>1558</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256</v>
      </c>
      <c r="C597" s="70">
        <v>1</v>
      </c>
      <c r="D597" s="70">
        <v>16</v>
      </c>
      <c r="E597" s="70">
        <v>1990</v>
      </c>
      <c r="F597" s="70" t="s">
        <v>787</v>
      </c>
      <c r="G597" s="1064" t="s">
        <v>2349</v>
      </c>
      <c r="H597" s="70" t="s">
        <v>2350</v>
      </c>
      <c r="I597" s="148"/>
      <c r="J597" s="71">
        <v>81.610088454261032</v>
      </c>
      <c r="K597" s="71">
        <v>3.3041305179426348</v>
      </c>
      <c r="L597" s="71">
        <v>7.9056518553168136</v>
      </c>
      <c r="M597" s="71">
        <v>8.3379075250261732</v>
      </c>
      <c r="N597" s="71">
        <v>16.494087594832131</v>
      </c>
      <c r="O597" s="71">
        <v>10.464083724058909</v>
      </c>
      <c r="P597" s="71">
        <v>22.803735702935871</v>
      </c>
      <c r="Q597" s="71">
        <v>0.93067468168120204</v>
      </c>
      <c r="R597" s="71">
        <v>0</v>
      </c>
      <c r="S597" s="71">
        <v>0.9283223664128083</v>
      </c>
      <c r="T597" s="72"/>
      <c r="U597" s="71">
        <v>1472006</v>
      </c>
      <c r="V597" s="71">
        <v>737</v>
      </c>
      <c r="W597" s="71">
        <v>86</v>
      </c>
      <c r="X597" s="71">
        <v>2558</v>
      </c>
      <c r="Y597" s="71">
        <v>4430</v>
      </c>
      <c r="Z597" s="71">
        <v>4304</v>
      </c>
      <c r="AA597" s="71">
        <v>5537</v>
      </c>
      <c r="AB597" s="71">
        <v>15111</v>
      </c>
      <c r="AC597" s="71">
        <v>0</v>
      </c>
      <c r="AD597" s="71">
        <v>0.9283223664128083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257</v>
      </c>
      <c r="C598" s="70">
        <v>2</v>
      </c>
      <c r="D598" s="70">
        <v>16</v>
      </c>
      <c r="E598" s="70">
        <v>2005</v>
      </c>
      <c r="F598" s="70" t="s">
        <v>789</v>
      </c>
      <c r="G598" s="70" t="s">
        <v>2349</v>
      </c>
      <c r="H598" s="70" t="s">
        <v>2350</v>
      </c>
      <c r="I598" s="148"/>
      <c r="J598" s="71">
        <v>158.2727746901129</v>
      </c>
      <c r="K598" s="71">
        <v>1.944912623010755</v>
      </c>
      <c r="L598" s="71">
        <v>11.071945564919609</v>
      </c>
      <c r="M598" s="71">
        <v>13.39989388326399</v>
      </c>
      <c r="N598" s="71">
        <v>28.521946738095831</v>
      </c>
      <c r="O598" s="71">
        <v>15.00317077622687</v>
      </c>
      <c r="P598" s="71">
        <v>24.444333312554349</v>
      </c>
      <c r="Q598" s="71">
        <v>0.83522827126514099</v>
      </c>
      <c r="R598" s="71">
        <v>0</v>
      </c>
      <c r="S598" s="71">
        <v>0.5074082662627688</v>
      </c>
      <c r="T598" s="72"/>
      <c r="U598" s="71">
        <v>3227967</v>
      </c>
      <c r="V598" s="71">
        <v>544</v>
      </c>
      <c r="W598" s="71">
        <v>136</v>
      </c>
      <c r="X598" s="71">
        <v>1959</v>
      </c>
      <c r="Y598" s="71">
        <v>5271</v>
      </c>
      <c r="Z598" s="71">
        <v>7141</v>
      </c>
      <c r="AA598" s="71">
        <v>4861</v>
      </c>
      <c r="AB598" s="71">
        <v>14177</v>
      </c>
      <c r="AC598" s="71">
        <v>0</v>
      </c>
      <c r="AD598" s="71">
        <v>0.5074082662627688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258</v>
      </c>
      <c r="C599" s="70">
        <v>3</v>
      </c>
      <c r="D599" s="70">
        <v>16</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259</v>
      </c>
      <c r="C600" s="70">
        <v>4</v>
      </c>
      <c r="D600" s="70">
        <v>16</v>
      </c>
      <c r="E600" s="70">
        <v>2007</v>
      </c>
      <c r="F600" s="70" t="s">
        <v>791</v>
      </c>
      <c r="G600" s="70" t="s">
        <v>2349</v>
      </c>
      <c r="H600" s="70" t="s">
        <v>2350</v>
      </c>
      <c r="I600" s="148"/>
      <c r="J600" s="71">
        <v>160.16092073168349</v>
      </c>
      <c r="K600" s="71">
        <v>1.7741488612230729</v>
      </c>
      <c r="L600" s="71">
        <v>8.012348094926292</v>
      </c>
      <c r="M600" s="71">
        <v>16.720065742057461</v>
      </c>
      <c r="N600" s="71">
        <v>25.943639488152971</v>
      </c>
      <c r="O600" s="71">
        <v>14.454579719140289</v>
      </c>
      <c r="P600" s="71">
        <v>24.072047648568009</v>
      </c>
      <c r="Q600" s="71">
        <v>0.85523764887717302</v>
      </c>
      <c r="R600" s="71">
        <v>0</v>
      </c>
      <c r="S600" s="71">
        <v>0.5738040372708938</v>
      </c>
      <c r="T600" s="72"/>
      <c r="U600" s="71">
        <v>3546206</v>
      </c>
      <c r="V600" s="71">
        <v>516</v>
      </c>
      <c r="W600" s="71">
        <v>155</v>
      </c>
      <c r="X600" s="71">
        <v>2734</v>
      </c>
      <c r="Y600" s="71">
        <v>5361</v>
      </c>
      <c r="Z600" s="71">
        <v>7152</v>
      </c>
      <c r="AA600" s="71">
        <v>4714</v>
      </c>
      <c r="AB600" s="71">
        <v>13749</v>
      </c>
      <c r="AC600" s="71">
        <v>0</v>
      </c>
      <c r="AD600" s="71">
        <v>0.5738040372708938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260</v>
      </c>
      <c r="C601" s="70">
        <v>5</v>
      </c>
      <c r="D601" s="70">
        <v>16</v>
      </c>
      <c r="E601" s="70">
        <v>2008</v>
      </c>
      <c r="F601" s="70" t="s">
        <v>792</v>
      </c>
      <c r="G601" s="70" t="s">
        <v>2349</v>
      </c>
      <c r="H601" s="70" t="s">
        <v>2350</v>
      </c>
      <c r="I601" s="148"/>
      <c r="J601" s="71">
        <v>153.57122060448219</v>
      </c>
      <c r="K601" s="71">
        <v>1.346411943759183</v>
      </c>
      <c r="L601" s="71">
        <v>7.2205776920930296</v>
      </c>
      <c r="M601" s="71">
        <v>17.040788738013131</v>
      </c>
      <c r="N601" s="71">
        <v>26.38498964718578</v>
      </c>
      <c r="O601" s="71">
        <v>14.14017909242857</v>
      </c>
      <c r="P601" s="71">
        <v>23.289713081273849</v>
      </c>
      <c r="Q601" s="71">
        <v>0.82897543480099001</v>
      </c>
      <c r="R601" s="71">
        <v>0</v>
      </c>
      <c r="S601" s="71">
        <v>0.60493312359929519</v>
      </c>
      <c r="T601" s="72"/>
      <c r="U601" s="71">
        <v>3902276</v>
      </c>
      <c r="V601" s="71">
        <v>516</v>
      </c>
      <c r="W601" s="71">
        <v>155</v>
      </c>
      <c r="X601" s="71">
        <v>2734</v>
      </c>
      <c r="Y601" s="71">
        <v>5400</v>
      </c>
      <c r="Z601" s="71">
        <v>7242</v>
      </c>
      <c r="AA601" s="71">
        <v>4566</v>
      </c>
      <c r="AB601" s="71">
        <v>13546</v>
      </c>
      <c r="AC601" s="71">
        <v>0</v>
      </c>
      <c r="AD601" s="71">
        <v>0.60493312359929519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261</v>
      </c>
      <c r="C602" s="70">
        <v>6</v>
      </c>
      <c r="D602" s="70">
        <v>16</v>
      </c>
      <c r="E602" s="70">
        <v>2009</v>
      </c>
      <c r="F602" s="70" t="s">
        <v>176</v>
      </c>
      <c r="G602" s="70" t="s">
        <v>2349</v>
      </c>
      <c r="H602" s="70" t="s">
        <v>2350</v>
      </c>
      <c r="I602" s="148"/>
      <c r="J602" s="71">
        <v>150.81619328909201</v>
      </c>
      <c r="K602" s="71">
        <v>1.1148201390845129</v>
      </c>
      <c r="L602" s="71">
        <v>4.8049961505561507</v>
      </c>
      <c r="M602" s="71">
        <v>18.108458312916369</v>
      </c>
      <c r="N602" s="71">
        <v>24.294433425030839</v>
      </c>
      <c r="O602" s="71">
        <v>14.29011073606137</v>
      </c>
      <c r="P602" s="71">
        <v>22.382898237097269</v>
      </c>
      <c r="Q602" s="71">
        <v>0.77564635293448903</v>
      </c>
      <c r="R602" s="71">
        <v>0</v>
      </c>
      <c r="S602" s="71">
        <v>0.70132911198733516</v>
      </c>
      <c r="T602" s="72"/>
      <c r="U602" s="71">
        <v>3255227</v>
      </c>
      <c r="V602" s="71">
        <v>438</v>
      </c>
      <c r="W602" s="71">
        <v>150</v>
      </c>
      <c r="X602" s="71">
        <v>3289</v>
      </c>
      <c r="Y602" s="71">
        <v>5400</v>
      </c>
      <c r="Z602" s="71">
        <v>7224</v>
      </c>
      <c r="AA602" s="71">
        <v>4505</v>
      </c>
      <c r="AB602" s="71">
        <v>13305</v>
      </c>
      <c r="AC602" s="71">
        <v>0</v>
      </c>
      <c r="AD602" s="71">
        <v>0.70132911198733516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16.864000000000001</v>
      </c>
      <c r="BK602" s="71">
        <v>0</v>
      </c>
      <c r="BL602" s="71">
        <v>0</v>
      </c>
      <c r="BM602" s="71">
        <v>0</v>
      </c>
      <c r="BN602" s="72"/>
      <c r="BO602" s="71">
        <v>0</v>
      </c>
      <c r="BP602" s="71">
        <v>0</v>
      </c>
      <c r="BQ602" s="71">
        <v>3</v>
      </c>
      <c r="BR602" s="71">
        <v>0</v>
      </c>
      <c r="BS602" s="71">
        <v>0</v>
      </c>
      <c r="BT602" s="71">
        <v>0</v>
      </c>
      <c r="BU602"/>
      <c r="BV602" s="70">
        <v>16.864000000000001</v>
      </c>
      <c r="BW602" s="70">
        <v>0</v>
      </c>
      <c r="BX602" s="70">
        <v>0</v>
      </c>
      <c r="BY602" s="70">
        <v>0</v>
      </c>
      <c r="BZ602" s="70">
        <v>0</v>
      </c>
      <c r="CA602" s="70">
        <v>0</v>
      </c>
      <c r="CB602" s="70">
        <v>0</v>
      </c>
      <c r="CC602" s="70">
        <v>0</v>
      </c>
      <c r="CD602" s="70">
        <v>0</v>
      </c>
    </row>
    <row r="603" spans="1:82">
      <c r="A603" s="70" t="s">
        <v>2356</v>
      </c>
      <c r="B603" s="70">
        <v>262</v>
      </c>
      <c r="C603" s="70">
        <v>7</v>
      </c>
      <c r="D603" s="70">
        <v>16</v>
      </c>
      <c r="E603" s="70">
        <v>2010</v>
      </c>
      <c r="F603" s="70" t="s">
        <v>177</v>
      </c>
      <c r="G603" s="70" t="s">
        <v>2349</v>
      </c>
      <c r="H603" s="70" t="s">
        <v>2350</v>
      </c>
      <c r="I603" s="148"/>
      <c r="J603" s="71">
        <v>184.9412522169512</v>
      </c>
      <c r="K603" s="71">
        <v>1.217833361578228</v>
      </c>
      <c r="L603" s="71">
        <v>4.5522976691357284</v>
      </c>
      <c r="M603" s="71">
        <v>20.468602742235859</v>
      </c>
      <c r="N603" s="71">
        <v>25.981008176093191</v>
      </c>
      <c r="O603" s="71">
        <v>14.25748749425515</v>
      </c>
      <c r="P603" s="71">
        <v>22.28866047216156</v>
      </c>
      <c r="Q603" s="71">
        <v>0.79194082303892199</v>
      </c>
      <c r="R603" s="71">
        <v>0</v>
      </c>
      <c r="S603" s="71">
        <v>0.79936618545689064</v>
      </c>
      <c r="T603" s="72"/>
      <c r="U603" s="71">
        <v>4159833</v>
      </c>
      <c r="V603" s="71">
        <v>438</v>
      </c>
      <c r="W603" s="71">
        <v>150</v>
      </c>
      <c r="X603" s="71">
        <v>3289</v>
      </c>
      <c r="Y603" s="71">
        <v>5366</v>
      </c>
      <c r="Z603" s="71">
        <v>7241</v>
      </c>
      <c r="AA603" s="71">
        <v>4374</v>
      </c>
      <c r="AB603" s="71">
        <v>13017</v>
      </c>
      <c r="AC603" s="71">
        <v>0</v>
      </c>
      <c r="AD603" s="71">
        <v>0.79936618545689064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18.754999999999999</v>
      </c>
      <c r="BK603" s="71">
        <v>0</v>
      </c>
      <c r="BL603" s="71">
        <v>0</v>
      </c>
      <c r="BM603" s="71">
        <v>0</v>
      </c>
      <c r="BN603" s="72"/>
      <c r="BO603" s="71">
        <v>0</v>
      </c>
      <c r="BP603" s="71">
        <v>0</v>
      </c>
      <c r="BQ603" s="71">
        <v>3</v>
      </c>
      <c r="BR603" s="71">
        <v>0</v>
      </c>
      <c r="BS603" s="71">
        <v>0</v>
      </c>
      <c r="BT603" s="71">
        <v>0</v>
      </c>
      <c r="BU603"/>
      <c r="BV603" s="70">
        <v>18.754999999999999</v>
      </c>
      <c r="BW603" s="70">
        <v>0</v>
      </c>
      <c r="BX603" s="70">
        <v>0</v>
      </c>
      <c r="BY603" s="70">
        <v>0</v>
      </c>
      <c r="BZ603" s="70">
        <v>0</v>
      </c>
      <c r="CA603" s="70">
        <v>0</v>
      </c>
      <c r="CB603" s="70">
        <v>0</v>
      </c>
      <c r="CC603" s="70">
        <v>0</v>
      </c>
      <c r="CD603" s="70">
        <v>0</v>
      </c>
    </row>
    <row r="604" spans="1:82">
      <c r="A604" s="70" t="s">
        <v>2357</v>
      </c>
      <c r="B604" s="70">
        <v>263</v>
      </c>
      <c r="C604" s="70">
        <v>8</v>
      </c>
      <c r="D604" s="70">
        <v>16</v>
      </c>
      <c r="E604" s="70">
        <v>2011</v>
      </c>
      <c r="F604" s="70" t="s">
        <v>178</v>
      </c>
      <c r="G604" s="70" t="s">
        <v>2349</v>
      </c>
      <c r="H604" s="70" t="s">
        <v>2350</v>
      </c>
      <c r="I604" s="148"/>
      <c r="J604" s="71">
        <v>181.77268282790581</v>
      </c>
      <c r="K604" s="71">
        <v>1.447585653606696</v>
      </c>
      <c r="L604" s="71">
        <v>6.107752710649577</v>
      </c>
      <c r="M604" s="71">
        <v>19.46277623533193</v>
      </c>
      <c r="N604" s="71">
        <v>22.819913716163231</v>
      </c>
      <c r="O604" s="71">
        <v>14.095010005123383</v>
      </c>
      <c r="P604" s="71">
        <v>21.337749767089029</v>
      </c>
      <c r="Q604" s="71">
        <v>0.89826613508665998</v>
      </c>
      <c r="R604" s="71">
        <v>0</v>
      </c>
      <c r="S604" s="71">
        <v>0.95097584088733145</v>
      </c>
      <c r="T604" s="72"/>
      <c r="U604" s="71">
        <v>4104546</v>
      </c>
      <c r="V604" s="71">
        <v>438</v>
      </c>
      <c r="W604" s="71">
        <v>150</v>
      </c>
      <c r="X604" s="71">
        <v>3289</v>
      </c>
      <c r="Y604" s="71">
        <v>5365</v>
      </c>
      <c r="Z604" s="71">
        <v>7314</v>
      </c>
      <c r="AA604" s="71">
        <v>4312</v>
      </c>
      <c r="AB604" s="71">
        <v>12800</v>
      </c>
      <c r="AC604" s="71">
        <v>0</v>
      </c>
      <c r="AD604" s="71">
        <v>0.95097584088733145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26.565000000000001</v>
      </c>
      <c r="BK604" s="71">
        <v>0</v>
      </c>
      <c r="BL604" s="71">
        <v>0</v>
      </c>
      <c r="BM604" s="71">
        <v>0</v>
      </c>
      <c r="BN604" s="72"/>
      <c r="BO604" s="71">
        <v>0</v>
      </c>
      <c r="BP604" s="71">
        <v>0</v>
      </c>
      <c r="BQ604" s="71">
        <v>4</v>
      </c>
      <c r="BR604" s="71">
        <v>0</v>
      </c>
      <c r="BS604" s="71">
        <v>0</v>
      </c>
      <c r="BT604" s="71">
        <v>0</v>
      </c>
      <c r="BU604"/>
      <c r="BV604" s="70">
        <v>26.565000000000001</v>
      </c>
      <c r="BW604" s="70">
        <v>0</v>
      </c>
      <c r="BX604" s="70">
        <v>0</v>
      </c>
      <c r="BY604" s="70">
        <v>0</v>
      </c>
      <c r="BZ604" s="70">
        <v>0</v>
      </c>
      <c r="CA604" s="70">
        <v>0</v>
      </c>
      <c r="CB604" s="70">
        <v>0</v>
      </c>
      <c r="CC604" s="70">
        <v>0</v>
      </c>
      <c r="CD604" s="70">
        <v>0</v>
      </c>
    </row>
    <row r="605" spans="1:82">
      <c r="A605" s="70" t="s">
        <v>2358</v>
      </c>
      <c r="B605" s="70">
        <v>264</v>
      </c>
      <c r="C605" s="70">
        <v>9</v>
      </c>
      <c r="D605" s="70">
        <v>16</v>
      </c>
      <c r="E605" s="70">
        <v>2012</v>
      </c>
      <c r="F605" s="70" t="s">
        <v>179</v>
      </c>
      <c r="G605" s="70" t="s">
        <v>2349</v>
      </c>
      <c r="H605" s="70" t="s">
        <v>2350</v>
      </c>
      <c r="I605" s="148"/>
      <c r="J605" s="71">
        <v>231.18954739425089</v>
      </c>
      <c r="K605" s="71">
        <v>1.3093407028514501</v>
      </c>
      <c r="L605" s="71">
        <v>6.0608362739359816</v>
      </c>
      <c r="M605" s="71">
        <v>18.801829058193121</v>
      </c>
      <c r="N605" s="71">
        <v>25.764334095813709</v>
      </c>
      <c r="O605" s="71">
        <v>14.060572714790119</v>
      </c>
      <c r="P605" s="71">
        <v>21.294922789695754</v>
      </c>
      <c r="Q605" s="71">
        <v>0.96687478863801302</v>
      </c>
      <c r="R605" s="71">
        <v>0</v>
      </c>
      <c r="S605" s="71">
        <v>1.3893103880104909</v>
      </c>
      <c r="T605" s="72"/>
      <c r="U605" s="71">
        <v>5184865</v>
      </c>
      <c r="V605" s="71">
        <v>438</v>
      </c>
      <c r="W605" s="71">
        <v>150</v>
      </c>
      <c r="X605" s="71">
        <v>3289</v>
      </c>
      <c r="Y605" s="71">
        <v>5472</v>
      </c>
      <c r="Z605" s="71">
        <v>7354</v>
      </c>
      <c r="AA605" s="71">
        <v>4279</v>
      </c>
      <c r="AB605" s="71">
        <v>12681</v>
      </c>
      <c r="AC605" s="71">
        <v>0</v>
      </c>
      <c r="AD605" s="71">
        <v>1.3893103880104909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25.355</v>
      </c>
      <c r="BK605" s="71">
        <v>0</v>
      </c>
      <c r="BL605" s="71">
        <v>0</v>
      </c>
      <c r="BM605" s="71">
        <v>0</v>
      </c>
      <c r="BN605" s="72"/>
      <c r="BO605" s="71">
        <v>0</v>
      </c>
      <c r="BP605" s="71">
        <v>0</v>
      </c>
      <c r="BQ605" s="71">
        <v>4</v>
      </c>
      <c r="BR605" s="71">
        <v>0</v>
      </c>
      <c r="BS605" s="71">
        <v>0</v>
      </c>
      <c r="BT605" s="71">
        <v>0</v>
      </c>
      <c r="BU605"/>
      <c r="BV605" s="70">
        <v>25.355</v>
      </c>
      <c r="BW605" s="70">
        <v>0</v>
      </c>
      <c r="BX605" s="70">
        <v>0</v>
      </c>
      <c r="BY605" s="70">
        <v>0</v>
      </c>
      <c r="BZ605" s="70">
        <v>0</v>
      </c>
      <c r="CA605" s="70">
        <v>0</v>
      </c>
      <c r="CB605" s="70">
        <v>0</v>
      </c>
      <c r="CC605" s="70">
        <v>0</v>
      </c>
      <c r="CD605" s="70">
        <v>0</v>
      </c>
    </row>
    <row r="606" spans="1:82">
      <c r="A606" s="70" t="s">
        <v>2359</v>
      </c>
      <c r="B606" s="70">
        <v>265</v>
      </c>
      <c r="C606" s="70">
        <v>10</v>
      </c>
      <c r="D606" s="70">
        <v>16</v>
      </c>
      <c r="E606" s="70">
        <v>2013</v>
      </c>
      <c r="F606" s="70" t="s">
        <v>180</v>
      </c>
      <c r="G606" s="70" t="s">
        <v>2349</v>
      </c>
      <c r="H606" s="70" t="s">
        <v>2350</v>
      </c>
      <c r="I606" s="148"/>
      <c r="J606" s="71">
        <v>223.08703931611791</v>
      </c>
      <c r="K606" s="71">
        <v>1.097695768933842</v>
      </c>
      <c r="L606" s="71">
        <v>5.6289877276248408</v>
      </c>
      <c r="M606" s="71">
        <v>18.582026622243909</v>
      </c>
      <c r="N606" s="71">
        <v>26.23463425075397</v>
      </c>
      <c r="O606" s="71">
        <v>13.481588199417329</v>
      </c>
      <c r="P606" s="71">
        <v>21.060454286244987</v>
      </c>
      <c r="Q606" s="71">
        <v>0.97467166185481802</v>
      </c>
      <c r="R606" s="71">
        <v>0</v>
      </c>
      <c r="S606" s="71">
        <v>1.0858655775965189</v>
      </c>
      <c r="T606" s="72"/>
      <c r="U606" s="71">
        <v>4786356</v>
      </c>
      <c r="V606" s="71">
        <v>438</v>
      </c>
      <c r="W606" s="71">
        <v>150</v>
      </c>
      <c r="X606" s="71">
        <v>3289</v>
      </c>
      <c r="Y606" s="71">
        <v>5550</v>
      </c>
      <c r="Z606" s="71">
        <v>7366</v>
      </c>
      <c r="AA606" s="71">
        <v>4216</v>
      </c>
      <c r="AB606" s="71">
        <v>12600</v>
      </c>
      <c r="AC606" s="71">
        <v>0</v>
      </c>
      <c r="AD606" s="71">
        <v>1.0858655775965189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28.58</v>
      </c>
      <c r="BK606" s="71">
        <v>0</v>
      </c>
      <c r="BL606" s="71">
        <v>0</v>
      </c>
      <c r="BM606" s="71">
        <v>0</v>
      </c>
      <c r="BN606" s="72"/>
      <c r="BO606" s="71">
        <v>0</v>
      </c>
      <c r="BP606" s="71">
        <v>0</v>
      </c>
      <c r="BQ606" s="71">
        <v>4</v>
      </c>
      <c r="BR606" s="71">
        <v>0</v>
      </c>
      <c r="BS606" s="71">
        <v>0</v>
      </c>
      <c r="BT606" s="71">
        <v>0</v>
      </c>
      <c r="BU606"/>
      <c r="BV606" s="70">
        <v>28.58</v>
      </c>
      <c r="BW606" s="70">
        <v>0</v>
      </c>
      <c r="BX606" s="70">
        <v>0</v>
      </c>
      <c r="BY606" s="70">
        <v>0</v>
      </c>
      <c r="BZ606" s="70">
        <v>0</v>
      </c>
      <c r="CA606" s="70">
        <v>0</v>
      </c>
      <c r="CB606" s="70">
        <v>0</v>
      </c>
      <c r="CC606" s="70">
        <v>0</v>
      </c>
      <c r="CD606" s="70">
        <v>0</v>
      </c>
    </row>
    <row r="607" spans="1:82">
      <c r="A607" s="70" t="s">
        <v>2360</v>
      </c>
      <c r="B607" s="70">
        <v>266</v>
      </c>
      <c r="C607" s="70">
        <v>11</v>
      </c>
      <c r="D607" s="70">
        <v>16</v>
      </c>
      <c r="E607" s="70">
        <v>2014</v>
      </c>
      <c r="F607" s="70" t="s">
        <v>181</v>
      </c>
      <c r="G607" s="70" t="s">
        <v>2349</v>
      </c>
      <c r="H607" s="70" t="s">
        <v>2350</v>
      </c>
      <c r="I607" s="148"/>
      <c r="J607" s="71">
        <v>222.70344723137981</v>
      </c>
      <c r="K607" s="71">
        <v>0.98311793359615085</v>
      </c>
      <c r="L607" s="71">
        <v>4.3131802284472016</v>
      </c>
      <c r="M607" s="71">
        <v>18.092655751852099</v>
      </c>
      <c r="N607" s="71">
        <v>24.249442820457041</v>
      </c>
      <c r="O607" s="71">
        <v>12.805535702502297</v>
      </c>
      <c r="P607" s="71">
        <v>20.999198123089084</v>
      </c>
      <c r="Q607" s="71">
        <v>0.92356148844328501</v>
      </c>
      <c r="R607" s="71">
        <v>0</v>
      </c>
      <c r="S607" s="71">
        <v>1.198273488541534</v>
      </c>
      <c r="T607" s="72"/>
      <c r="U607" s="71">
        <v>5101713</v>
      </c>
      <c r="V607" s="71">
        <v>341</v>
      </c>
      <c r="W607" s="71">
        <v>117</v>
      </c>
      <c r="X607" s="71">
        <v>3160</v>
      </c>
      <c r="Y607" s="71">
        <v>5582</v>
      </c>
      <c r="Z607" s="71">
        <v>7369</v>
      </c>
      <c r="AA607" s="71">
        <v>4182</v>
      </c>
      <c r="AB607" s="71">
        <v>12444</v>
      </c>
      <c r="AC607" s="71">
        <v>0</v>
      </c>
      <c r="AD607" s="71">
        <v>1.198273488541534</v>
      </c>
      <c r="AE607" s="72"/>
      <c r="AF607" s="71"/>
      <c r="AG607" s="71"/>
      <c r="AH607" s="71"/>
      <c r="AI607" s="71"/>
      <c r="AJ607" s="71"/>
      <c r="AK607" s="71"/>
      <c r="AL607" s="71"/>
      <c r="AM607" s="71"/>
      <c r="AN607" s="71"/>
      <c r="AO607" s="71"/>
      <c r="AP607" s="71"/>
      <c r="AQ607" s="72"/>
      <c r="AR607" s="71">
        <v>92</v>
      </c>
      <c r="AS607" s="71">
        <v>95</v>
      </c>
      <c r="AT607" s="71">
        <v>0</v>
      </c>
      <c r="AU607" s="71">
        <v>0</v>
      </c>
      <c r="AV607" s="71">
        <v>0</v>
      </c>
      <c r="AW607" s="71">
        <v>0</v>
      </c>
      <c r="AX607" s="71"/>
      <c r="AY607" s="72"/>
      <c r="AZ607" s="71">
        <v>514.20000000000005</v>
      </c>
      <c r="BA607" s="71">
        <v>6828.3</v>
      </c>
      <c r="BB607" s="71">
        <v>0</v>
      </c>
      <c r="BC607" s="71">
        <v>0</v>
      </c>
      <c r="BD607" s="71">
        <v>0</v>
      </c>
      <c r="BE607" s="71">
        <v>0</v>
      </c>
      <c r="BF607" s="71"/>
      <c r="BG607" s="72"/>
      <c r="BH607" s="71">
        <v>0</v>
      </c>
      <c r="BI607" s="71">
        <v>0</v>
      </c>
      <c r="BJ607" s="71">
        <v>29.253</v>
      </c>
      <c r="BK607" s="71">
        <v>0</v>
      </c>
      <c r="BL607" s="71">
        <v>0</v>
      </c>
      <c r="BM607" s="71">
        <v>0</v>
      </c>
      <c r="BN607" s="72"/>
      <c r="BO607" s="71">
        <v>0</v>
      </c>
      <c r="BP607" s="71">
        <v>0</v>
      </c>
      <c r="BQ607" s="71">
        <v>4</v>
      </c>
      <c r="BR607" s="71">
        <v>0</v>
      </c>
      <c r="BS607" s="71">
        <v>0</v>
      </c>
      <c r="BT607" s="71">
        <v>0</v>
      </c>
      <c r="BU607"/>
      <c r="BV607" s="70">
        <v>29.253</v>
      </c>
      <c r="BW607" s="70">
        <v>0</v>
      </c>
      <c r="BX607" s="70">
        <v>0</v>
      </c>
      <c r="BY607" s="70">
        <v>0</v>
      </c>
      <c r="BZ607" s="70">
        <v>0</v>
      </c>
      <c r="CA607" s="70">
        <v>0</v>
      </c>
      <c r="CB607" s="70">
        <v>0</v>
      </c>
      <c r="CC607" s="70">
        <v>0</v>
      </c>
      <c r="CD607" s="70">
        <v>0</v>
      </c>
    </row>
    <row r="608" spans="1:82">
      <c r="A608" s="70" t="s">
        <v>2361</v>
      </c>
      <c r="B608" s="70">
        <v>267</v>
      </c>
      <c r="C608" s="70">
        <v>12</v>
      </c>
      <c r="D608" s="70">
        <v>16</v>
      </c>
      <c r="E608" s="70">
        <v>2015</v>
      </c>
      <c r="F608" s="70" t="s">
        <v>182</v>
      </c>
      <c r="G608" s="70" t="s">
        <v>2349</v>
      </c>
      <c r="H608" s="70" t="s">
        <v>2350</v>
      </c>
      <c r="I608" s="148"/>
      <c r="J608" s="71">
        <v>231.7962808311643</v>
      </c>
      <c r="K608" s="71">
        <v>0.88937130618165605</v>
      </c>
      <c r="L608" s="71">
        <v>6.5678204162541096</v>
      </c>
      <c r="M608" s="71">
        <v>16.460032205056351</v>
      </c>
      <c r="N608" s="71">
        <v>25.699435743802798</v>
      </c>
      <c r="O608" s="71">
        <v>12.659374335276755</v>
      </c>
      <c r="P608" s="71">
        <v>20.679093871185941</v>
      </c>
      <c r="Q608" s="71">
        <v>0.89124740537194302</v>
      </c>
      <c r="R608" s="71">
        <v>0</v>
      </c>
      <c r="S608" s="71">
        <v>1.8684012248178059</v>
      </c>
      <c r="T608" s="72"/>
      <c r="U608" s="71">
        <v>5196724</v>
      </c>
      <c r="V608" s="71">
        <v>341</v>
      </c>
      <c r="W608" s="71">
        <v>117</v>
      </c>
      <c r="X608" s="71">
        <v>3160</v>
      </c>
      <c r="Y608" s="71">
        <v>5578</v>
      </c>
      <c r="Z608" s="71">
        <v>7355</v>
      </c>
      <c r="AA608" s="71">
        <v>4115</v>
      </c>
      <c r="AB608" s="71">
        <v>12267</v>
      </c>
      <c r="AC608" s="71">
        <v>0</v>
      </c>
      <c r="AD608" s="71">
        <v>1.8684012248178059</v>
      </c>
      <c r="AE608" s="72"/>
      <c r="AF608" s="71">
        <v>65822301.339192651</v>
      </c>
      <c r="AG608" s="71">
        <v>637644.23906076571</v>
      </c>
      <c r="AH608" s="71">
        <v>1319909.136003986</v>
      </c>
      <c r="AI608" s="71">
        <v>19051949.601688169</v>
      </c>
      <c r="AJ608" s="71">
        <v>31585143.145725489</v>
      </c>
      <c r="AK608" s="71">
        <v>0</v>
      </c>
      <c r="AL608" s="71">
        <v>0</v>
      </c>
      <c r="AM608" s="71">
        <v>1681140.8918703769</v>
      </c>
      <c r="AN608" s="71">
        <v>0</v>
      </c>
      <c r="AO608" s="71">
        <v>0</v>
      </c>
      <c r="AP608" s="71">
        <v>120098088.35354143</v>
      </c>
      <c r="AQ608" s="72"/>
      <c r="AR608" s="71">
        <v>109</v>
      </c>
      <c r="AS608" s="71">
        <v>167</v>
      </c>
      <c r="AT608" s="71">
        <v>0</v>
      </c>
      <c r="AU608" s="71">
        <v>0</v>
      </c>
      <c r="AV608" s="71">
        <v>0</v>
      </c>
      <c r="AW608" s="71">
        <v>0</v>
      </c>
      <c r="AX608" s="71"/>
      <c r="AY608" s="72"/>
      <c r="AZ608" s="71">
        <v>619</v>
      </c>
      <c r="BA608" s="71">
        <v>13926.1</v>
      </c>
      <c r="BB608" s="71">
        <v>0</v>
      </c>
      <c r="BC608" s="71">
        <v>0</v>
      </c>
      <c r="BD608" s="71">
        <v>0</v>
      </c>
      <c r="BE608" s="71">
        <v>0</v>
      </c>
      <c r="BF608" s="71"/>
      <c r="BG608" s="72"/>
      <c r="BH608" s="71">
        <v>0</v>
      </c>
      <c r="BI608" s="71">
        <v>0</v>
      </c>
      <c r="BJ608" s="71">
        <v>27.576000000000001</v>
      </c>
      <c r="BK608" s="71">
        <v>0</v>
      </c>
      <c r="BL608" s="71">
        <v>0</v>
      </c>
      <c r="BM608" s="71">
        <v>0</v>
      </c>
      <c r="BN608" s="72"/>
      <c r="BO608" s="71">
        <v>0</v>
      </c>
      <c r="BP608" s="71">
        <v>0</v>
      </c>
      <c r="BQ608" s="71">
        <v>4</v>
      </c>
      <c r="BR608" s="71">
        <v>0</v>
      </c>
      <c r="BS608" s="71">
        <v>0</v>
      </c>
      <c r="BT608" s="71">
        <v>0</v>
      </c>
      <c r="BU608"/>
      <c r="BV608" s="70">
        <v>27.576000000000001</v>
      </c>
      <c r="BW608" s="70">
        <v>0</v>
      </c>
      <c r="BX608" s="70">
        <v>0</v>
      </c>
      <c r="BY608" s="70">
        <v>0</v>
      </c>
      <c r="BZ608" s="70">
        <v>0</v>
      </c>
      <c r="CA608" s="70">
        <v>0</v>
      </c>
      <c r="CB608" s="70">
        <v>0</v>
      </c>
      <c r="CC608" s="70">
        <v>0</v>
      </c>
      <c r="CD608" s="70">
        <v>0</v>
      </c>
    </row>
    <row r="609" spans="1:82">
      <c r="A609" s="70" t="s">
        <v>2362</v>
      </c>
      <c r="B609" s="70">
        <v>268</v>
      </c>
      <c r="C609" s="70">
        <v>13</v>
      </c>
      <c r="D609" s="70">
        <v>16</v>
      </c>
      <c r="E609" s="70">
        <v>2016</v>
      </c>
      <c r="F609" s="70" t="s">
        <v>155</v>
      </c>
      <c r="G609" s="70" t="s">
        <v>2349</v>
      </c>
      <c r="H609" s="70" t="s">
        <v>2350</v>
      </c>
      <c r="I609" s="148"/>
      <c r="J609" s="71">
        <v>233.37431602796266</v>
      </c>
      <c r="K609" s="71">
        <v>0.88224855939056401</v>
      </c>
      <c r="L609" s="71">
        <v>5.132117766845707</v>
      </c>
      <c r="M609" s="71">
        <v>16.444670849971367</v>
      </c>
      <c r="N609" s="71">
        <v>22.476320191292285</v>
      </c>
      <c r="O609" s="71">
        <v>12.493743419815704</v>
      </c>
      <c r="P609" s="71">
        <v>19.979064592857675</v>
      </c>
      <c r="Q609" s="71">
        <v>0.85697839391989661</v>
      </c>
      <c r="R609" s="71">
        <v>0</v>
      </c>
      <c r="S609" s="71">
        <v>1.4056767642024912</v>
      </c>
      <c r="T609" s="72"/>
      <c r="U609" s="71">
        <v>5028335</v>
      </c>
      <c r="V609" s="71">
        <v>341</v>
      </c>
      <c r="W609" s="71">
        <v>117</v>
      </c>
      <c r="X609" s="71">
        <v>3160</v>
      </c>
      <c r="Y609" s="71">
        <v>5632</v>
      </c>
      <c r="Z609" s="71">
        <v>7348</v>
      </c>
      <c r="AA609" s="71">
        <v>4112</v>
      </c>
      <c r="AB609" s="71">
        <v>12133</v>
      </c>
      <c r="AC609" s="71">
        <v>0</v>
      </c>
      <c r="AD609" s="71">
        <v>1.405676764202491</v>
      </c>
      <c r="AE609" s="72"/>
      <c r="AF609" s="71">
        <v>68381322.493341044</v>
      </c>
      <c r="AG609" s="71">
        <v>627293.69422739011</v>
      </c>
      <c r="AH609" s="71">
        <v>817917.31568702753</v>
      </c>
      <c r="AI609" s="71">
        <v>19642097.104949839</v>
      </c>
      <c r="AJ609" s="71">
        <v>27302469.871648651</v>
      </c>
      <c r="AK609" s="71">
        <v>0</v>
      </c>
      <c r="AL609" s="71">
        <v>0</v>
      </c>
      <c r="AM609" s="71">
        <v>1664068.568366885</v>
      </c>
      <c r="AN609" s="71">
        <v>0</v>
      </c>
      <c r="AO609" s="71">
        <v>0</v>
      </c>
      <c r="AP609" s="71">
        <v>118435169.04822083</v>
      </c>
      <c r="AQ609" s="72"/>
      <c r="AR609" s="71">
        <v>131</v>
      </c>
      <c r="AS609" s="71">
        <v>225</v>
      </c>
      <c r="AT609" s="71">
        <v>0</v>
      </c>
      <c r="AU609" s="71">
        <v>0</v>
      </c>
      <c r="AV609" s="71">
        <v>0</v>
      </c>
      <c r="AW609" s="71">
        <v>0</v>
      </c>
      <c r="AX609" s="71"/>
      <c r="AY609" s="72"/>
      <c r="AZ609" s="71">
        <v>739.19999999999993</v>
      </c>
      <c r="BA609" s="71">
        <v>17352.2</v>
      </c>
      <c r="BB609" s="71">
        <v>0</v>
      </c>
      <c r="BC609" s="71">
        <v>0</v>
      </c>
      <c r="BD609" s="71">
        <v>0</v>
      </c>
      <c r="BE609" s="71">
        <v>0</v>
      </c>
      <c r="BF609" s="71"/>
      <c r="BG609" s="72"/>
      <c r="BH609" s="71">
        <v>0</v>
      </c>
      <c r="BI609" s="71">
        <v>0</v>
      </c>
      <c r="BJ609" s="71">
        <v>37.558</v>
      </c>
      <c r="BK609" s="71">
        <v>0</v>
      </c>
      <c r="BL609" s="71">
        <v>0</v>
      </c>
      <c r="BM609" s="71">
        <v>0</v>
      </c>
      <c r="BN609" s="72"/>
      <c r="BO609" s="71">
        <v>0</v>
      </c>
      <c r="BP609" s="71">
        <v>0</v>
      </c>
      <c r="BQ609" s="71">
        <v>6</v>
      </c>
      <c r="BR609" s="71">
        <v>0</v>
      </c>
      <c r="BS609" s="71">
        <v>0</v>
      </c>
      <c r="BT609" s="71">
        <v>0</v>
      </c>
      <c r="BU609"/>
      <c r="BV609" s="70">
        <v>37.558</v>
      </c>
      <c r="BW609" s="70">
        <v>0</v>
      </c>
      <c r="BX609" s="70">
        <v>0</v>
      </c>
      <c r="BY609" s="70">
        <v>0</v>
      </c>
      <c r="BZ609" s="70">
        <v>0</v>
      </c>
      <c r="CA609" s="70">
        <v>0</v>
      </c>
      <c r="CB609" s="70">
        <v>0</v>
      </c>
      <c r="CC609" s="70">
        <v>0</v>
      </c>
      <c r="CD609" s="70">
        <v>0</v>
      </c>
    </row>
    <row r="610" spans="1:82">
      <c r="A610" s="70" t="s">
        <v>2363</v>
      </c>
      <c r="B610" s="70">
        <v>269</v>
      </c>
      <c r="C610" s="70">
        <v>14</v>
      </c>
      <c r="D610" s="70">
        <v>16</v>
      </c>
      <c r="E610" s="70">
        <v>2017</v>
      </c>
      <c r="F610" s="70" t="s">
        <v>156</v>
      </c>
      <c r="G610" s="70" t="s">
        <v>2349</v>
      </c>
      <c r="H610" s="70" t="s">
        <v>2350</v>
      </c>
      <c r="I610" s="148"/>
      <c r="J610" s="71">
        <v>241.01690049136695</v>
      </c>
      <c r="K610" s="71">
        <v>0.91773258480481723</v>
      </c>
      <c r="L610" s="71">
        <v>4.8603393412724074</v>
      </c>
      <c r="M610" s="71">
        <v>15.556520330245142</v>
      </c>
      <c r="N610" s="71">
        <v>22.137513344072428</v>
      </c>
      <c r="O610" s="71">
        <v>12.233008698869144</v>
      </c>
      <c r="P610" s="71">
        <v>19.538688014664366</v>
      </c>
      <c r="Q610" s="71">
        <v>0.80849957043245901</v>
      </c>
      <c r="R610" s="71">
        <v>0</v>
      </c>
      <c r="S610" s="71">
        <v>2.1503036000055586</v>
      </c>
      <c r="T610" s="72"/>
      <c r="U610" s="71">
        <v>5708449</v>
      </c>
      <c r="V610" s="71">
        <v>341</v>
      </c>
      <c r="W610" s="71">
        <v>117</v>
      </c>
      <c r="X610" s="71">
        <v>3160</v>
      </c>
      <c r="Y610" s="71">
        <v>5537</v>
      </c>
      <c r="Z610" s="71">
        <v>7314</v>
      </c>
      <c r="AA610" s="71">
        <v>4047</v>
      </c>
      <c r="AB610" s="71">
        <v>11837</v>
      </c>
      <c r="AC610" s="71">
        <v>0</v>
      </c>
      <c r="AD610" s="71">
        <v>2.1503036000055591</v>
      </c>
      <c r="AE610" s="72"/>
      <c r="AF610" s="71">
        <v>75328214.050942153</v>
      </c>
      <c r="AG610" s="71">
        <v>643655.65503009153</v>
      </c>
      <c r="AH610" s="71">
        <v>1032466.7955752281</v>
      </c>
      <c r="AI610" s="71">
        <v>19326253.073068541</v>
      </c>
      <c r="AJ610" s="71">
        <v>28392301.31588994</v>
      </c>
      <c r="AK610" s="71">
        <v>0</v>
      </c>
      <c r="AL610" s="71">
        <v>0</v>
      </c>
      <c r="AM610" s="71">
        <v>1626011.7843105539</v>
      </c>
      <c r="AN610" s="71">
        <v>0</v>
      </c>
      <c r="AO610" s="71">
        <v>0</v>
      </c>
      <c r="AP610" s="71">
        <v>126348902.6748165</v>
      </c>
      <c r="AQ610" s="72"/>
      <c r="AR610" s="71">
        <v>150</v>
      </c>
      <c r="AS610" s="71">
        <v>286</v>
      </c>
      <c r="AT610" s="71">
        <v>0</v>
      </c>
      <c r="AU610" s="71">
        <v>0</v>
      </c>
      <c r="AV610" s="71">
        <v>0</v>
      </c>
      <c r="AW610" s="71">
        <v>0</v>
      </c>
      <c r="AX610" s="71"/>
      <c r="AY610" s="72"/>
      <c r="AZ610" s="71">
        <v>854.19999999999993</v>
      </c>
      <c r="BA610" s="71">
        <v>20869.899999999991</v>
      </c>
      <c r="BB610" s="71">
        <v>0</v>
      </c>
      <c r="BC610" s="71">
        <v>0</v>
      </c>
      <c r="BD610" s="71">
        <v>0</v>
      </c>
      <c r="BE610" s="71">
        <v>0</v>
      </c>
      <c r="BF610" s="71"/>
      <c r="BG610" s="72"/>
      <c r="BH610" s="71">
        <v>0</v>
      </c>
      <c r="BI610" s="71">
        <v>0</v>
      </c>
      <c r="BJ610" s="71">
        <v>43.100999999999999</v>
      </c>
      <c r="BK610" s="71">
        <v>0</v>
      </c>
      <c r="BL610" s="71">
        <v>0</v>
      </c>
      <c r="BM610" s="71">
        <v>0</v>
      </c>
      <c r="BN610" s="72"/>
      <c r="BO610" s="71">
        <v>0</v>
      </c>
      <c r="BP610" s="71">
        <v>0</v>
      </c>
      <c r="BQ610" s="71">
        <v>6</v>
      </c>
      <c r="BR610" s="71">
        <v>0</v>
      </c>
      <c r="BS610" s="71">
        <v>0</v>
      </c>
      <c r="BT610" s="71">
        <v>0</v>
      </c>
      <c r="BU610"/>
      <c r="BV610" s="70">
        <v>43.100999999999999</v>
      </c>
      <c r="BW610" s="70">
        <v>0</v>
      </c>
      <c r="BX610" s="70">
        <v>0</v>
      </c>
      <c r="BY610" s="70">
        <v>0</v>
      </c>
      <c r="BZ610" s="70">
        <v>0</v>
      </c>
      <c r="CA610" s="70">
        <v>0</v>
      </c>
      <c r="CB610" s="70">
        <v>0</v>
      </c>
      <c r="CC610" s="70">
        <v>0</v>
      </c>
      <c r="CD610" s="70">
        <v>0</v>
      </c>
    </row>
    <row r="611" spans="1:82">
      <c r="A611" s="70" t="s">
        <v>2364</v>
      </c>
      <c r="B611" s="70">
        <v>270</v>
      </c>
      <c r="C611" s="70">
        <v>15</v>
      </c>
      <c r="D611" s="70">
        <v>16</v>
      </c>
      <c r="E611" s="70">
        <v>2018</v>
      </c>
      <c r="F611" s="70" t="s">
        <v>183</v>
      </c>
      <c r="G611" s="70" t="s">
        <v>2349</v>
      </c>
      <c r="H611" s="70" t="s">
        <v>2350</v>
      </c>
      <c r="I611" s="148"/>
      <c r="J611" s="71">
        <v>217.83801539301567</v>
      </c>
      <c r="K611" s="71">
        <v>0.85158883215746917</v>
      </c>
      <c r="L611" s="71">
        <v>4.4278625392348827</v>
      </c>
      <c r="M611" s="71">
        <v>14.465317511300173</v>
      </c>
      <c r="N611" s="71">
        <v>17.477180899188706</v>
      </c>
      <c r="O611" s="71">
        <v>11.968713570099581</v>
      </c>
      <c r="P611" s="71">
        <v>19.100421132935516</v>
      </c>
      <c r="Q611" s="71">
        <v>0.73084438970707699</v>
      </c>
      <c r="R611" s="71">
        <v>0</v>
      </c>
      <c r="S611" s="71">
        <v>1.0891711816370044</v>
      </c>
      <c r="T611" s="72"/>
      <c r="U611" s="71">
        <v>5928223</v>
      </c>
      <c r="V611" s="71">
        <v>341</v>
      </c>
      <c r="W611" s="71">
        <v>117</v>
      </c>
      <c r="X611" s="71">
        <v>3160</v>
      </c>
      <c r="Y611" s="71">
        <v>5454</v>
      </c>
      <c r="Z611" s="71">
        <v>7293</v>
      </c>
      <c r="AA611" s="71">
        <v>3996</v>
      </c>
      <c r="AB611" s="71">
        <v>11531</v>
      </c>
      <c r="AC611" s="71">
        <v>0</v>
      </c>
      <c r="AD611" s="71">
        <v>1.089171181637004</v>
      </c>
      <c r="AE611" s="72"/>
      <c r="AF611" s="71">
        <v>72355424.983179033</v>
      </c>
      <c r="AG611" s="71">
        <v>594725.18050491984</v>
      </c>
      <c r="AH611" s="71">
        <v>967360.92922976031</v>
      </c>
      <c r="AI611" s="71">
        <v>18662911.242703691</v>
      </c>
      <c r="AJ611" s="71">
        <v>22953334.264795851</v>
      </c>
      <c r="AK611" s="71">
        <v>0</v>
      </c>
      <c r="AL611" s="71">
        <v>0</v>
      </c>
      <c r="AM611" s="71">
        <v>1587254.957616023</v>
      </c>
      <c r="AN611" s="71">
        <v>0</v>
      </c>
      <c r="AO611" s="71">
        <v>0</v>
      </c>
      <c r="AP611" s="71">
        <v>117121011.55802928</v>
      </c>
      <c r="AQ611" s="72"/>
      <c r="AR611" s="71">
        <v>162</v>
      </c>
      <c r="AS611" s="71">
        <v>354</v>
      </c>
      <c r="AT611" s="71">
        <v>0</v>
      </c>
      <c r="AU611" s="71">
        <v>0</v>
      </c>
      <c r="AV611" s="71">
        <v>0</v>
      </c>
      <c r="AW611" s="71">
        <v>0</v>
      </c>
      <c r="AX611" s="71"/>
      <c r="AY611" s="72"/>
      <c r="AZ611" s="71">
        <v>929</v>
      </c>
      <c r="BA611" s="71">
        <v>27594</v>
      </c>
      <c r="BB611" s="71">
        <v>0</v>
      </c>
      <c r="BC611" s="71">
        <v>0</v>
      </c>
      <c r="BD611" s="71">
        <v>0</v>
      </c>
      <c r="BE611" s="71">
        <v>0</v>
      </c>
      <c r="BF611" s="71"/>
      <c r="BG611" s="72"/>
      <c r="BH611" s="71">
        <v>0</v>
      </c>
      <c r="BI611" s="71">
        <v>0</v>
      </c>
      <c r="BJ611" s="71">
        <v>42.386000000000003</v>
      </c>
      <c r="BK611" s="71">
        <v>0</v>
      </c>
      <c r="BL611" s="71">
        <v>0</v>
      </c>
      <c r="BM611" s="71">
        <v>0</v>
      </c>
      <c r="BN611" s="72"/>
      <c r="BO611" s="71">
        <v>0</v>
      </c>
      <c r="BP611" s="71">
        <v>0</v>
      </c>
      <c r="BQ611" s="71">
        <v>6</v>
      </c>
      <c r="BR611" s="71">
        <v>0</v>
      </c>
      <c r="BS611" s="71">
        <v>0</v>
      </c>
      <c r="BT611" s="71">
        <v>0</v>
      </c>
      <c r="BU611"/>
      <c r="BV611" s="70">
        <v>42.386000000000003</v>
      </c>
      <c r="BW611" s="70">
        <v>0</v>
      </c>
      <c r="BX611" s="70">
        <v>0</v>
      </c>
      <c r="BY611" s="70">
        <v>0</v>
      </c>
      <c r="BZ611" s="70">
        <v>0</v>
      </c>
      <c r="CA611" s="70">
        <v>0</v>
      </c>
      <c r="CB611" s="70">
        <v>0</v>
      </c>
      <c r="CC611" s="70">
        <v>0</v>
      </c>
      <c r="CD611" s="70">
        <v>0</v>
      </c>
    </row>
    <row r="612" spans="1:82">
      <c r="A612" s="70" t="s">
        <v>2365</v>
      </c>
      <c r="B612" s="70">
        <v>271</v>
      </c>
      <c r="C612" s="70">
        <v>16</v>
      </c>
      <c r="D612" s="70">
        <v>16</v>
      </c>
      <c r="E612" s="70">
        <v>2019</v>
      </c>
      <c r="F612" s="70" t="s">
        <v>158</v>
      </c>
      <c r="G612" s="70" t="s">
        <v>2349</v>
      </c>
      <c r="H612" s="70" t="s">
        <v>2350</v>
      </c>
      <c r="I612" s="148"/>
      <c r="J612" s="71">
        <v>236.4047012197484</v>
      </c>
      <c r="K612" s="71">
        <v>0.75860951574518642</v>
      </c>
      <c r="L612" s="71">
        <v>4.4166773662361214</v>
      </c>
      <c r="M612" s="71">
        <v>13.13682451345621</v>
      </c>
      <c r="N612" s="71">
        <v>14.922714012276305</v>
      </c>
      <c r="O612" s="71">
        <v>11.498769036148685</v>
      </c>
      <c r="P612" s="71">
        <v>18.868824564054187</v>
      </c>
      <c r="Q612" s="71">
        <v>0.69084590779479305</v>
      </c>
      <c r="R612" s="71">
        <v>0</v>
      </c>
      <c r="S612" s="71">
        <v>1.8630665267467525</v>
      </c>
      <c r="T612" s="72"/>
      <c r="U612" s="71">
        <v>6282502</v>
      </c>
      <c r="V612" s="71">
        <v>341</v>
      </c>
      <c r="W612" s="71">
        <v>117</v>
      </c>
      <c r="X612" s="71">
        <v>3160</v>
      </c>
      <c r="Y612" s="71">
        <v>5348</v>
      </c>
      <c r="Z612" s="71">
        <v>7199</v>
      </c>
      <c r="AA612" s="71">
        <v>3918</v>
      </c>
      <c r="AB612" s="71">
        <v>11195</v>
      </c>
      <c r="AC612" s="71">
        <v>0</v>
      </c>
      <c r="AD612" s="71">
        <v>1.863066526746753</v>
      </c>
      <c r="AE612" s="72"/>
      <c r="AF612" s="71">
        <v>80957103.913722396</v>
      </c>
      <c r="AG612" s="71">
        <v>586452.63078295765</v>
      </c>
      <c r="AH612" s="71">
        <v>1039672.122551373</v>
      </c>
      <c r="AI612" s="71">
        <v>18468832.516473249</v>
      </c>
      <c r="AJ612" s="71">
        <v>21706862.503982849</v>
      </c>
      <c r="AK612" s="71">
        <v>0</v>
      </c>
      <c r="AL612" s="71">
        <v>0</v>
      </c>
      <c r="AM612" s="71">
        <v>1524674.7240851209</v>
      </c>
      <c r="AN612" s="71">
        <v>0</v>
      </c>
      <c r="AO612" s="71">
        <v>0</v>
      </c>
      <c r="AP612" s="71">
        <v>124283598.41159794</v>
      </c>
      <c r="AQ612" s="72"/>
      <c r="AR612" s="71">
        <v>174</v>
      </c>
      <c r="AS612" s="71">
        <v>432</v>
      </c>
      <c r="AT612" s="71">
        <v>0</v>
      </c>
      <c r="AU612" s="71">
        <v>0</v>
      </c>
      <c r="AV612" s="71">
        <v>0</v>
      </c>
      <c r="AW612" s="71">
        <v>0</v>
      </c>
      <c r="AX612" s="71"/>
      <c r="AY612" s="72"/>
      <c r="AZ612" s="71">
        <v>997.99999999999955</v>
      </c>
      <c r="BA612" s="71">
        <v>33908</v>
      </c>
      <c r="BB612" s="71">
        <v>0</v>
      </c>
      <c r="BC612" s="71">
        <v>0</v>
      </c>
      <c r="BD612" s="71">
        <v>0</v>
      </c>
      <c r="BE612" s="71">
        <v>0</v>
      </c>
      <c r="BF612" s="71"/>
      <c r="BG612" s="72"/>
      <c r="BH612" s="71">
        <v>0</v>
      </c>
      <c r="BI612" s="71">
        <v>0</v>
      </c>
      <c r="BJ612" s="71">
        <v>36.701000000000001</v>
      </c>
      <c r="BK612" s="71">
        <v>0</v>
      </c>
      <c r="BL612" s="71">
        <v>0</v>
      </c>
      <c r="BM612" s="71">
        <v>0</v>
      </c>
      <c r="BN612" s="72"/>
      <c r="BO612" s="71">
        <v>0</v>
      </c>
      <c r="BP612" s="71">
        <v>0</v>
      </c>
      <c r="BQ612" s="71">
        <v>6</v>
      </c>
      <c r="BR612" s="71">
        <v>0</v>
      </c>
      <c r="BS612" s="71">
        <v>0</v>
      </c>
      <c r="BT612" s="71">
        <v>0</v>
      </c>
      <c r="BU612"/>
      <c r="BV612" s="70">
        <v>36.701000000000001</v>
      </c>
      <c r="BW612" s="70">
        <v>0</v>
      </c>
      <c r="BX612" s="70">
        <v>0</v>
      </c>
      <c r="BY612" s="70">
        <v>0</v>
      </c>
      <c r="BZ612" s="70">
        <v>0</v>
      </c>
      <c r="CA612" s="70">
        <v>0</v>
      </c>
      <c r="CB612" s="70">
        <v>0</v>
      </c>
      <c r="CC612" s="70">
        <v>0</v>
      </c>
      <c r="CD612" s="70">
        <v>0</v>
      </c>
    </row>
    <row r="613" spans="1:82">
      <c r="A613" s="70" t="s">
        <v>2366</v>
      </c>
      <c r="B613" s="70">
        <v>272</v>
      </c>
      <c r="C613" s="70">
        <v>17</v>
      </c>
      <c r="D613" s="70">
        <v>16</v>
      </c>
      <c r="E613" s="70">
        <v>2020</v>
      </c>
      <c r="F613" s="70" t="s">
        <v>159</v>
      </c>
      <c r="G613" s="70" t="s">
        <v>2349</v>
      </c>
      <c r="H613" s="70" t="s">
        <v>2350</v>
      </c>
      <c r="I613" s="148"/>
      <c r="J613" s="71">
        <v>176.62273049605449</v>
      </c>
      <c r="K613" s="71">
        <v>0.58796861302804382</v>
      </c>
      <c r="L613" s="71">
        <v>6.7697633245254583</v>
      </c>
      <c r="M613" s="71">
        <v>11.06776158780924</v>
      </c>
      <c r="N613" s="71">
        <v>16.397455675151541</v>
      </c>
      <c r="O613" s="71">
        <v>10.067550220663113</v>
      </c>
      <c r="P613" s="71">
        <v>17.670742285688821</v>
      </c>
      <c r="Q613" s="71">
        <v>0.64420486385659803</v>
      </c>
      <c r="R613" s="71">
        <v>0</v>
      </c>
      <c r="S613" s="71">
        <v>1.6060306692358779</v>
      </c>
      <c r="T613" s="72"/>
      <c r="U613" s="71">
        <v>4908295</v>
      </c>
      <c r="V613" s="71">
        <v>255</v>
      </c>
      <c r="W613" s="71">
        <v>212</v>
      </c>
      <c r="X613" s="71">
        <v>2976</v>
      </c>
      <c r="Y613" s="71">
        <v>5293</v>
      </c>
      <c r="Z613" s="71">
        <v>7194</v>
      </c>
      <c r="AA613" s="71">
        <v>3900</v>
      </c>
      <c r="AB613" s="71">
        <v>10926</v>
      </c>
      <c r="AC613" s="71">
        <v>0</v>
      </c>
      <c r="AD613" s="71">
        <v>1.6060306692358779</v>
      </c>
      <c r="AE613" s="72"/>
      <c r="AF613" s="71">
        <v>64896067.47720214</v>
      </c>
      <c r="AG613" s="71">
        <v>431833.10247024609</v>
      </c>
      <c r="AH613" s="71">
        <v>1726361.1610162137</v>
      </c>
      <c r="AI613" s="71">
        <v>16039812.330963673</v>
      </c>
      <c r="AJ613" s="71">
        <v>24985399.028098539</v>
      </c>
      <c r="AK613" s="71"/>
      <c r="AL613" s="71"/>
      <c r="AM613" s="71">
        <v>1425964.390391845</v>
      </c>
      <c r="AN613" s="71"/>
      <c r="AO613" s="71"/>
      <c r="AP613" s="71">
        <v>109505437.49014266</v>
      </c>
      <c r="AQ613" s="72"/>
      <c r="AR613" s="71">
        <v>204</v>
      </c>
      <c r="AS613" s="71">
        <v>457</v>
      </c>
      <c r="AT613" s="71">
        <v>0</v>
      </c>
      <c r="AU613" s="71">
        <v>0</v>
      </c>
      <c r="AV613" s="71">
        <v>0</v>
      </c>
      <c r="AW613" s="71">
        <v>0</v>
      </c>
      <c r="AX613" s="71"/>
      <c r="AY613" s="72"/>
      <c r="AZ613" s="71">
        <v>1163.5</v>
      </c>
      <c r="BA613" s="71">
        <v>36822.100000000028</v>
      </c>
      <c r="BB613" s="71">
        <v>0</v>
      </c>
      <c r="BC613" s="71">
        <v>0</v>
      </c>
      <c r="BD613" s="71">
        <v>0</v>
      </c>
      <c r="BE613" s="71">
        <v>0</v>
      </c>
      <c r="BF613" s="71"/>
      <c r="BG613" s="72"/>
      <c r="BH613" s="71">
        <v>0</v>
      </c>
      <c r="BI613" s="71">
        <v>0</v>
      </c>
      <c r="BJ613" s="71">
        <v>31.324000000000002</v>
      </c>
      <c r="BK613" s="71">
        <v>0</v>
      </c>
      <c r="BL613" s="71">
        <v>0</v>
      </c>
      <c r="BM613" s="71">
        <v>0</v>
      </c>
      <c r="BN613" s="72"/>
      <c r="BO613" s="71">
        <v>0</v>
      </c>
      <c r="BP613" s="71">
        <v>0</v>
      </c>
      <c r="BQ613" s="71">
        <v>6</v>
      </c>
      <c r="BR613" s="71">
        <v>0</v>
      </c>
      <c r="BS613" s="71">
        <v>0</v>
      </c>
      <c r="BT613" s="71">
        <v>0</v>
      </c>
      <c r="BU613"/>
      <c r="BV613" s="70">
        <v>31.324000000000002</v>
      </c>
      <c r="BW613" s="70">
        <v>0</v>
      </c>
      <c r="BX613" s="70">
        <v>0</v>
      </c>
      <c r="BY613" s="70">
        <v>0</v>
      </c>
      <c r="BZ613" s="70">
        <v>0</v>
      </c>
      <c r="CA613" s="70">
        <v>0</v>
      </c>
      <c r="CB613" s="70">
        <v>0</v>
      </c>
      <c r="CC613" s="70">
        <v>0</v>
      </c>
      <c r="CD613" s="70">
        <v>0</v>
      </c>
    </row>
    <row r="614" spans="1:82">
      <c r="A614" s="70" t="s">
        <v>2367</v>
      </c>
      <c r="B614" s="70">
        <v>272</v>
      </c>
      <c r="C614" s="70">
        <v>18</v>
      </c>
      <c r="D614" s="70">
        <v>16</v>
      </c>
      <c r="E614" s="70">
        <v>2021</v>
      </c>
      <c r="F614" s="70" t="s">
        <v>160</v>
      </c>
      <c r="G614" s="70" t="s">
        <v>2349</v>
      </c>
      <c r="H614" s="70" t="s">
        <v>2350</v>
      </c>
      <c r="I614" s="148"/>
      <c r="J614" s="71">
        <v>178.37398837429853</v>
      </c>
      <c r="K614" s="71">
        <v>0.64842916199735234</v>
      </c>
      <c r="L614" s="71">
        <v>6.0143715728833964</v>
      </c>
      <c r="M614" s="71">
        <v>12.570298499069903</v>
      </c>
      <c r="N614" s="71">
        <v>16.572568448429372</v>
      </c>
      <c r="O614" s="71">
        <v>9.6620954584635292</v>
      </c>
      <c r="P614" s="71">
        <v>18.024199808414803</v>
      </c>
      <c r="Q614" s="71">
        <v>0.62357430700461702</v>
      </c>
      <c r="R614" s="71">
        <v>0</v>
      </c>
      <c r="S614" s="71">
        <v>1.635044295365107</v>
      </c>
      <c r="T614" s="72"/>
      <c r="U614" s="71">
        <v>5431911</v>
      </c>
      <c r="V614" s="71">
        <v>255</v>
      </c>
      <c r="W614" s="71">
        <v>212</v>
      </c>
      <c r="X614" s="71">
        <v>2976</v>
      </c>
      <c r="Y614" s="71">
        <v>5227</v>
      </c>
      <c r="Z614" s="71">
        <v>7109</v>
      </c>
      <c r="AA614" s="71">
        <v>3879</v>
      </c>
      <c r="AB614" s="71">
        <v>10680</v>
      </c>
      <c r="AC614" s="71">
        <v>0</v>
      </c>
      <c r="AD614" s="71">
        <v>1.635044295365107</v>
      </c>
      <c r="AE614" s="72"/>
      <c r="AF614" s="71">
        <v>63199590.670773409</v>
      </c>
      <c r="AG614" s="71">
        <v>461680.8681389243</v>
      </c>
      <c r="AH614" s="71">
        <v>1517532.2763917064</v>
      </c>
      <c r="AI614" s="71">
        <v>18492218.959121834</v>
      </c>
      <c r="AJ614" s="71">
        <v>24803555.504422128</v>
      </c>
      <c r="AK614" s="71">
        <v>0</v>
      </c>
      <c r="AL614" s="71">
        <v>0</v>
      </c>
      <c r="AM614" s="71">
        <v>1401898.321787335</v>
      </c>
      <c r="AN614" s="71">
        <v>0</v>
      </c>
      <c r="AO614" s="71">
        <v>0</v>
      </c>
      <c r="AP614" s="71">
        <v>109876476.60063535</v>
      </c>
      <c r="AQ614" s="72"/>
      <c r="AR614" s="71">
        <v>227</v>
      </c>
      <c r="AS614" s="71">
        <v>484</v>
      </c>
      <c r="AT614" s="71">
        <v>0</v>
      </c>
      <c r="AU614" s="71">
        <v>0</v>
      </c>
      <c r="AV614" s="71">
        <v>0</v>
      </c>
      <c r="AW614" s="71">
        <v>0</v>
      </c>
      <c r="AX614" s="71"/>
      <c r="AY614" s="72"/>
      <c r="AZ614" s="71">
        <v>1300.7</v>
      </c>
      <c r="BA614" s="71">
        <v>43490.600000000028</v>
      </c>
      <c r="BB614" s="71">
        <v>0</v>
      </c>
      <c r="BC614" s="71">
        <v>0</v>
      </c>
      <c r="BD614" s="71">
        <v>0</v>
      </c>
      <c r="BE614" s="71">
        <v>0</v>
      </c>
      <c r="BF614" s="71"/>
      <c r="BG614" s="72"/>
      <c r="BH614" s="71">
        <v>0</v>
      </c>
      <c r="BI614" s="71">
        <v>0</v>
      </c>
      <c r="BJ614" s="71">
        <v>28.129000000000001</v>
      </c>
      <c r="BK614" s="71">
        <v>0</v>
      </c>
      <c r="BL614" s="71">
        <v>0</v>
      </c>
      <c r="BM614" s="71">
        <v>0</v>
      </c>
      <c r="BN614" s="72"/>
      <c r="BO614" s="71">
        <v>0</v>
      </c>
      <c r="BP614" s="71">
        <v>0</v>
      </c>
      <c r="BQ614" s="71">
        <v>5</v>
      </c>
      <c r="BR614" s="71">
        <v>0</v>
      </c>
      <c r="BS614" s="71">
        <v>0</v>
      </c>
      <c r="BT614" s="71">
        <v>0</v>
      </c>
      <c r="BU614"/>
      <c r="BV614" s="70">
        <v>28.129000000000001</v>
      </c>
      <c r="BW614" s="70">
        <v>0</v>
      </c>
      <c r="BX614" s="70">
        <v>0</v>
      </c>
      <c r="BY614" s="70">
        <v>0</v>
      </c>
      <c r="BZ614" s="70">
        <v>0</v>
      </c>
      <c r="CA614" s="70">
        <v>0</v>
      </c>
      <c r="CB614" s="70">
        <v>0</v>
      </c>
      <c r="CC614" s="70">
        <v>0</v>
      </c>
      <c r="CD614" s="70">
        <v>0</v>
      </c>
    </row>
    <row r="615" spans="1:82">
      <c r="A615" s="70" t="s">
        <v>2368</v>
      </c>
      <c r="B615" s="70">
        <v>272</v>
      </c>
      <c r="C615" s="70">
        <v>19</v>
      </c>
      <c r="D615" s="70">
        <v>16</v>
      </c>
      <c r="E615" s="70">
        <v>2022</v>
      </c>
      <c r="F615" s="70" t="s">
        <v>161</v>
      </c>
      <c r="G615" s="1064" t="s">
        <v>2349</v>
      </c>
      <c r="H615" s="70" t="s">
        <v>2350</v>
      </c>
      <c r="I615" s="148"/>
      <c r="J615" s="71">
        <v>172.44694161589703</v>
      </c>
      <c r="K615" s="71">
        <v>0.59667533670021766</v>
      </c>
      <c r="L615" s="71">
        <v>4.4821153409260353</v>
      </c>
      <c r="M615" s="71">
        <v>11.970085137261183</v>
      </c>
      <c r="N615" s="71">
        <v>16.566489734169394</v>
      </c>
      <c r="O615" s="71">
        <v>10.067906194955262</v>
      </c>
      <c r="P615" s="71">
        <v>17.602521430158255</v>
      </c>
      <c r="Q615" s="71">
        <v>0.61854543522193439</v>
      </c>
      <c r="R615" s="71">
        <v>0</v>
      </c>
      <c r="S615" s="71">
        <v>1.508474589833108</v>
      </c>
      <c r="T615" s="72"/>
      <c r="U615" s="71">
        <v>5678390</v>
      </c>
      <c r="V615" s="71">
        <v>255</v>
      </c>
      <c r="W615" s="71">
        <v>212</v>
      </c>
      <c r="X615" s="71">
        <v>2976</v>
      </c>
      <c r="Y615" s="71">
        <v>5196</v>
      </c>
      <c r="Z615" s="71">
        <v>7038</v>
      </c>
      <c r="AA615" s="71">
        <v>3846</v>
      </c>
      <c r="AB615" s="71">
        <v>10507</v>
      </c>
      <c r="AC615" s="71">
        <v>0</v>
      </c>
      <c r="AD615" s="71">
        <v>1.508474589833108</v>
      </c>
      <c r="AE615" s="72"/>
      <c r="AF615" s="71">
        <v>55623826.084416628</v>
      </c>
      <c r="AG615" s="71">
        <v>462987.68252866826</v>
      </c>
      <c r="AH615" s="71">
        <v>1252668.7471781394</v>
      </c>
      <c r="AI615" s="71">
        <v>16862033.027164966</v>
      </c>
      <c r="AJ615" s="71">
        <v>25235251.160548933</v>
      </c>
      <c r="AK615" s="71">
        <v>0</v>
      </c>
      <c r="AL615" s="71">
        <v>0</v>
      </c>
      <c r="AM615" s="71">
        <v>1356740.4823355631</v>
      </c>
      <c r="AN615" s="71">
        <v>0</v>
      </c>
      <c r="AO615" s="71">
        <v>0</v>
      </c>
      <c r="AP615" s="71">
        <v>100793507.1841729</v>
      </c>
      <c r="AQ615" s="72"/>
      <c r="AR615" s="71">
        <v>267</v>
      </c>
      <c r="AS615" s="71">
        <v>493</v>
      </c>
      <c r="AT615" s="71">
        <v>0</v>
      </c>
      <c r="AU615" s="71">
        <v>0</v>
      </c>
      <c r="AV615" s="71">
        <v>0</v>
      </c>
      <c r="AW615" s="71">
        <v>0</v>
      </c>
      <c r="AX615" s="71"/>
      <c r="AY615" s="72"/>
      <c r="AZ615" s="71">
        <v>1534.0000000000005</v>
      </c>
      <c r="BA615" s="71">
        <v>43802.300000000039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272</v>
      </c>
      <c r="C616" s="70">
        <v>20</v>
      </c>
      <c r="D616" s="70">
        <v>16</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283</v>
      </c>
      <c r="AS616" s="71">
        <v>503</v>
      </c>
      <c r="AT616" s="71">
        <v>0</v>
      </c>
      <c r="AU616" s="71">
        <v>0</v>
      </c>
      <c r="AV616" s="71">
        <v>0</v>
      </c>
      <c r="AW616" s="71">
        <v>0</v>
      </c>
      <c r="AX616" s="71"/>
      <c r="AY616" s="72"/>
      <c r="AZ616" s="71">
        <v>1640.1000000000013</v>
      </c>
      <c r="BA616" s="71">
        <v>44337.800000000039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272</v>
      </c>
      <c r="C617" s="70">
        <v>21</v>
      </c>
      <c r="D617" s="70">
        <v>16</v>
      </c>
      <c r="E617" s="70">
        <v>2024</v>
      </c>
      <c r="F617" s="70" t="s">
        <v>1558</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511</v>
      </c>
      <c r="C618" s="70">
        <v>1</v>
      </c>
      <c r="D618" s="70">
        <v>31</v>
      </c>
      <c r="E618" s="70">
        <v>1990</v>
      </c>
      <c r="F618" s="70" t="s">
        <v>787</v>
      </c>
      <c r="G618" s="70" t="s">
        <v>2420</v>
      </c>
      <c r="H618" s="70" t="s">
        <v>2421</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512</v>
      </c>
      <c r="C619" s="70">
        <v>2</v>
      </c>
      <c r="D619" s="70">
        <v>31</v>
      </c>
      <c r="E619" s="70">
        <v>2005</v>
      </c>
      <c r="F619" s="70" t="s">
        <v>789</v>
      </c>
      <c r="G619" s="70" t="s">
        <v>2420</v>
      </c>
      <c r="H619" s="70" t="s">
        <v>2421</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513</v>
      </c>
      <c r="C620" s="70">
        <v>3</v>
      </c>
      <c r="D620" s="70">
        <v>31</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514</v>
      </c>
      <c r="C621" s="70">
        <v>4</v>
      </c>
      <c r="D621" s="70">
        <v>31</v>
      </c>
      <c r="E621" s="70">
        <v>2007</v>
      </c>
      <c r="F621" s="70" t="s">
        <v>791</v>
      </c>
      <c r="G621" s="70" t="s">
        <v>2420</v>
      </c>
      <c r="H621" s="70" t="s">
        <v>2421</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515</v>
      </c>
      <c r="C622" s="70">
        <v>5</v>
      </c>
      <c r="D622" s="70">
        <v>31</v>
      </c>
      <c r="E622" s="70">
        <v>2008</v>
      </c>
      <c r="F622" s="70" t="s">
        <v>792</v>
      </c>
      <c r="G622" s="70" t="s">
        <v>2420</v>
      </c>
      <c r="H622" s="70" t="s">
        <v>2421</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516</v>
      </c>
      <c r="C623" s="70">
        <v>6</v>
      </c>
      <c r="D623" s="70">
        <v>31</v>
      </c>
      <c r="E623" s="70">
        <v>2009</v>
      </c>
      <c r="F623" s="70" t="s">
        <v>176</v>
      </c>
      <c r="G623" s="70" t="s">
        <v>2420</v>
      </c>
      <c r="H623" s="70" t="s">
        <v>2421</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2427</v>
      </c>
      <c r="B624" s="70">
        <v>517</v>
      </c>
      <c r="C624" s="70">
        <v>7</v>
      </c>
      <c r="D624" s="70">
        <v>31</v>
      </c>
      <c r="E624" s="70">
        <v>2010</v>
      </c>
      <c r="F624" s="70" t="s">
        <v>177</v>
      </c>
      <c r="G624" s="70" t="s">
        <v>2420</v>
      </c>
      <c r="H624" s="70" t="s">
        <v>2421</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2428</v>
      </c>
      <c r="B625" s="70">
        <v>518</v>
      </c>
      <c r="C625" s="70">
        <v>8</v>
      </c>
      <c r="D625" s="70">
        <v>31</v>
      </c>
      <c r="E625" s="70">
        <v>2011</v>
      </c>
      <c r="F625" s="70" t="s">
        <v>178</v>
      </c>
      <c r="G625" s="70" t="s">
        <v>2420</v>
      </c>
      <c r="H625" s="70" t="s">
        <v>2421</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2429</v>
      </c>
      <c r="B626" s="70">
        <v>519</v>
      </c>
      <c r="C626" s="70">
        <v>9</v>
      </c>
      <c r="D626" s="70">
        <v>31</v>
      </c>
      <c r="E626" s="70">
        <v>2012</v>
      </c>
      <c r="F626" s="70" t="s">
        <v>179</v>
      </c>
      <c r="G626" s="70" t="s">
        <v>2420</v>
      </c>
      <c r="H626" s="70" t="s">
        <v>2421</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2430</v>
      </c>
      <c r="B627" s="70">
        <v>520</v>
      </c>
      <c r="C627" s="70">
        <v>10</v>
      </c>
      <c r="D627" s="70">
        <v>31</v>
      </c>
      <c r="E627" s="70">
        <v>2013</v>
      </c>
      <c r="F627" s="70" t="s">
        <v>180</v>
      </c>
      <c r="G627" s="70" t="s">
        <v>2420</v>
      </c>
      <c r="H627" s="70" t="s">
        <v>2421</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2431</v>
      </c>
      <c r="B628" s="70">
        <v>521</v>
      </c>
      <c r="C628" s="70">
        <v>11</v>
      </c>
      <c r="D628" s="70">
        <v>31</v>
      </c>
      <c r="E628" s="70">
        <v>2014</v>
      </c>
      <c r="F628" s="70" t="s">
        <v>181</v>
      </c>
      <c r="G628" s="70" t="s">
        <v>2420</v>
      </c>
      <c r="H628" s="70" t="s">
        <v>2421</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2432</v>
      </c>
      <c r="B629" s="70">
        <v>522</v>
      </c>
      <c r="C629" s="70">
        <v>12</v>
      </c>
      <c r="D629" s="70">
        <v>31</v>
      </c>
      <c r="E629" s="70">
        <v>2015</v>
      </c>
      <c r="F629" s="70" t="s">
        <v>182</v>
      </c>
      <c r="G629" s="70" t="s">
        <v>2420</v>
      </c>
      <c r="H629" s="70" t="s">
        <v>2421</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2433</v>
      </c>
      <c r="B630" s="70">
        <v>523</v>
      </c>
      <c r="C630" s="70">
        <v>13</v>
      </c>
      <c r="D630" s="70">
        <v>31</v>
      </c>
      <c r="E630" s="70">
        <v>2016</v>
      </c>
      <c r="F630" s="70" t="s">
        <v>155</v>
      </c>
      <c r="G630" s="70" t="s">
        <v>2420</v>
      </c>
      <c r="H630" s="70" t="s">
        <v>2421</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2434</v>
      </c>
      <c r="B631" s="70">
        <v>524</v>
      </c>
      <c r="C631" s="70">
        <v>14</v>
      </c>
      <c r="D631" s="70">
        <v>31</v>
      </c>
      <c r="E631" s="70">
        <v>2017</v>
      </c>
      <c r="F631" s="70" t="s">
        <v>156</v>
      </c>
      <c r="G631" s="70" t="s">
        <v>2420</v>
      </c>
      <c r="H631" s="70" t="s">
        <v>2421</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2435</v>
      </c>
      <c r="B632" s="70">
        <v>525</v>
      </c>
      <c r="C632" s="70">
        <v>15</v>
      </c>
      <c r="D632" s="70">
        <v>31</v>
      </c>
      <c r="E632" s="70">
        <v>2018</v>
      </c>
      <c r="F632" s="70" t="s">
        <v>183</v>
      </c>
      <c r="G632" s="70" t="s">
        <v>2420</v>
      </c>
      <c r="H632" s="70" t="s">
        <v>2421</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2436</v>
      </c>
      <c r="B633" s="70">
        <v>526</v>
      </c>
      <c r="C633" s="70">
        <v>16</v>
      </c>
      <c r="D633" s="70">
        <v>31</v>
      </c>
      <c r="E633" s="70">
        <v>2019</v>
      </c>
      <c r="F633" s="70" t="s">
        <v>158</v>
      </c>
      <c r="G633" s="70" t="s">
        <v>2420</v>
      </c>
      <c r="H633" s="70" t="s">
        <v>2421</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2437</v>
      </c>
      <c r="B634" s="70">
        <v>527</v>
      </c>
      <c r="C634" s="70">
        <v>17</v>
      </c>
      <c r="D634" s="70">
        <v>31</v>
      </c>
      <c r="E634" s="70">
        <v>2020</v>
      </c>
      <c r="F634" s="70" t="s">
        <v>159</v>
      </c>
      <c r="G634" s="1064" t="s">
        <v>2420</v>
      </c>
      <c r="H634" s="70" t="s">
        <v>2421</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2438</v>
      </c>
      <c r="B635" s="70">
        <v>527</v>
      </c>
      <c r="C635" s="70">
        <v>18</v>
      </c>
      <c r="D635" s="70">
        <v>31</v>
      </c>
      <c r="E635" s="70">
        <v>2021</v>
      </c>
      <c r="F635" s="70" t="s">
        <v>160</v>
      </c>
      <c r="G635" s="1064" t="s">
        <v>2420</v>
      </c>
      <c r="H635" s="70" t="s">
        <v>2421</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2439</v>
      </c>
      <c r="B636" s="70">
        <v>527</v>
      </c>
      <c r="C636" s="70">
        <v>19</v>
      </c>
      <c r="D636" s="70">
        <v>31</v>
      </c>
      <c r="E636" s="70">
        <v>2022</v>
      </c>
      <c r="F636" s="70" t="s">
        <v>161</v>
      </c>
      <c r="G636" s="70" t="s">
        <v>2420</v>
      </c>
      <c r="H636" s="70" t="s">
        <v>2421</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527</v>
      </c>
      <c r="C637" s="70">
        <v>20</v>
      </c>
      <c r="D637" s="70">
        <v>31</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527</v>
      </c>
      <c r="C638" s="70">
        <v>21</v>
      </c>
      <c r="D638" s="70">
        <v>31</v>
      </c>
      <c r="E638" s="70">
        <v>2024</v>
      </c>
      <c r="F638" s="70" t="s">
        <v>1558</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1567</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2256</v>
      </c>
      <c r="B9" s="70">
        <v>1</v>
      </c>
      <c r="C9" s="70">
        <v>1</v>
      </c>
      <c r="D9" s="70">
        <v>1</v>
      </c>
      <c r="E9" s="70">
        <v>1990</v>
      </c>
      <c r="F9" s="70" t="s">
        <v>787</v>
      </c>
      <c r="G9" s="1073" t="s">
        <v>2257</v>
      </c>
      <c r="H9" s="70" t="s">
        <v>2258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2259</v>
      </c>
      <c r="B10" s="70">
        <v>2</v>
      </c>
      <c r="C10" s="70">
        <v>2</v>
      </c>
      <c r="D10" s="70">
        <v>1</v>
      </c>
      <c r="E10" s="70">
        <v>2005</v>
      </c>
      <c r="F10" s="70" t="s">
        <v>789</v>
      </c>
      <c r="G10" s="1073" t="s">
        <v>2257</v>
      </c>
      <c r="H10" s="70" t="s">
        <v>2258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2260</v>
      </c>
      <c r="B11" s="70">
        <v>3</v>
      </c>
      <c r="C11" s="70">
        <v>3</v>
      </c>
      <c r="D11" s="70">
        <v>1</v>
      </c>
      <c r="E11" s="70">
        <v>2006</v>
      </c>
      <c r="F11" s="70" t="s">
        <v>790</v>
      </c>
      <c r="G11" s="1073" t="s">
        <v>2257</v>
      </c>
      <c r="H11" s="70" t="s">
        <v>2258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2261</v>
      </c>
      <c r="B12" s="70">
        <v>4</v>
      </c>
      <c r="C12" s="70">
        <v>4</v>
      </c>
      <c r="D12" s="70">
        <v>1</v>
      </c>
      <c r="E12" s="70">
        <v>2007</v>
      </c>
      <c r="F12" s="70" t="s">
        <v>791</v>
      </c>
      <c r="G12" s="1073" t="s">
        <v>2257</v>
      </c>
      <c r="H12" s="70" t="s">
        <v>2258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2262</v>
      </c>
      <c r="B13" s="70">
        <v>5</v>
      </c>
      <c r="C13" s="70">
        <v>5</v>
      </c>
      <c r="D13" s="70">
        <v>1</v>
      </c>
      <c r="E13" s="70">
        <v>2008</v>
      </c>
      <c r="F13" s="70" t="s">
        <v>792</v>
      </c>
      <c r="G13" s="1073" t="s">
        <v>2257</v>
      </c>
      <c r="H13" s="70" t="s">
        <v>2258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2263</v>
      </c>
      <c r="B14" s="70">
        <v>6</v>
      </c>
      <c r="C14" s="70">
        <v>6</v>
      </c>
      <c r="D14" s="70">
        <v>1</v>
      </c>
      <c r="E14" s="70">
        <v>2009</v>
      </c>
      <c r="F14" s="70" t="s">
        <v>176</v>
      </c>
      <c r="G14" s="1073" t="s">
        <v>2257</v>
      </c>
      <c r="H14" s="70" t="s">
        <v>2258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2264</v>
      </c>
      <c r="B15" s="70">
        <v>7</v>
      </c>
      <c r="C15" s="70">
        <v>7</v>
      </c>
      <c r="D15" s="70">
        <v>1</v>
      </c>
      <c r="E15" s="70">
        <v>2010</v>
      </c>
      <c r="F15" s="70" t="s">
        <v>177</v>
      </c>
      <c r="G15" s="1073" t="s">
        <v>2257</v>
      </c>
      <c r="H15" s="70" t="s">
        <v>2258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2265</v>
      </c>
      <c r="B16" s="70">
        <v>8</v>
      </c>
      <c r="C16" s="70">
        <v>8</v>
      </c>
      <c r="D16" s="70">
        <v>1</v>
      </c>
      <c r="E16" s="70">
        <v>2011</v>
      </c>
      <c r="F16" s="70" t="s">
        <v>178</v>
      </c>
      <c r="G16" s="1073" t="s">
        <v>2257</v>
      </c>
      <c r="H16" s="70" t="s">
        <v>2258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2266</v>
      </c>
      <c r="B17" s="70">
        <v>9</v>
      </c>
      <c r="C17" s="70">
        <v>9</v>
      </c>
      <c r="D17" s="70">
        <v>1</v>
      </c>
      <c r="E17" s="70">
        <v>2012</v>
      </c>
      <c r="F17" s="70" t="s">
        <v>179</v>
      </c>
      <c r="G17" s="1073" t="s">
        <v>2257</v>
      </c>
      <c r="H17" s="70" t="s">
        <v>2258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2267</v>
      </c>
      <c r="B18" s="70">
        <v>10</v>
      </c>
      <c r="C18" s="70">
        <v>10</v>
      </c>
      <c r="D18" s="70">
        <v>1</v>
      </c>
      <c r="E18" s="70">
        <v>2013</v>
      </c>
      <c r="F18" s="70" t="s">
        <v>180</v>
      </c>
      <c r="G18" s="1073" t="s">
        <v>2257</v>
      </c>
      <c r="H18" s="70" t="s">
        <v>2258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2268</v>
      </c>
      <c r="B19" s="70">
        <v>11</v>
      </c>
      <c r="C19" s="70">
        <v>11</v>
      </c>
      <c r="D19" s="70">
        <v>1</v>
      </c>
      <c r="E19" s="70">
        <v>2014</v>
      </c>
      <c r="F19" s="70" t="s">
        <v>181</v>
      </c>
      <c r="G19" s="1073" t="s">
        <v>2257</v>
      </c>
      <c r="H19" s="70" t="s">
        <v>2258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2269</v>
      </c>
      <c r="B20" s="70">
        <v>12</v>
      </c>
      <c r="C20" s="70">
        <v>12</v>
      </c>
      <c r="D20" s="70">
        <v>1</v>
      </c>
      <c r="E20" s="70">
        <v>2015</v>
      </c>
      <c r="F20" s="70" t="s">
        <v>182</v>
      </c>
      <c r="G20" s="1073" t="s">
        <v>2257</v>
      </c>
      <c r="H20" s="70" t="s">
        <v>2258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2270</v>
      </c>
      <c r="B21" s="70">
        <v>13</v>
      </c>
      <c r="C21" s="70">
        <v>13</v>
      </c>
      <c r="D21" s="70">
        <v>1</v>
      </c>
      <c r="E21" s="70">
        <v>2016</v>
      </c>
      <c r="F21" s="70" t="s">
        <v>155</v>
      </c>
      <c r="G21" s="1073" t="s">
        <v>2257</v>
      </c>
      <c r="H21" s="70" t="s">
        <v>2258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2271</v>
      </c>
      <c r="B22" s="70">
        <v>14</v>
      </c>
      <c r="C22" s="70">
        <v>14</v>
      </c>
      <c r="D22" s="70">
        <v>1</v>
      </c>
      <c r="E22" s="70">
        <v>2017</v>
      </c>
      <c r="F22" s="70" t="s">
        <v>156</v>
      </c>
      <c r="G22" s="1073" t="s">
        <v>2257</v>
      </c>
      <c r="H22" s="70" t="s">
        <v>2258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3.9409999999999998</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3.9409999999999998</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3.9409999999999998</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3.9409999999999998</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2272</v>
      </c>
      <c r="B23" s="70">
        <v>15</v>
      </c>
      <c r="C23" s="70">
        <v>15</v>
      </c>
      <c r="D23" s="70">
        <v>1</v>
      </c>
      <c r="E23" s="70">
        <v>2018</v>
      </c>
      <c r="F23" s="70" t="s">
        <v>183</v>
      </c>
      <c r="G23" s="1073" t="s">
        <v>2257</v>
      </c>
      <c r="H23" s="70" t="s">
        <v>2258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4.3239999999999998</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4.3239999999999998</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4.3239999999999998</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4.3239999999999998</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2273</v>
      </c>
      <c r="B24" s="70">
        <v>16</v>
      </c>
      <c r="C24" s="70">
        <v>16</v>
      </c>
      <c r="D24" s="70">
        <v>1</v>
      </c>
      <c r="E24" s="70">
        <v>2019</v>
      </c>
      <c r="F24" s="70" t="s">
        <v>158</v>
      </c>
      <c r="G24" s="1073" t="s">
        <v>2257</v>
      </c>
      <c r="H24" s="70" t="s">
        <v>2258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4.26</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4.26</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4.26</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4.26</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2274</v>
      </c>
      <c r="B25" s="70">
        <v>17</v>
      </c>
      <c r="C25" s="70">
        <v>17</v>
      </c>
      <c r="D25" s="70">
        <v>1</v>
      </c>
      <c r="E25" s="70">
        <v>2020</v>
      </c>
      <c r="F25" s="70" t="s">
        <v>159</v>
      </c>
      <c r="G25" s="1073" t="s">
        <v>2257</v>
      </c>
      <c r="H25" s="70" t="s">
        <v>2258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4.3339999999999996</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4.3339999999999996</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4.3339999999999996</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4.3339999999999996</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2275</v>
      </c>
      <c r="B26" s="70">
        <v>18</v>
      </c>
      <c r="C26" s="70">
        <v>18</v>
      </c>
      <c r="D26" s="70">
        <v>1</v>
      </c>
      <c r="E26" s="70">
        <v>2021</v>
      </c>
      <c r="F26" s="70" t="s">
        <v>160</v>
      </c>
      <c r="G26" s="1073" t="s">
        <v>2257</v>
      </c>
      <c r="H26" s="70" t="s">
        <v>2258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4.2350000000000003</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4.2350000000000003</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4.2350000000000003</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4.2350000000000003</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2276</v>
      </c>
      <c r="B27" s="70">
        <v>19</v>
      </c>
      <c r="C27" s="70">
        <v>19</v>
      </c>
      <c r="D27" s="70">
        <v>1</v>
      </c>
      <c r="E27" s="70">
        <v>2022</v>
      </c>
      <c r="F27" s="70" t="s">
        <v>161</v>
      </c>
      <c r="G27" s="1073" t="s">
        <v>2257</v>
      </c>
      <c r="H27" s="70" t="s">
        <v>2258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2277</v>
      </c>
      <c r="B28" s="70">
        <v>20</v>
      </c>
      <c r="C28" s="70">
        <v>20</v>
      </c>
      <c r="D28" s="70">
        <v>1</v>
      </c>
      <c r="E28" s="70">
        <v>2023</v>
      </c>
      <c r="F28" s="70" t="s">
        <v>1539</v>
      </c>
      <c r="G28" s="1073" t="s">
        <v>2257</v>
      </c>
      <c r="H28" s="70" t="s">
        <v>2258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2278</v>
      </c>
      <c r="B29" s="70">
        <v>21</v>
      </c>
      <c r="C29" s="70">
        <v>21</v>
      </c>
      <c r="D29" s="70">
        <v>1</v>
      </c>
      <c r="E29" s="70">
        <v>2024</v>
      </c>
      <c r="F29" s="70" t="s">
        <v>1558</v>
      </c>
      <c r="G29" s="1073" t="s">
        <v>2257</v>
      </c>
      <c r="H29" s="70" t="s">
        <v>2258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2442</v>
      </c>
      <c r="B30" s="70">
        <v>22</v>
      </c>
      <c r="C30" s="70">
        <v>22</v>
      </c>
      <c r="D30" s="70">
        <v>1</v>
      </c>
      <c r="E30" s="70">
        <v>2025</v>
      </c>
      <c r="F30" s="70" t="s">
        <v>1568</v>
      </c>
      <c r="G30" s="1073" t="s">
        <v>2257</v>
      </c>
      <c r="H30" s="70" t="s">
        <v>2258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2443</v>
      </c>
      <c r="B31" s="70">
        <v>23</v>
      </c>
      <c r="C31" s="70">
        <v>23</v>
      </c>
      <c r="D31" s="70">
        <v>1</v>
      </c>
      <c r="E31" s="70">
        <v>2026</v>
      </c>
      <c r="F31" s="70" t="s">
        <v>1569</v>
      </c>
      <c r="G31" s="1073" t="s">
        <v>2257</v>
      </c>
      <c r="H31" s="70" t="s">
        <v>2258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2444</v>
      </c>
      <c r="B32" s="70">
        <v>24</v>
      </c>
      <c r="C32" s="70">
        <v>24</v>
      </c>
      <c r="D32" s="70">
        <v>1</v>
      </c>
      <c r="E32" s="70">
        <v>2027</v>
      </c>
      <c r="F32" s="70" t="s">
        <v>1570</v>
      </c>
      <c r="G32" s="1073" t="s">
        <v>2257</v>
      </c>
      <c r="H32" s="70" t="s">
        <v>2258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2445</v>
      </c>
      <c r="B33" s="70">
        <v>25</v>
      </c>
      <c r="C33" s="70">
        <v>25</v>
      </c>
      <c r="D33" s="70">
        <v>1</v>
      </c>
      <c r="E33" s="70">
        <v>2028</v>
      </c>
      <c r="F33" s="70" t="s">
        <v>1571</v>
      </c>
      <c r="G33" s="1073" t="s">
        <v>2257</v>
      </c>
      <c r="H33" s="70" t="s">
        <v>2258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2446</v>
      </c>
      <c r="B34" s="70">
        <v>26</v>
      </c>
      <c r="C34" s="70">
        <v>26</v>
      </c>
      <c r="D34" s="70">
        <v>1</v>
      </c>
      <c r="E34" s="70">
        <v>2029</v>
      </c>
      <c r="F34" s="70" t="s">
        <v>1572</v>
      </c>
      <c r="G34" s="1073" t="s">
        <v>2257</v>
      </c>
      <c r="H34" s="70" t="s">
        <v>2258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2447</v>
      </c>
      <c r="B35" s="70">
        <v>27</v>
      </c>
      <c r="C35" s="70">
        <v>27</v>
      </c>
      <c r="D35" s="70">
        <v>1</v>
      </c>
      <c r="E35" s="70">
        <v>2030</v>
      </c>
      <c r="F35" s="70" t="s">
        <v>1573</v>
      </c>
      <c r="G35" s="1073" t="s">
        <v>2257</v>
      </c>
      <c r="H35" s="70" t="s">
        <v>2258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1567</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1574</v>
      </c>
      <c r="B57" s="70">
        <v>22</v>
      </c>
      <c r="C57" s="70">
        <v>22</v>
      </c>
      <c r="D57" s="70">
        <v>2</v>
      </c>
      <c r="E57" s="70">
        <v>2025</v>
      </c>
      <c r="F57" s="70" t="s">
        <v>1568</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1575</v>
      </c>
      <c r="B58" s="70">
        <v>23</v>
      </c>
      <c r="C58" s="70">
        <v>23</v>
      </c>
      <c r="D58" s="70">
        <v>2</v>
      </c>
      <c r="E58" s="70">
        <v>2026</v>
      </c>
      <c r="F58" s="70" t="s">
        <v>1569</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1576</v>
      </c>
      <c r="B59" s="70">
        <v>24</v>
      </c>
      <c r="C59" s="70">
        <v>24</v>
      </c>
      <c r="D59" s="70">
        <v>2</v>
      </c>
      <c r="E59" s="70">
        <v>2027</v>
      </c>
      <c r="F59" s="70" t="s">
        <v>1570</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1577</v>
      </c>
      <c r="B60" s="70">
        <v>25</v>
      </c>
      <c r="C60" s="70">
        <v>25</v>
      </c>
      <c r="D60" s="70">
        <v>2</v>
      </c>
      <c r="E60" s="70">
        <v>2028</v>
      </c>
      <c r="F60" s="70" t="s">
        <v>1571</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1578</v>
      </c>
      <c r="B61" s="70">
        <v>26</v>
      </c>
      <c r="C61" s="70">
        <v>26</v>
      </c>
      <c r="D61" s="70">
        <v>2</v>
      </c>
      <c r="E61" s="70">
        <v>2029</v>
      </c>
      <c r="F61" s="70" t="s">
        <v>1572</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1579</v>
      </c>
      <c r="B62" s="70">
        <v>27</v>
      </c>
      <c r="C62" s="70">
        <v>27</v>
      </c>
      <c r="D62" s="70">
        <v>2</v>
      </c>
      <c r="E62" s="70">
        <v>2030</v>
      </c>
      <c r="F62" s="70" t="s">
        <v>1573</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1580</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2410</v>
      </c>
      <c r="B10" s="70">
        <v>2</v>
      </c>
      <c r="C10" s="70">
        <v>18</v>
      </c>
      <c r="D10" s="70">
        <v>2</v>
      </c>
      <c r="E10" s="70">
        <v>2024</v>
      </c>
      <c r="F10" s="70" t="s">
        <v>1558</v>
      </c>
      <c r="G10" s="1073" t="s">
        <v>2407</v>
      </c>
      <c r="H10" s="70" t="s">
        <v>2408</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2382</v>
      </c>
      <c r="B11" s="70">
        <v>3</v>
      </c>
      <c r="C11" s="70">
        <v>18</v>
      </c>
      <c r="D11" s="70">
        <v>3</v>
      </c>
      <c r="E11" s="70">
        <v>2024</v>
      </c>
      <c r="F11" s="70" t="s">
        <v>1558</v>
      </c>
      <c r="G11" s="1073" t="s">
        <v>2379</v>
      </c>
      <c r="H11" s="70" t="s">
        <v>2380</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2394</v>
      </c>
      <c r="B12" s="70">
        <v>4</v>
      </c>
      <c r="C12" s="70">
        <v>18</v>
      </c>
      <c r="D12" s="70">
        <v>4</v>
      </c>
      <c r="E12" s="70">
        <v>2024</v>
      </c>
      <c r="F12" s="70" t="s">
        <v>1558</v>
      </c>
      <c r="G12" s="1073" t="s">
        <v>2391</v>
      </c>
      <c r="H12" s="70" t="s">
        <v>2392</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1558</v>
      </c>
      <c r="G13" s="1073" t="s">
        <v>1656</v>
      </c>
      <c r="H13" s="70" t="s">
        <v>1657</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2414</v>
      </c>
      <c r="B14" s="70">
        <v>6</v>
      </c>
      <c r="C14" s="70">
        <v>18</v>
      </c>
      <c r="D14" s="70">
        <v>6</v>
      </c>
      <c r="E14" s="70">
        <v>2024</v>
      </c>
      <c r="F14" s="70" t="s">
        <v>1558</v>
      </c>
      <c r="G14" s="1073" t="s">
        <v>2411</v>
      </c>
      <c r="H14" s="70" t="s">
        <v>2412</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1687</v>
      </c>
      <c r="B15" s="70">
        <v>7</v>
      </c>
      <c r="C15" s="70">
        <v>18</v>
      </c>
      <c r="D15" s="70">
        <v>7</v>
      </c>
      <c r="E15" s="70">
        <v>2024</v>
      </c>
      <c r="F15" s="70" t="s">
        <v>1558</v>
      </c>
      <c r="G15" s="1073" t="s">
        <v>1684</v>
      </c>
      <c r="H15" s="70" t="s">
        <v>1685</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1700</v>
      </c>
      <c r="B16" s="70">
        <v>8</v>
      </c>
      <c r="C16" s="70">
        <v>18</v>
      </c>
      <c r="D16" s="70">
        <v>8</v>
      </c>
      <c r="E16" s="70">
        <v>2024</v>
      </c>
      <c r="F16" s="70" t="s">
        <v>1558</v>
      </c>
      <c r="G16" s="1073" t="s">
        <v>1697</v>
      </c>
      <c r="H16" s="70" t="s">
        <v>1698</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1558</v>
      </c>
      <c r="G17" s="1073" t="s">
        <v>2383</v>
      </c>
      <c r="H17" s="70" t="s">
        <v>2384</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1691</v>
      </c>
      <c r="B18" s="70">
        <v>10</v>
      </c>
      <c r="C18" s="70">
        <v>18</v>
      </c>
      <c r="D18" s="70">
        <v>10</v>
      </c>
      <c r="E18" s="70">
        <v>2024</v>
      </c>
      <c r="F18" s="70" t="s">
        <v>1558</v>
      </c>
      <c r="G18" s="1073" t="s">
        <v>1688</v>
      </c>
      <c r="H18" s="70" t="s">
        <v>1689</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1667</v>
      </c>
      <c r="B19" s="70">
        <v>11</v>
      </c>
      <c r="C19" s="70">
        <v>18</v>
      </c>
      <c r="D19" s="70">
        <v>11</v>
      </c>
      <c r="E19" s="70">
        <v>2024</v>
      </c>
      <c r="F19" s="70" t="s">
        <v>1558</v>
      </c>
      <c r="G19" s="1073" t="s">
        <v>1664</v>
      </c>
      <c r="H19" s="70" t="s">
        <v>1665</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1562</v>
      </c>
      <c r="B20" s="70">
        <v>12</v>
      </c>
      <c r="C20" s="70">
        <v>18</v>
      </c>
      <c r="D20" s="70">
        <v>12</v>
      </c>
      <c r="E20" s="70">
        <v>2024</v>
      </c>
      <c r="F20" s="70" t="s">
        <v>1558</v>
      </c>
      <c r="G20" s="1073" t="s">
        <v>1559</v>
      </c>
      <c r="H20" s="70" t="s">
        <v>1560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1710</v>
      </c>
      <c r="B21" s="70">
        <v>13</v>
      </c>
      <c r="C21" s="70">
        <v>18</v>
      </c>
      <c r="D21" s="70">
        <v>13</v>
      </c>
      <c r="E21" s="70">
        <v>2024</v>
      </c>
      <c r="F21" s="70" t="s">
        <v>1558</v>
      </c>
      <c r="G21" s="1073" t="s">
        <v>1707</v>
      </c>
      <c r="H21" s="70" t="s">
        <v>1708</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1566</v>
      </c>
      <c r="B22" s="70">
        <v>14</v>
      </c>
      <c r="C22" s="70">
        <v>18</v>
      </c>
      <c r="D22" s="70">
        <v>14</v>
      </c>
      <c r="E22" s="70">
        <v>2024</v>
      </c>
      <c r="F22" s="70" t="s">
        <v>1558</v>
      </c>
      <c r="G22" s="1073" t="s">
        <v>1563</v>
      </c>
      <c r="H22" s="70" t="s">
        <v>1564</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1696</v>
      </c>
      <c r="B23" s="70">
        <v>15</v>
      </c>
      <c r="C23" s="70">
        <v>18</v>
      </c>
      <c r="D23" s="70">
        <v>15</v>
      </c>
      <c r="E23" s="70">
        <v>2024</v>
      </c>
      <c r="F23" s="70" t="s">
        <v>1558</v>
      </c>
      <c r="G23" s="1073" t="s">
        <v>1693</v>
      </c>
      <c r="H23" s="70" t="s">
        <v>1694</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2398</v>
      </c>
      <c r="B24" s="70">
        <v>16</v>
      </c>
      <c r="C24" s="70">
        <v>18</v>
      </c>
      <c r="D24" s="70">
        <v>16</v>
      </c>
      <c r="E24" s="70">
        <v>2024</v>
      </c>
      <c r="F24" s="70" t="s">
        <v>1558</v>
      </c>
      <c r="G24" s="1073" t="s">
        <v>2395</v>
      </c>
      <c r="H24" s="70" t="s">
        <v>2396</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2390</v>
      </c>
      <c r="B25" s="70">
        <v>17</v>
      </c>
      <c r="C25" s="70">
        <v>18</v>
      </c>
      <c r="D25" s="70">
        <v>17</v>
      </c>
      <c r="E25" s="70">
        <v>2024</v>
      </c>
      <c r="F25" s="70" t="s">
        <v>1558</v>
      </c>
      <c r="G25" s="1073" t="s">
        <v>2387</v>
      </c>
      <c r="H25" s="70" t="s">
        <v>2388</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1651</v>
      </c>
      <c r="B26" s="70">
        <v>18</v>
      </c>
      <c r="C26" s="70">
        <v>18</v>
      </c>
      <c r="D26" s="70">
        <v>18</v>
      </c>
      <c r="E26" s="70">
        <v>2024</v>
      </c>
      <c r="F26" s="70" t="s">
        <v>1558</v>
      </c>
      <c r="G26" s="1073" t="s">
        <v>1648</v>
      </c>
      <c r="H26" s="70" t="s">
        <v>1649</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2378</v>
      </c>
      <c r="B27" s="70">
        <v>19</v>
      </c>
      <c r="C27" s="70">
        <v>18</v>
      </c>
      <c r="D27" s="70">
        <v>19</v>
      </c>
      <c r="E27" s="70">
        <v>2024</v>
      </c>
      <c r="F27" s="70" t="s">
        <v>1558</v>
      </c>
      <c r="G27" s="1073" t="s">
        <v>2375</v>
      </c>
      <c r="H27" s="70" t="s">
        <v>2376</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1714</v>
      </c>
      <c r="B28" s="70">
        <v>20</v>
      </c>
      <c r="C28" s="70">
        <v>18</v>
      </c>
      <c r="D28" s="70">
        <v>20</v>
      </c>
      <c r="E28" s="70">
        <v>2024</v>
      </c>
      <c r="F28" s="70" t="s">
        <v>1558</v>
      </c>
      <c r="G28" s="1073" t="s">
        <v>1711</v>
      </c>
      <c r="H28" s="70" t="s">
        <v>1712</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1921</v>
      </c>
      <c r="B29" s="70">
        <v>21</v>
      </c>
      <c r="C29" s="70">
        <v>18</v>
      </c>
      <c r="D29" s="70">
        <v>21</v>
      </c>
      <c r="E29" s="70">
        <v>2024</v>
      </c>
      <c r="F29" s="70" t="s">
        <v>1558</v>
      </c>
      <c r="G29" s="1073" t="s">
        <v>1900</v>
      </c>
      <c r="H29" s="70" t="s">
        <v>1901</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1558</v>
      </c>
      <c r="G30" s="1073" t="s">
        <v>1668</v>
      </c>
      <c r="H30" s="70" t="s">
        <v>1669</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1683</v>
      </c>
      <c r="B31" s="70">
        <v>23</v>
      </c>
      <c r="C31" s="70">
        <v>18</v>
      </c>
      <c r="D31" s="70">
        <v>23</v>
      </c>
      <c r="E31" s="70">
        <v>2024</v>
      </c>
      <c r="F31" s="70" t="s">
        <v>1558</v>
      </c>
      <c r="G31" s="1073" t="s">
        <v>1680</v>
      </c>
      <c r="H31" s="70" t="s">
        <v>1681</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1558</v>
      </c>
      <c r="G32" s="1073" t="s">
        <v>1644</v>
      </c>
      <c r="H32" s="70" t="s">
        <v>1645</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2418</v>
      </c>
      <c r="B33" s="70">
        <v>25</v>
      </c>
      <c r="C33" s="70">
        <v>18</v>
      </c>
      <c r="D33" s="70">
        <v>25</v>
      </c>
      <c r="E33" s="70">
        <v>2024</v>
      </c>
      <c r="F33" s="70" t="s">
        <v>1558</v>
      </c>
      <c r="G33" s="1073" t="s">
        <v>2415</v>
      </c>
      <c r="H33" s="70" t="s">
        <v>2416</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2278</v>
      </c>
      <c r="B34" s="70">
        <v>26</v>
      </c>
      <c r="C34" s="70">
        <v>18</v>
      </c>
      <c r="D34" s="70">
        <v>26</v>
      </c>
      <c r="E34" s="70">
        <v>2024</v>
      </c>
      <c r="F34" s="70" t="s">
        <v>1558</v>
      </c>
      <c r="G34" s="1073" t="s">
        <v>2257</v>
      </c>
      <c r="H34" s="70" t="s">
        <v>2258</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1679</v>
      </c>
      <c r="B35" s="70">
        <v>27</v>
      </c>
      <c r="C35" s="70">
        <v>18</v>
      </c>
      <c r="D35" s="70">
        <v>27</v>
      </c>
      <c r="E35" s="70">
        <v>2024</v>
      </c>
      <c r="F35" s="70" t="s">
        <v>1558</v>
      </c>
      <c r="G35" s="1073" t="s">
        <v>1676</v>
      </c>
      <c r="H35" s="70" t="s">
        <v>1677</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2406</v>
      </c>
      <c r="B36" s="70">
        <v>28</v>
      </c>
      <c r="C36" s="70">
        <v>18</v>
      </c>
      <c r="D36" s="70">
        <v>28</v>
      </c>
      <c r="E36" s="70">
        <v>2024</v>
      </c>
      <c r="F36" s="70" t="s">
        <v>1558</v>
      </c>
      <c r="G36" s="1073" t="s">
        <v>2403</v>
      </c>
      <c r="H36" s="70" t="s">
        <v>2404</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2402</v>
      </c>
      <c r="B37" s="70">
        <v>29</v>
      </c>
      <c r="C37" s="70">
        <v>18</v>
      </c>
      <c r="D37" s="70">
        <v>29</v>
      </c>
      <c r="E37" s="70">
        <v>2024</v>
      </c>
      <c r="F37" s="70" t="s">
        <v>1558</v>
      </c>
      <c r="G37" s="1073" t="s">
        <v>2399</v>
      </c>
      <c r="H37" s="70" t="s">
        <v>2400</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1558</v>
      </c>
      <c r="G38" s="1073" t="s">
        <v>2371</v>
      </c>
      <c r="H38" s="70" t="s">
        <v>2372</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1655</v>
      </c>
      <c r="B39" s="70">
        <v>31</v>
      </c>
      <c r="C39" s="70">
        <v>18</v>
      </c>
      <c r="D39" s="70">
        <v>31</v>
      </c>
      <c r="E39" s="70">
        <v>2024</v>
      </c>
      <c r="F39" s="70" t="s">
        <v>1558</v>
      </c>
      <c r="G39" s="1073" t="s">
        <v>1652</v>
      </c>
      <c r="H39" s="70" t="s">
        <v>1653</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1704</v>
      </c>
      <c r="B40" s="70">
        <v>32</v>
      </c>
      <c r="C40" s="70">
        <v>18</v>
      </c>
      <c r="D40" s="70">
        <v>32</v>
      </c>
      <c r="E40" s="70">
        <v>2024</v>
      </c>
      <c r="F40" s="70" t="s">
        <v>1558</v>
      </c>
      <c r="G40" s="1073" t="s">
        <v>1701</v>
      </c>
      <c r="H40" s="70" t="s">
        <v>1702</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1663</v>
      </c>
      <c r="B41" s="70">
        <v>33</v>
      </c>
      <c r="C41" s="70">
        <v>18</v>
      </c>
      <c r="D41" s="70">
        <v>33</v>
      </c>
      <c r="E41" s="70">
        <v>2024</v>
      </c>
      <c r="F41" s="70" t="s">
        <v>1558</v>
      </c>
      <c r="G41" s="1073" t="s">
        <v>1660</v>
      </c>
      <c r="H41" s="70" t="s">
        <v>1661</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1557</v>
      </c>
      <c r="B42" s="70">
        <v>34</v>
      </c>
      <c r="C42" s="70">
        <v>18</v>
      </c>
      <c r="D42" s="70">
        <v>34</v>
      </c>
      <c r="E42" s="70">
        <v>2024</v>
      </c>
      <c r="F42" s="70" t="s">
        <v>1558</v>
      </c>
      <c r="G42" s="1073" t="s">
        <v>1554</v>
      </c>
      <c r="H42" s="70" t="s">
        <v>1555</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1584</v>
      </c>
      <c r="B43" s="70">
        <v>35</v>
      </c>
      <c r="C43" s="70">
        <v>18</v>
      </c>
      <c r="D43" s="70">
        <v>35</v>
      </c>
      <c r="E43" s="70">
        <v>2024</v>
      </c>
      <c r="F43" s="70" t="s">
        <v>1558</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1584</v>
      </c>
      <c r="B44" s="70">
        <v>36</v>
      </c>
      <c r="C44" s="70">
        <v>18</v>
      </c>
      <c r="D44" s="70">
        <v>36</v>
      </c>
      <c r="E44" s="70">
        <v>2024</v>
      </c>
      <c r="F44" s="70" t="s">
        <v>1558</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1584</v>
      </c>
      <c r="B45" s="70">
        <v>37</v>
      </c>
      <c r="C45" s="70">
        <v>18</v>
      </c>
      <c r="D45" s="70">
        <v>37</v>
      </c>
      <c r="E45" s="70">
        <v>2024</v>
      </c>
      <c r="F45" s="70" t="s">
        <v>1558</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1584</v>
      </c>
      <c r="B46" s="70">
        <v>38</v>
      </c>
      <c r="C46" s="70">
        <v>18</v>
      </c>
      <c r="D46" s="70">
        <v>38</v>
      </c>
      <c r="E46" s="70">
        <v>2024</v>
      </c>
      <c r="F46" s="70" t="s">
        <v>1558</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1584</v>
      </c>
      <c r="B47" s="70">
        <v>39</v>
      </c>
      <c r="C47" s="70">
        <v>18</v>
      </c>
      <c r="D47" s="70">
        <v>39</v>
      </c>
      <c r="E47" s="70">
        <v>2024</v>
      </c>
      <c r="F47" s="70" t="s">
        <v>1558</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1584</v>
      </c>
      <c r="B48" s="70">
        <v>40</v>
      </c>
      <c r="C48" s="70">
        <v>18</v>
      </c>
      <c r="D48" s="70">
        <v>40</v>
      </c>
      <c r="E48" s="70">
        <v>2024</v>
      </c>
      <c r="F48" s="70" t="s">
        <v>1558</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1584</v>
      </c>
      <c r="B49" s="70">
        <v>41</v>
      </c>
      <c r="C49" s="70">
        <v>18</v>
      </c>
      <c r="D49" s="70">
        <v>41</v>
      </c>
      <c r="E49" s="70">
        <v>2024</v>
      </c>
      <c r="F49" s="70" t="s">
        <v>1558</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1584</v>
      </c>
      <c r="B50" s="70">
        <v>42</v>
      </c>
      <c r="C50" s="70">
        <v>18</v>
      </c>
      <c r="D50" s="70">
        <v>42</v>
      </c>
      <c r="E50" s="70">
        <v>2024</v>
      </c>
      <c r="F50" s="70" t="s">
        <v>1558</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1584</v>
      </c>
      <c r="B51" s="70">
        <v>43</v>
      </c>
      <c r="C51" s="70">
        <v>18</v>
      </c>
      <c r="D51" s="70">
        <v>43</v>
      </c>
      <c r="E51" s="70">
        <v>2024</v>
      </c>
      <c r="F51" s="70" t="s">
        <v>1558</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1584</v>
      </c>
      <c r="B52" s="70">
        <v>44</v>
      </c>
      <c r="C52" s="70">
        <v>18</v>
      </c>
      <c r="D52" s="70">
        <v>44</v>
      </c>
      <c r="E52" s="70">
        <v>2024</v>
      </c>
      <c r="F52" s="70" t="s">
        <v>1558</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1584</v>
      </c>
      <c r="B53" s="70">
        <v>45</v>
      </c>
      <c r="C53" s="70">
        <v>18</v>
      </c>
      <c r="D53" s="70">
        <v>45</v>
      </c>
      <c r="E53" s="70">
        <v>2024</v>
      </c>
      <c r="F53" s="70" t="s">
        <v>1558</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1584</v>
      </c>
      <c r="B54" s="70">
        <v>46</v>
      </c>
      <c r="C54" s="70">
        <v>18</v>
      </c>
      <c r="D54" s="70">
        <v>46</v>
      </c>
      <c r="E54" s="70">
        <v>2024</v>
      </c>
      <c r="F54" s="70" t="s">
        <v>1558</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1584</v>
      </c>
      <c r="B55" s="70">
        <v>47</v>
      </c>
      <c r="C55" s="70">
        <v>18</v>
      </c>
      <c r="D55" s="70">
        <v>47</v>
      </c>
      <c r="E55" s="70">
        <v>2024</v>
      </c>
      <c r="F55" s="70" t="s">
        <v>1558</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1584</v>
      </c>
      <c r="B56" s="70">
        <v>48</v>
      </c>
      <c r="C56" s="70">
        <v>18</v>
      </c>
      <c r="D56" s="70">
        <v>48</v>
      </c>
      <c r="E56" s="70">
        <v>2024</v>
      </c>
      <c r="F56" s="70" t="s">
        <v>1558</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1584</v>
      </c>
      <c r="B57" s="70">
        <v>49</v>
      </c>
      <c r="C57" s="70">
        <v>18</v>
      </c>
      <c r="D57" s="70">
        <v>49</v>
      </c>
      <c r="E57" s="70">
        <v>2024</v>
      </c>
      <c r="F57" s="70" t="s">
        <v>1558</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1584</v>
      </c>
      <c r="B58" s="70">
        <v>50</v>
      </c>
      <c r="C58" s="70">
        <v>18</v>
      </c>
      <c r="D58" s="70">
        <v>50</v>
      </c>
      <c r="E58" s="70">
        <v>2024</v>
      </c>
      <c r="F58" s="70" t="s">
        <v>1558</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1584</v>
      </c>
      <c r="B59" s="70">
        <v>51</v>
      </c>
      <c r="C59" s="70">
        <v>18</v>
      </c>
      <c r="D59" s="70">
        <v>51</v>
      </c>
      <c r="E59" s="70">
        <v>2024</v>
      </c>
      <c r="F59" s="70" t="s">
        <v>1558</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1584</v>
      </c>
      <c r="B60" s="70">
        <v>52</v>
      </c>
      <c r="C60" s="70">
        <v>18</v>
      </c>
      <c r="D60" s="70">
        <v>52</v>
      </c>
      <c r="E60" s="70">
        <v>2024</v>
      </c>
      <c r="F60" s="70" t="s">
        <v>1558</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1584</v>
      </c>
      <c r="B61" s="70">
        <v>53</v>
      </c>
      <c r="C61" s="70">
        <v>18</v>
      </c>
      <c r="D61" s="70">
        <v>53</v>
      </c>
      <c r="E61" s="70">
        <v>2024</v>
      </c>
      <c r="F61" s="70" t="s">
        <v>1558</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1584</v>
      </c>
      <c r="B62" s="70">
        <v>54</v>
      </c>
      <c r="C62" s="70">
        <v>18</v>
      </c>
      <c r="D62" s="70">
        <v>54</v>
      </c>
      <c r="E62" s="70">
        <v>2024</v>
      </c>
      <c r="F62" s="70" t="s">
        <v>1558</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1584</v>
      </c>
      <c r="B63" s="70">
        <v>55</v>
      </c>
      <c r="C63" s="70">
        <v>18</v>
      </c>
      <c r="D63" s="70">
        <v>55</v>
      </c>
      <c r="E63" s="70">
        <v>2024</v>
      </c>
      <c r="F63" s="70" t="s">
        <v>1558</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1584</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1584</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1584</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1584</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1584</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1584</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1584</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1584</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1584</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1584</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1584</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1584</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1584</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1584</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1584</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1584</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1584</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1584</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1584</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1584</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1584</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1584</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1584</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1584</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1584</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1584</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1584</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1584</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1584</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1584</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1584</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1584</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1584</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1584</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1584</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1584</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1584</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1584</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1584</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1584</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1584</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1584</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1584</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1584</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1584</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1584</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1584</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1584</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1584</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1584</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1584</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1584</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1584</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1584</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1584</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1584</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1584</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1584</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1584</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1584</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1584</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1584</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1584</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1584</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1584</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1584</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1584</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1584</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1584</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1584</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1584</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1584</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1584</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1584</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1584</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1584</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1584</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1584</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1584</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1584</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1584</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1584</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1584</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1584</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1584</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1584</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1584</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1584</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1584</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1584</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1584</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1584</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1584</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1584</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1584</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1584</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1584</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1584</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1584</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1584</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1584</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1584</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1584</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1584</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1584</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1584</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1584</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1584</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1584</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1584</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1584</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1584</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1584</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1584</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1584</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1584</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1584</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1584</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1584</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1584</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1584</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1584</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1584</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1584</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1584</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1585</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2409</v>
      </c>
      <c r="B190" s="70">
        <v>182</v>
      </c>
      <c r="C190" s="70">
        <v>16</v>
      </c>
      <c r="D190" s="70">
        <v>2</v>
      </c>
      <c r="E190" s="70">
        <v>2022</v>
      </c>
      <c r="F190" s="70" t="s">
        <v>161</v>
      </c>
      <c r="G190" s="1073" t="s">
        <v>2407</v>
      </c>
      <c r="H190" s="70" t="s">
        <v>2408</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2381</v>
      </c>
      <c r="B191" s="70">
        <v>183</v>
      </c>
      <c r="C191" s="70">
        <v>16</v>
      </c>
      <c r="D191" s="70">
        <v>3</v>
      </c>
      <c r="E191" s="70">
        <v>2022</v>
      </c>
      <c r="F191" s="70" t="s">
        <v>161</v>
      </c>
      <c r="G191" s="1073" t="s">
        <v>2379</v>
      </c>
      <c r="H191" s="70" t="s">
        <v>2380</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2393</v>
      </c>
      <c r="B192" s="70">
        <v>184</v>
      </c>
      <c r="C192" s="70">
        <v>16</v>
      </c>
      <c r="D192" s="70">
        <v>4</v>
      </c>
      <c r="E192" s="70">
        <v>2022</v>
      </c>
      <c r="F192" s="70" t="s">
        <v>161</v>
      </c>
      <c r="G192" s="1073" t="s">
        <v>2391</v>
      </c>
      <c r="H192" s="70" t="s">
        <v>2392</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2413</v>
      </c>
      <c r="B194" s="70">
        <v>186</v>
      </c>
      <c r="C194" s="70">
        <v>16</v>
      </c>
      <c r="D194" s="70">
        <v>6</v>
      </c>
      <c r="E194" s="70">
        <v>2022</v>
      </c>
      <c r="F194" s="70" t="s">
        <v>161</v>
      </c>
      <c r="G194" s="1073" t="s">
        <v>2411</v>
      </c>
      <c r="H194" s="70" t="s">
        <v>2412</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1686</v>
      </c>
      <c r="B195" s="70">
        <v>187</v>
      </c>
      <c r="C195" s="70">
        <v>16</v>
      </c>
      <c r="D195" s="70">
        <v>7</v>
      </c>
      <c r="E195" s="70">
        <v>2022</v>
      </c>
      <c r="F195" s="70" t="s">
        <v>161</v>
      </c>
      <c r="G195" s="1073" t="s">
        <v>1684</v>
      </c>
      <c r="H195" s="70" t="s">
        <v>1685</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1699</v>
      </c>
      <c r="B196" s="70">
        <v>188</v>
      </c>
      <c r="C196" s="70">
        <v>16</v>
      </c>
      <c r="D196" s="70">
        <v>8</v>
      </c>
      <c r="E196" s="70">
        <v>2022</v>
      </c>
      <c r="F196" s="70" t="s">
        <v>161</v>
      </c>
      <c r="G196" s="1073" t="s">
        <v>1697</v>
      </c>
      <c r="H196" s="70" t="s">
        <v>1698</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1690</v>
      </c>
      <c r="B198" s="70">
        <v>190</v>
      </c>
      <c r="C198" s="70">
        <v>16</v>
      </c>
      <c r="D198" s="70">
        <v>10</v>
      </c>
      <c r="E198" s="70">
        <v>2022</v>
      </c>
      <c r="F198" s="70" t="s">
        <v>161</v>
      </c>
      <c r="G198" s="1073" t="s">
        <v>1688</v>
      </c>
      <c r="H198" s="70" t="s">
        <v>1689</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1666</v>
      </c>
      <c r="B199" s="70">
        <v>191</v>
      </c>
      <c r="C199" s="70">
        <v>16</v>
      </c>
      <c r="D199" s="70">
        <v>11</v>
      </c>
      <c r="E199" s="70">
        <v>2022</v>
      </c>
      <c r="F199" s="70" t="s">
        <v>161</v>
      </c>
      <c r="G199" s="1073" t="s">
        <v>1664</v>
      </c>
      <c r="H199" s="70" t="s">
        <v>1665</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1561</v>
      </c>
      <c r="B200" s="70">
        <v>192</v>
      </c>
      <c r="C200" s="70">
        <v>16</v>
      </c>
      <c r="D200" s="70">
        <v>12</v>
      </c>
      <c r="E200" s="70">
        <v>2022</v>
      </c>
      <c r="F200" s="70" t="s">
        <v>161</v>
      </c>
      <c r="G200" s="1073" t="s">
        <v>1559</v>
      </c>
      <c r="H200" s="70" t="s">
        <v>1560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1709</v>
      </c>
      <c r="B201" s="70">
        <v>193</v>
      </c>
      <c r="C201" s="70">
        <v>16</v>
      </c>
      <c r="D201" s="70">
        <v>13</v>
      </c>
      <c r="E201" s="70">
        <v>2022</v>
      </c>
      <c r="F201" s="70" t="s">
        <v>161</v>
      </c>
      <c r="G201" s="1073" t="s">
        <v>1707</v>
      </c>
      <c r="H201" s="70" t="s">
        <v>1708</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1565</v>
      </c>
      <c r="B202" s="70">
        <v>194</v>
      </c>
      <c r="C202" s="70">
        <v>16</v>
      </c>
      <c r="D202" s="70">
        <v>14</v>
      </c>
      <c r="E202" s="70">
        <v>2022</v>
      </c>
      <c r="F202" s="70" t="s">
        <v>161</v>
      </c>
      <c r="G202" s="1073" t="s">
        <v>1563</v>
      </c>
      <c r="H202" s="70" t="s">
        <v>1564</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1695</v>
      </c>
      <c r="B203" s="70">
        <v>195</v>
      </c>
      <c r="C203" s="70">
        <v>16</v>
      </c>
      <c r="D203" s="70">
        <v>15</v>
      </c>
      <c r="E203" s="70">
        <v>2022</v>
      </c>
      <c r="F203" s="70" t="s">
        <v>161</v>
      </c>
      <c r="G203" s="1073" t="s">
        <v>1693</v>
      </c>
      <c r="H203" s="70" t="s">
        <v>1694</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2397</v>
      </c>
      <c r="B204" s="70">
        <v>196</v>
      </c>
      <c r="C204" s="70">
        <v>16</v>
      </c>
      <c r="D204" s="70">
        <v>16</v>
      </c>
      <c r="E204" s="70">
        <v>2022</v>
      </c>
      <c r="F204" s="70" t="s">
        <v>161</v>
      </c>
      <c r="G204" s="1073" t="s">
        <v>2395</v>
      </c>
      <c r="H204" s="70" t="s">
        <v>2396</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2389</v>
      </c>
      <c r="B205" s="70">
        <v>197</v>
      </c>
      <c r="C205" s="70">
        <v>16</v>
      </c>
      <c r="D205" s="70">
        <v>17</v>
      </c>
      <c r="E205" s="70">
        <v>2022</v>
      </c>
      <c r="F205" s="70" t="s">
        <v>161</v>
      </c>
      <c r="G205" s="1073" t="s">
        <v>2387</v>
      </c>
      <c r="H205" s="70" t="s">
        <v>2388</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1650</v>
      </c>
      <c r="B206" s="70">
        <v>198</v>
      </c>
      <c r="C206" s="70">
        <v>16</v>
      </c>
      <c r="D206" s="70">
        <v>18</v>
      </c>
      <c r="E206" s="70">
        <v>2022</v>
      </c>
      <c r="F206" s="70" t="s">
        <v>161</v>
      </c>
      <c r="G206" s="1073" t="s">
        <v>1648</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2377</v>
      </c>
      <c r="B207" s="70">
        <v>199</v>
      </c>
      <c r="C207" s="70">
        <v>16</v>
      </c>
      <c r="D207" s="70">
        <v>19</v>
      </c>
      <c r="E207" s="70">
        <v>2022</v>
      </c>
      <c r="F207" s="70" t="s">
        <v>161</v>
      </c>
      <c r="G207" s="1073" t="s">
        <v>2375</v>
      </c>
      <c r="H207" s="70" t="s">
        <v>2376</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1713</v>
      </c>
      <c r="B208" s="70">
        <v>200</v>
      </c>
      <c r="C208" s="70">
        <v>16</v>
      </c>
      <c r="D208" s="70">
        <v>20</v>
      </c>
      <c r="E208" s="70">
        <v>2022</v>
      </c>
      <c r="F208" s="70" t="s">
        <v>161</v>
      </c>
      <c r="G208" s="1073" t="s">
        <v>1711</v>
      </c>
      <c r="H208" s="70" t="s">
        <v>1712</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1919</v>
      </c>
      <c r="B209" s="70">
        <v>201</v>
      </c>
      <c r="C209" s="70">
        <v>16</v>
      </c>
      <c r="D209" s="70">
        <v>21</v>
      </c>
      <c r="E209" s="70">
        <v>2022</v>
      </c>
      <c r="F209" s="70" t="s">
        <v>161</v>
      </c>
      <c r="G209" s="1073" t="s">
        <v>1900</v>
      </c>
      <c r="H209" s="70" t="s">
        <v>1901</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1682</v>
      </c>
      <c r="B211" s="70">
        <v>203</v>
      </c>
      <c r="C211" s="70">
        <v>16</v>
      </c>
      <c r="D211" s="70">
        <v>23</v>
      </c>
      <c r="E211" s="70">
        <v>2022</v>
      </c>
      <c r="F211" s="70" t="s">
        <v>161</v>
      </c>
      <c r="G211" s="1073" t="s">
        <v>1680</v>
      </c>
      <c r="H211" s="70" t="s">
        <v>1681</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2417</v>
      </c>
      <c r="B213" s="70">
        <v>205</v>
      </c>
      <c r="C213" s="70">
        <v>16</v>
      </c>
      <c r="D213" s="70">
        <v>25</v>
      </c>
      <c r="E213" s="70">
        <v>2022</v>
      </c>
      <c r="F213" s="70" t="s">
        <v>161</v>
      </c>
      <c r="G213" s="1073" t="s">
        <v>2415</v>
      </c>
      <c r="H213" s="70" t="s">
        <v>2416</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2276</v>
      </c>
      <c r="B214" s="70">
        <v>206</v>
      </c>
      <c r="C214" s="70">
        <v>16</v>
      </c>
      <c r="D214" s="70">
        <v>26</v>
      </c>
      <c r="E214" s="70">
        <v>2022</v>
      </c>
      <c r="F214" s="70" t="s">
        <v>161</v>
      </c>
      <c r="G214" s="1073" t="s">
        <v>2257</v>
      </c>
      <c r="H214" s="70" t="s">
        <v>2258</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1678</v>
      </c>
      <c r="B215" s="70">
        <v>207</v>
      </c>
      <c r="C215" s="70">
        <v>16</v>
      </c>
      <c r="D215" s="70">
        <v>27</v>
      </c>
      <c r="E215" s="70">
        <v>2022</v>
      </c>
      <c r="F215" s="70" t="s">
        <v>161</v>
      </c>
      <c r="G215" s="1073" t="s">
        <v>1676</v>
      </c>
      <c r="H215" s="70" t="s">
        <v>1677</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2405</v>
      </c>
      <c r="B216" s="70">
        <v>208</v>
      </c>
      <c r="C216" s="70">
        <v>16</v>
      </c>
      <c r="D216" s="70">
        <v>28</v>
      </c>
      <c r="E216" s="70">
        <v>2022</v>
      </c>
      <c r="F216" s="70" t="s">
        <v>161</v>
      </c>
      <c r="G216" s="1073" t="s">
        <v>2403</v>
      </c>
      <c r="H216" s="70" t="s">
        <v>2404</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2401</v>
      </c>
      <c r="B217" s="70">
        <v>209</v>
      </c>
      <c r="C217" s="70">
        <v>16</v>
      </c>
      <c r="D217" s="70">
        <v>29</v>
      </c>
      <c r="E217" s="70">
        <v>2022</v>
      </c>
      <c r="F217" s="70" t="s">
        <v>161</v>
      </c>
      <c r="G217" s="1073" t="s">
        <v>2399</v>
      </c>
      <c r="H217" s="70" t="s">
        <v>2400</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1654</v>
      </c>
      <c r="B219" s="70">
        <v>211</v>
      </c>
      <c r="C219" s="70">
        <v>16</v>
      </c>
      <c r="D219" s="70">
        <v>31</v>
      </c>
      <c r="E219" s="70">
        <v>2022</v>
      </c>
      <c r="F219" s="70" t="s">
        <v>161</v>
      </c>
      <c r="G219" s="1073" t="s">
        <v>1652</v>
      </c>
      <c r="H219" s="70" t="s">
        <v>1653</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1703</v>
      </c>
      <c r="B220" s="70">
        <v>212</v>
      </c>
      <c r="C220" s="70">
        <v>16</v>
      </c>
      <c r="D220" s="70">
        <v>32</v>
      </c>
      <c r="E220" s="70">
        <v>2022</v>
      </c>
      <c r="F220" s="70" t="s">
        <v>161</v>
      </c>
      <c r="G220" s="1073" t="s">
        <v>1701</v>
      </c>
      <c r="H220" s="70" t="s">
        <v>1702</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1662</v>
      </c>
      <c r="B221" s="70">
        <v>213</v>
      </c>
      <c r="C221" s="70">
        <v>16</v>
      </c>
      <c r="D221" s="70">
        <v>33</v>
      </c>
      <c r="E221" s="70">
        <v>2022</v>
      </c>
      <c r="F221" s="70" t="s">
        <v>161</v>
      </c>
      <c r="G221" s="1073" t="s">
        <v>1660</v>
      </c>
      <c r="H221" s="70" t="s">
        <v>1661</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1556</v>
      </c>
      <c r="B222" s="70">
        <v>214</v>
      </c>
      <c r="C222" s="70">
        <v>16</v>
      </c>
      <c r="D222" s="70">
        <v>34</v>
      </c>
      <c r="E222" s="70">
        <v>2022</v>
      </c>
      <c r="F222" s="70" t="s">
        <v>161</v>
      </c>
      <c r="G222" s="1073" t="s">
        <v>1554</v>
      </c>
      <c r="H222" s="70" t="s">
        <v>1555</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1587</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1587</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1587</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1587</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1587</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1587</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1587</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1587</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1587</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2257</v>
      </c>
      <c r="H6" s="77" t="s">
        <v>2258</v>
      </c>
      <c r="I6" s="77" t="s">
        <v>2420</v>
      </c>
      <c r="J6" s="77" t="s">
        <v>2421</v>
      </c>
      <c r="K6" s="1080">
        <v>41</v>
      </c>
      <c r="L6" s="1081">
        <v>17</v>
      </c>
      <c r="M6" s="1044"/>
      <c r="N6" s="988">
        <v>1</v>
      </c>
      <c r="O6" s="77" t="s">
        <v>1716</v>
      </c>
      <c r="P6" s="77" t="s">
        <v>1717</v>
      </c>
      <c r="Q6" s="77" t="s">
        <v>1501</v>
      </c>
      <c r="R6" s="16"/>
      <c r="S6" s="77">
        <v>1</v>
      </c>
      <c r="T6" s="77" t="s">
        <v>2257</v>
      </c>
      <c r="U6" s="77" t="s">
        <v>2258</v>
      </c>
      <c r="V6" s="77" t="s">
        <v>1501</v>
      </c>
      <c r="W6" s="16"/>
      <c r="X6" s="77">
        <v>1</v>
      </c>
      <c r="Y6" s="692" t="s">
        <v>1716</v>
      </c>
      <c r="Z6" s="77" t="s">
        <v>1717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1739</v>
      </c>
      <c r="P7" s="77" t="s">
        <v>1740</v>
      </c>
      <c r="Q7" s="77" t="s">
        <v>1501</v>
      </c>
      <c r="R7" s="16"/>
      <c r="S7" s="77">
        <v>2</v>
      </c>
      <c r="T7" s="76" t="s">
        <v>795</v>
      </c>
      <c r="U7" s="77" t="s">
        <v>1503</v>
      </c>
      <c r="V7" s="77" t="s">
        <v>1503</v>
      </c>
      <c r="W7" s="16"/>
      <c r="X7" s="77">
        <v>2</v>
      </c>
      <c r="Y7" s="692" t="s">
        <v>1739</v>
      </c>
      <c r="Z7" s="77" t="s">
        <v>1740</v>
      </c>
      <c r="AA7" s="77" t="s">
        <v>1501</v>
      </c>
      <c r="AB7" s="16"/>
      <c r="AC7" s="77">
        <v>2</v>
      </c>
      <c r="AD7" s="77" t="s">
        <v>2407</v>
      </c>
      <c r="AE7" s="77" t="s">
        <v>2408</v>
      </c>
      <c r="AF7" s="77" t="s">
        <v>1501</v>
      </c>
    </row>
    <row r="8" spans="1:32" ht="12">
      <c r="A8" s="16"/>
      <c r="B8" s="16"/>
      <c r="C8" s="16"/>
      <c r="D8" s="16"/>
      <c r="F8" s="16"/>
      <c r="G8" s="16"/>
      <c r="H8" s="16"/>
      <c r="I8" s="16"/>
      <c r="J8" s="16"/>
      <c r="K8" s="1044"/>
      <c r="L8" s="1044"/>
      <c r="M8" s="1044"/>
      <c r="N8" s="988">
        <v>3</v>
      </c>
      <c r="O8" s="77" t="s">
        <v>1762</v>
      </c>
      <c r="P8" s="77" t="s">
        <v>1763</v>
      </c>
      <c r="Q8" s="77" t="s">
        <v>1501</v>
      </c>
      <c r="R8" s="16"/>
      <c r="S8" s="16"/>
      <c r="T8" s="16"/>
      <c r="U8" s="16"/>
      <c r="V8" s="16"/>
      <c r="W8" s="16"/>
      <c r="X8" s="77">
        <v>3</v>
      </c>
      <c r="Y8" s="692" t="s">
        <v>1762</v>
      </c>
      <c r="Z8" s="77" t="s">
        <v>1763</v>
      </c>
      <c r="AA8" s="77" t="s">
        <v>1501</v>
      </c>
      <c r="AB8" s="16"/>
      <c r="AC8" s="77">
        <v>3</v>
      </c>
      <c r="AD8" s="77" t="s">
        <v>2379</v>
      </c>
      <c r="AE8" s="77" t="s">
        <v>2380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1785</v>
      </c>
      <c r="P9" s="77" t="s">
        <v>1786</v>
      </c>
      <c r="Q9" s="77" t="s">
        <v>1501</v>
      </c>
      <c r="R9" s="16"/>
      <c r="S9" s="16"/>
      <c r="T9" s="16"/>
      <c r="U9" s="16"/>
      <c r="V9" s="16"/>
      <c r="W9" s="16"/>
      <c r="X9" s="77">
        <v>4</v>
      </c>
      <c r="Y9" s="692" t="s">
        <v>1785</v>
      </c>
      <c r="Z9" s="77" t="s">
        <v>1786</v>
      </c>
      <c r="AA9" s="77" t="s">
        <v>1501</v>
      </c>
      <c r="AB9" s="16"/>
      <c r="AC9" s="77">
        <v>4</v>
      </c>
      <c r="AD9" s="77" t="s">
        <v>2391</v>
      </c>
      <c r="AE9" s="77" t="s">
        <v>2392</v>
      </c>
      <c r="AF9" s="77" t="s">
        <v>1501</v>
      </c>
    </row>
    <row r="10" spans="1:32" ht="12">
      <c r="A10" s="16"/>
      <c r="B10" s="16"/>
      <c r="C10" s="16"/>
      <c r="D10" s="16"/>
      <c r="F10" s="75" t="s">
        <v>1501</v>
      </c>
      <c r="G10" s="76" t="s">
        <v>2257</v>
      </c>
      <c r="H10" s="77" t="s">
        <v>2258</v>
      </c>
      <c r="I10" s="77" t="s">
        <v>2420</v>
      </c>
      <c r="J10" s="77" t="s">
        <v>2421</v>
      </c>
      <c r="K10" s="1079">
        <v>41</v>
      </c>
      <c r="L10" s="1045">
        <v>17</v>
      </c>
      <c r="M10" s="1044"/>
      <c r="N10" s="988">
        <v>5</v>
      </c>
      <c r="O10" s="77" t="s">
        <v>1808</v>
      </c>
      <c r="P10" s="77" t="s">
        <v>1809</v>
      </c>
      <c r="Q10" s="77" t="s">
        <v>1501</v>
      </c>
      <c r="R10" s="16"/>
      <c r="S10" s="16"/>
      <c r="T10" s="16"/>
      <c r="U10" s="16"/>
      <c r="V10" s="16"/>
      <c r="W10" s="16"/>
      <c r="X10" s="77">
        <v>5</v>
      </c>
      <c r="Y10" s="692" t="s">
        <v>1808</v>
      </c>
      <c r="Z10" s="77" t="s">
        <v>1809</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1831</v>
      </c>
      <c r="P11" s="77" t="s">
        <v>1832</v>
      </c>
      <c r="Q11" s="77" t="s">
        <v>1501</v>
      </c>
      <c r="R11" s="16"/>
      <c r="S11" s="16"/>
      <c r="T11" s="16"/>
      <c r="U11" s="16"/>
      <c r="V11" s="16"/>
      <c r="W11" s="16"/>
      <c r="X11" s="77">
        <v>6</v>
      </c>
      <c r="Y11" s="692" t="s">
        <v>1831</v>
      </c>
      <c r="Z11" s="77" t="s">
        <v>1832</v>
      </c>
      <c r="AA11" s="77" t="s">
        <v>1501</v>
      </c>
      <c r="AB11" s="16"/>
      <c r="AC11" s="77">
        <v>6</v>
      </c>
      <c r="AD11" s="77" t="s">
        <v>2411</v>
      </c>
      <c r="AE11" s="77" t="s">
        <v>2412</v>
      </c>
      <c r="AF11" s="77" t="s">
        <v>1501</v>
      </c>
    </row>
    <row r="12" spans="1:32" ht="12">
      <c r="A12" s="16"/>
      <c r="B12" s="16"/>
      <c r="C12" s="16"/>
      <c r="D12" s="16"/>
      <c r="F12" s="75" t="s">
        <v>1505</v>
      </c>
      <c r="G12" s="76" t="s">
        <v>2257</v>
      </c>
      <c r="H12" s="77"/>
      <c r="I12" s="77" t="s">
        <v>2257</v>
      </c>
      <c r="J12" s="77"/>
      <c r="K12" s="1079" t="s">
        <v>1544</v>
      </c>
      <c r="L12" s="1045"/>
      <c r="M12" s="1044"/>
      <c r="N12" s="988">
        <v>7</v>
      </c>
      <c r="O12" s="77" t="s">
        <v>1854</v>
      </c>
      <c r="P12" s="77" t="s">
        <v>1855</v>
      </c>
      <c r="Q12" s="77" t="s">
        <v>1501</v>
      </c>
      <c r="R12" s="16"/>
      <c r="S12" s="16"/>
      <c r="T12" s="16"/>
      <c r="U12" s="16"/>
      <c r="V12" s="16"/>
      <c r="W12" s="16"/>
      <c r="X12" s="77">
        <v>7</v>
      </c>
      <c r="Y12" s="692" t="s">
        <v>1854</v>
      </c>
      <c r="Z12" s="77" t="s">
        <v>1855</v>
      </c>
      <c r="AA12" s="77" t="s">
        <v>1501</v>
      </c>
      <c r="AB12" s="16"/>
      <c r="AC12" s="77">
        <v>7</v>
      </c>
      <c r="AD12" s="77" t="s">
        <v>1684</v>
      </c>
      <c r="AE12" s="77" t="s">
        <v>1685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1877</v>
      </c>
      <c r="P13" s="77" t="s">
        <v>1878</v>
      </c>
      <c r="Q13" s="77" t="s">
        <v>1501</v>
      </c>
      <c r="R13" s="16"/>
      <c r="S13" s="16"/>
      <c r="T13" s="16"/>
      <c r="U13" s="16"/>
      <c r="V13" s="16"/>
      <c r="W13" s="16"/>
      <c r="X13" s="77">
        <v>8</v>
      </c>
      <c r="Y13" s="692" t="s">
        <v>1877</v>
      </c>
      <c r="Z13" s="77" t="s">
        <v>1878</v>
      </c>
      <c r="AA13" s="77" t="s">
        <v>1501</v>
      </c>
      <c r="AB13" s="16"/>
      <c r="AC13" s="77">
        <v>8</v>
      </c>
      <c r="AD13" s="77" t="s">
        <v>1697</v>
      </c>
      <c r="AE13" s="77" t="s">
        <v>1698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1900</v>
      </c>
      <c r="P14" s="77" t="s">
        <v>1901</v>
      </c>
      <c r="Q14" s="77" t="s">
        <v>1501</v>
      </c>
      <c r="R14" s="16"/>
      <c r="S14" s="16"/>
      <c r="T14" s="16"/>
      <c r="U14" s="16"/>
      <c r="V14" s="16"/>
      <c r="W14" s="16"/>
      <c r="X14" s="77">
        <v>9</v>
      </c>
      <c r="Y14" s="692" t="s">
        <v>1900</v>
      </c>
      <c r="Z14" s="77" t="s">
        <v>1901</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1582</v>
      </c>
      <c r="P15" s="77" t="s">
        <v>1583</v>
      </c>
      <c r="Q15" s="77" t="s">
        <v>1501</v>
      </c>
      <c r="R15" s="16"/>
      <c r="S15" s="16"/>
      <c r="T15" s="16"/>
      <c r="U15" s="16"/>
      <c r="V15" s="16"/>
      <c r="W15" s="16"/>
      <c r="X15" s="77">
        <v>10</v>
      </c>
      <c r="Y15" s="692" t="s">
        <v>1582</v>
      </c>
      <c r="Z15" s="77" t="s">
        <v>1583</v>
      </c>
      <c r="AA15" s="77" t="s">
        <v>1501</v>
      </c>
      <c r="AB15" s="16"/>
      <c r="AC15" s="77">
        <v>10</v>
      </c>
      <c r="AD15" s="77" t="s">
        <v>1688</v>
      </c>
      <c r="AE15" s="77" t="s">
        <v>1689</v>
      </c>
      <c r="AF15" s="77" t="s">
        <v>1501</v>
      </c>
    </row>
    <row r="16" spans="1:32" ht="12">
      <c r="A16" s="16"/>
      <c r="B16" s="16"/>
      <c r="C16" s="16"/>
      <c r="D16" s="16"/>
      <c r="E16" s="16"/>
      <c r="F16" s="16"/>
      <c r="G16" s="16"/>
      <c r="H16" s="16"/>
      <c r="I16" s="16"/>
      <c r="J16" s="16"/>
      <c r="K16" s="1044"/>
      <c r="L16" s="1044"/>
      <c r="M16" s="1044"/>
      <c r="N16" s="988">
        <v>11</v>
      </c>
      <c r="O16" s="77" t="s">
        <v>1942</v>
      </c>
      <c r="P16" s="77" t="s">
        <v>1943</v>
      </c>
      <c r="Q16" s="77" t="s">
        <v>1501</v>
      </c>
      <c r="R16" s="16"/>
      <c r="S16" s="16"/>
      <c r="T16" s="16"/>
      <c r="U16" s="16"/>
      <c r="V16" s="16"/>
      <c r="W16" s="16"/>
      <c r="X16" s="77">
        <v>11</v>
      </c>
      <c r="Y16" s="692" t="s">
        <v>1942</v>
      </c>
      <c r="Z16" s="77" t="s">
        <v>1943</v>
      </c>
      <c r="AA16" s="77" t="s">
        <v>1501</v>
      </c>
      <c r="AB16" s="16"/>
      <c r="AC16" s="77">
        <v>11</v>
      </c>
      <c r="AD16" s="77" t="s">
        <v>1664</v>
      </c>
      <c r="AE16" s="77" t="s">
        <v>1665</v>
      </c>
      <c r="AF16" s="77" t="s">
        <v>1501</v>
      </c>
    </row>
    <row r="17" spans="1:32" ht="12">
      <c r="A17" s="16"/>
      <c r="B17" s="16"/>
      <c r="C17" s="16"/>
      <c r="D17" s="16"/>
      <c r="E17" s="16"/>
      <c r="F17" s="16"/>
      <c r="G17" s="16"/>
      <c r="H17" s="16"/>
      <c r="I17" s="16"/>
      <c r="J17" s="16"/>
      <c r="K17" s="1044"/>
      <c r="L17" s="1044"/>
      <c r="M17" s="1044"/>
      <c r="N17" s="988">
        <v>12</v>
      </c>
      <c r="O17" s="77" t="s">
        <v>1965</v>
      </c>
      <c r="P17" s="77" t="s">
        <v>1966</v>
      </c>
      <c r="Q17" s="77" t="s">
        <v>1501</v>
      </c>
      <c r="R17" s="16"/>
      <c r="S17" s="16"/>
      <c r="T17" s="16"/>
      <c r="U17" s="16"/>
      <c r="V17" s="16"/>
      <c r="W17" s="16"/>
      <c r="X17" s="77">
        <v>12</v>
      </c>
      <c r="Y17" s="692" t="s">
        <v>1965</v>
      </c>
      <c r="Z17" s="77" t="s">
        <v>1966</v>
      </c>
      <c r="AA17" s="77" t="s">
        <v>1501</v>
      </c>
      <c r="AB17" s="16"/>
      <c r="AC17" s="77">
        <v>12</v>
      </c>
      <c r="AD17" s="77" t="s">
        <v>1559</v>
      </c>
      <c r="AE17" s="77" t="s">
        <v>1560</v>
      </c>
      <c r="AF17" s="77" t="s">
        <v>1501</v>
      </c>
    </row>
    <row r="18" spans="1:32" ht="12">
      <c r="A18" s="16"/>
      <c r="B18" s="16"/>
      <c r="C18" s="16"/>
      <c r="D18" s="16"/>
      <c r="E18" s="16"/>
      <c r="F18" s="16"/>
      <c r="G18" s="16"/>
      <c r="H18" s="16"/>
      <c r="I18" s="16"/>
      <c r="J18" s="16"/>
      <c r="K18" s="1044"/>
      <c r="L18" s="1044"/>
      <c r="M18" s="1044"/>
      <c r="N18" s="988">
        <v>13</v>
      </c>
      <c r="O18" s="77" t="s">
        <v>1988</v>
      </c>
      <c r="P18" s="77" t="s">
        <v>1989</v>
      </c>
      <c r="Q18" s="77" t="s">
        <v>1501</v>
      </c>
      <c r="R18" s="16"/>
      <c r="S18" s="16"/>
      <c r="T18" s="16"/>
      <c r="U18" s="16"/>
      <c r="V18" s="16"/>
      <c r="W18" s="16"/>
      <c r="X18" s="77">
        <v>13</v>
      </c>
      <c r="Y18" s="692" t="s">
        <v>1988</v>
      </c>
      <c r="Z18" s="77" t="s">
        <v>1989</v>
      </c>
      <c r="AA18" s="77" t="s">
        <v>1501</v>
      </c>
      <c r="AB18" s="16"/>
      <c r="AC18" s="77">
        <v>13</v>
      </c>
      <c r="AD18" s="77" t="s">
        <v>1707</v>
      </c>
      <c r="AE18" s="77" t="s">
        <v>1708</v>
      </c>
      <c r="AF18" s="77" t="s">
        <v>1501</v>
      </c>
    </row>
    <row r="19" spans="1:32" ht="12">
      <c r="A19" s="16"/>
      <c r="B19" s="16"/>
      <c r="C19" s="16"/>
      <c r="D19" s="16"/>
      <c r="E19" s="16"/>
      <c r="F19" s="16"/>
      <c r="G19" s="16"/>
      <c r="H19" s="16"/>
      <c r="I19" s="16"/>
      <c r="J19" s="16"/>
      <c r="K19" s="1044"/>
      <c r="L19" s="1044"/>
      <c r="M19" s="1044"/>
      <c r="N19" s="988">
        <v>14</v>
      </c>
      <c r="O19" s="77" t="s">
        <v>2011</v>
      </c>
      <c r="P19" s="77" t="s">
        <v>2012</v>
      </c>
      <c r="Q19" s="77" t="s">
        <v>1501</v>
      </c>
      <c r="R19" s="16"/>
      <c r="S19" s="16"/>
      <c r="T19" s="16"/>
      <c r="U19" s="16"/>
      <c r="V19" s="16"/>
      <c r="W19" s="16"/>
      <c r="X19" s="77">
        <v>14</v>
      </c>
      <c r="Y19" s="692" t="s">
        <v>2011</v>
      </c>
      <c r="Z19" s="77" t="s">
        <v>2012</v>
      </c>
      <c r="AA19" s="77" t="s">
        <v>1501</v>
      </c>
      <c r="AB19" s="16"/>
      <c r="AC19" s="77">
        <v>14</v>
      </c>
      <c r="AD19" s="77" t="s">
        <v>1563</v>
      </c>
      <c r="AE19" s="77" t="s">
        <v>1564</v>
      </c>
      <c r="AF19" s="77" t="s">
        <v>1501</v>
      </c>
    </row>
    <row r="20" spans="1:32" ht="12">
      <c r="A20" s="16"/>
      <c r="B20" s="16"/>
      <c r="C20" s="16"/>
      <c r="D20" s="16"/>
      <c r="E20" s="16"/>
      <c r="F20" s="16"/>
      <c r="G20" s="16"/>
      <c r="H20" s="16"/>
      <c r="I20" s="16"/>
      <c r="J20" s="16"/>
      <c r="K20" s="1044"/>
      <c r="L20" s="1044"/>
      <c r="M20" s="1044"/>
      <c r="N20" s="988">
        <v>15</v>
      </c>
      <c r="O20" s="77" t="s">
        <v>2034</v>
      </c>
      <c r="P20" s="77" t="s">
        <v>1706</v>
      </c>
      <c r="Q20" s="77" t="s">
        <v>1501</v>
      </c>
      <c r="R20" s="16"/>
      <c r="S20" s="16"/>
      <c r="T20" s="16"/>
      <c r="U20" s="16"/>
      <c r="V20" s="16"/>
      <c r="W20" s="16"/>
      <c r="X20" s="77">
        <v>15</v>
      </c>
      <c r="Y20" s="692" t="s">
        <v>2034</v>
      </c>
      <c r="Z20" s="77" t="s">
        <v>1706</v>
      </c>
      <c r="AA20" s="77" t="s">
        <v>1501</v>
      </c>
      <c r="AB20" s="16"/>
      <c r="AC20" s="77">
        <v>15</v>
      </c>
      <c r="AD20" s="77" t="s">
        <v>1693</v>
      </c>
      <c r="AE20" s="77" t="s">
        <v>1694</v>
      </c>
      <c r="AF20" s="77" t="s">
        <v>1501</v>
      </c>
    </row>
    <row r="21" spans="1:32" ht="12">
      <c r="A21" s="16"/>
      <c r="B21" s="16"/>
      <c r="C21" s="16"/>
      <c r="D21" s="16"/>
      <c r="E21" s="16"/>
      <c r="F21" s="16"/>
      <c r="G21" s="16"/>
      <c r="H21" s="16"/>
      <c r="I21" s="16"/>
      <c r="J21" s="16"/>
      <c r="K21" s="1044"/>
      <c r="L21" s="1044"/>
      <c r="M21" s="1044"/>
      <c r="N21" s="988">
        <v>16</v>
      </c>
      <c r="O21" s="77" t="s">
        <v>2056</v>
      </c>
      <c r="P21" s="77" t="s">
        <v>2057</v>
      </c>
      <c r="Q21" s="77" t="s">
        <v>1501</v>
      </c>
      <c r="R21" s="16"/>
      <c r="S21" s="16"/>
      <c r="T21" s="16"/>
      <c r="U21" s="16"/>
      <c r="V21" s="16"/>
      <c r="W21" s="16"/>
      <c r="X21" s="77">
        <v>16</v>
      </c>
      <c r="Y21" s="692" t="s">
        <v>2056</v>
      </c>
      <c r="Z21" s="77" t="s">
        <v>2057</v>
      </c>
      <c r="AA21" s="77" t="s">
        <v>1501</v>
      </c>
      <c r="AB21" s="16"/>
      <c r="AC21" s="77">
        <v>16</v>
      </c>
      <c r="AD21" s="77" t="s">
        <v>2395</v>
      </c>
      <c r="AE21" s="77" t="s">
        <v>2396</v>
      </c>
      <c r="AF21" s="77" t="s">
        <v>1501</v>
      </c>
    </row>
    <row r="22" spans="1:32" ht="12">
      <c r="A22" s="16"/>
      <c r="B22" s="16"/>
      <c r="C22" s="16"/>
      <c r="D22" s="16"/>
      <c r="E22" s="16"/>
      <c r="F22" s="16"/>
      <c r="G22" s="16"/>
      <c r="H22" s="16"/>
      <c r="I22" s="16"/>
      <c r="J22" s="16"/>
      <c r="K22" s="1044"/>
      <c r="L22" s="1044"/>
      <c r="M22" s="1044"/>
      <c r="N22" s="988">
        <v>17</v>
      </c>
      <c r="O22" s="77" t="s">
        <v>2079</v>
      </c>
      <c r="P22" s="77" t="s">
        <v>1705</v>
      </c>
      <c r="Q22" s="77" t="s">
        <v>1501</v>
      </c>
      <c r="R22" s="16"/>
      <c r="S22" s="16"/>
      <c r="T22" s="16"/>
      <c r="U22" s="16"/>
      <c r="V22" s="16"/>
      <c r="W22" s="16"/>
      <c r="X22" s="77">
        <v>17</v>
      </c>
      <c r="Y22" s="692" t="s">
        <v>2079</v>
      </c>
      <c r="Z22" s="77" t="s">
        <v>1705</v>
      </c>
      <c r="AA22" s="77" t="s">
        <v>1501</v>
      </c>
      <c r="AB22" s="16"/>
      <c r="AC22" s="77">
        <v>17</v>
      </c>
      <c r="AD22" s="77" t="s">
        <v>2387</v>
      </c>
      <c r="AE22" s="77" t="s">
        <v>2388</v>
      </c>
      <c r="AF22" s="77" t="s">
        <v>1501</v>
      </c>
    </row>
    <row r="23" spans="1:32" ht="12">
      <c r="A23" s="16"/>
      <c r="B23" s="16"/>
      <c r="C23" s="16"/>
      <c r="D23" s="16"/>
      <c r="E23" s="16"/>
      <c r="F23" s="16"/>
      <c r="G23" s="16"/>
      <c r="H23" s="16"/>
      <c r="I23" s="16"/>
      <c r="J23" s="16"/>
      <c r="K23" s="1044"/>
      <c r="L23" s="1044"/>
      <c r="M23" s="1044"/>
      <c r="N23" s="988">
        <v>18</v>
      </c>
      <c r="O23" s="77" t="s">
        <v>2101</v>
      </c>
      <c r="P23" s="77" t="s">
        <v>2102</v>
      </c>
      <c r="Q23" s="77" t="s">
        <v>1501</v>
      </c>
      <c r="R23" s="16"/>
      <c r="S23" s="16"/>
      <c r="T23" s="16"/>
      <c r="U23" s="16"/>
      <c r="V23" s="16"/>
      <c r="W23" s="16"/>
      <c r="X23" s="77">
        <v>18</v>
      </c>
      <c r="Y23" s="692" t="s">
        <v>2101</v>
      </c>
      <c r="Z23" s="77" t="s">
        <v>2102</v>
      </c>
      <c r="AA23" s="77" t="s">
        <v>1501</v>
      </c>
      <c r="AB23" s="16"/>
      <c r="AC23" s="77">
        <v>18</v>
      </c>
      <c r="AD23" s="77" t="s">
        <v>1648</v>
      </c>
      <c r="AE23" s="77" t="s">
        <v>1649</v>
      </c>
      <c r="AF23" s="77" t="s">
        <v>1501</v>
      </c>
    </row>
    <row r="24" spans="1:32" ht="12">
      <c r="A24" s="16"/>
      <c r="B24" s="16"/>
      <c r="C24" s="16"/>
      <c r="D24" s="16"/>
      <c r="E24" s="16"/>
      <c r="F24" s="16"/>
      <c r="G24" s="16"/>
      <c r="H24" s="16"/>
      <c r="I24" s="16"/>
      <c r="J24" s="16"/>
      <c r="K24" s="1044"/>
      <c r="L24" s="1044"/>
      <c r="M24" s="1044"/>
      <c r="N24" s="988">
        <v>19</v>
      </c>
      <c r="O24" s="77" t="s">
        <v>2124</v>
      </c>
      <c r="P24" s="77" t="s">
        <v>1692</v>
      </c>
      <c r="Q24" s="77" t="s">
        <v>1501</v>
      </c>
      <c r="R24" s="16"/>
      <c r="S24" s="16"/>
      <c r="T24" s="16"/>
      <c r="U24" s="16"/>
      <c r="V24" s="16"/>
      <c r="W24" s="16"/>
      <c r="X24" s="77">
        <v>19</v>
      </c>
      <c r="Y24" s="692" t="s">
        <v>2124</v>
      </c>
      <c r="Z24" s="77" t="s">
        <v>1692</v>
      </c>
      <c r="AA24" s="77" t="s">
        <v>1501</v>
      </c>
      <c r="AB24" s="16"/>
      <c r="AC24" s="77">
        <v>19</v>
      </c>
      <c r="AD24" s="77" t="s">
        <v>2375</v>
      </c>
      <c r="AE24" s="77" t="s">
        <v>2376</v>
      </c>
      <c r="AF24" s="77" t="s">
        <v>1501</v>
      </c>
    </row>
    <row r="25" spans="1:32" ht="12">
      <c r="A25" s="16"/>
      <c r="B25" s="16"/>
      <c r="C25" s="16"/>
      <c r="D25" s="16"/>
      <c r="E25" s="16"/>
      <c r="F25" s="16"/>
      <c r="G25" s="16"/>
      <c r="H25" s="16"/>
      <c r="I25" s="16"/>
      <c r="J25" s="16"/>
      <c r="K25" s="1044"/>
      <c r="L25" s="1044"/>
      <c r="M25" s="1044"/>
      <c r="N25" s="988">
        <v>20</v>
      </c>
      <c r="O25" s="77" t="s">
        <v>2146</v>
      </c>
      <c r="P25" s="77" t="s">
        <v>2147</v>
      </c>
      <c r="Q25" s="77" t="s">
        <v>1501</v>
      </c>
      <c r="R25" s="16"/>
      <c r="S25" s="16"/>
      <c r="T25" s="16"/>
      <c r="U25" s="16"/>
      <c r="V25" s="16"/>
      <c r="W25" s="16"/>
      <c r="X25" s="77">
        <v>20</v>
      </c>
      <c r="Y25" s="692" t="s">
        <v>2146</v>
      </c>
      <c r="Z25" s="77" t="s">
        <v>2147</v>
      </c>
      <c r="AA25" s="77" t="s">
        <v>1501</v>
      </c>
      <c r="AB25" s="16"/>
      <c r="AC25" s="77">
        <v>20</v>
      </c>
      <c r="AD25" s="77" t="s">
        <v>1711</v>
      </c>
      <c r="AE25" s="77" t="s">
        <v>1712</v>
      </c>
      <c r="AF25" s="77" t="s">
        <v>1501</v>
      </c>
    </row>
    <row r="26" spans="1:32" ht="12">
      <c r="A26" s="16"/>
      <c r="B26" s="16"/>
      <c r="C26" s="16"/>
      <c r="D26" s="16"/>
      <c r="E26" s="16"/>
      <c r="F26" s="16"/>
      <c r="G26" s="16"/>
      <c r="H26" s="16"/>
      <c r="I26" s="16"/>
      <c r="J26" s="16"/>
      <c r="K26" s="1044"/>
      <c r="L26" s="1044"/>
      <c r="M26" s="1044"/>
      <c r="N26" s="988">
        <v>21</v>
      </c>
      <c r="O26" s="77" t="s">
        <v>2169</v>
      </c>
      <c r="P26" s="77" t="s">
        <v>2170</v>
      </c>
      <c r="Q26" s="77" t="s">
        <v>1501</v>
      </c>
      <c r="R26" s="16"/>
      <c r="S26" s="16"/>
      <c r="T26" s="16"/>
      <c r="U26" s="16"/>
      <c r="V26" s="16"/>
      <c r="W26" s="16"/>
      <c r="X26" s="77">
        <v>21</v>
      </c>
      <c r="Y26" s="692" t="s">
        <v>2169</v>
      </c>
      <c r="Z26" s="77" t="s">
        <v>2170</v>
      </c>
      <c r="AA26" s="77" t="s">
        <v>1501</v>
      </c>
      <c r="AB26" s="16"/>
      <c r="AC26" s="77">
        <v>21</v>
      </c>
      <c r="AD26" s="77" t="s">
        <v>1900</v>
      </c>
      <c r="AE26" s="77" t="s">
        <v>1901</v>
      </c>
      <c r="AF26" s="77" t="s">
        <v>1501</v>
      </c>
    </row>
    <row r="27" spans="1:32" ht="12">
      <c r="A27" s="16"/>
      <c r="B27" s="16"/>
      <c r="C27" s="16"/>
      <c r="D27" s="16"/>
      <c r="E27" s="16"/>
      <c r="F27" s="16"/>
      <c r="G27" s="16"/>
      <c r="H27" s="16"/>
      <c r="I27" s="16"/>
      <c r="J27" s="16"/>
      <c r="K27" s="1044"/>
      <c r="L27" s="1044"/>
      <c r="M27" s="1044"/>
      <c r="N27" s="988">
        <v>22</v>
      </c>
      <c r="O27" s="77" t="s">
        <v>1673</v>
      </c>
      <c r="P27" s="77" t="s">
        <v>1674</v>
      </c>
      <c r="Q27" s="77" t="s">
        <v>1501</v>
      </c>
      <c r="R27" s="16"/>
      <c r="S27" s="16"/>
      <c r="T27" s="16"/>
      <c r="U27" s="16"/>
      <c r="V27" s="16"/>
      <c r="W27" s="16"/>
      <c r="X27" s="77">
        <v>22</v>
      </c>
      <c r="Y27" s="692" t="s">
        <v>1673</v>
      </c>
      <c r="Z27" s="77" t="s">
        <v>1674</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t="s">
        <v>1680</v>
      </c>
      <c r="AE28" s="77" t="s">
        <v>1681</v>
      </c>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2415</v>
      </c>
      <c r="AE30" s="77" t="s">
        <v>2416</v>
      </c>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t="s">
        <v>2257</v>
      </c>
      <c r="AE31" s="77" t="s">
        <v>2258</v>
      </c>
      <c r="AF31" s="77" t="s">
        <v>1501</v>
      </c>
    </row>
    <row r="32" spans="1:32" ht="12">
      <c r="A32" s="16"/>
      <c r="B32" s="16"/>
      <c r="C32" s="16"/>
      <c r="D32" s="16"/>
      <c r="E32" s="16"/>
      <c r="F32" s="16"/>
      <c r="G32" s="16"/>
      <c r="H32" s="16"/>
      <c r="I32" s="16"/>
      <c r="J32" s="16"/>
      <c r="K32" s="1044"/>
      <c r="L32" s="1044"/>
      <c r="M32" s="1044"/>
      <c r="N32" s="988">
        <v>27</v>
      </c>
      <c r="O32" s="77" t="s">
        <v>2303</v>
      </c>
      <c r="P32" s="77" t="s">
        <v>2304</v>
      </c>
      <c r="Q32" s="77" t="s">
        <v>1501</v>
      </c>
      <c r="R32" s="16"/>
      <c r="S32" s="16"/>
      <c r="T32" s="16"/>
      <c r="U32" s="16"/>
      <c r="V32" s="16"/>
      <c r="W32" s="16"/>
      <c r="X32" s="77">
        <v>27</v>
      </c>
      <c r="Y32" s="692" t="s">
        <v>2303</v>
      </c>
      <c r="Z32" s="77" t="s">
        <v>2304</v>
      </c>
      <c r="AA32" s="77" t="s">
        <v>1501</v>
      </c>
      <c r="AB32" s="16"/>
      <c r="AC32" s="77">
        <v>27</v>
      </c>
      <c r="AD32" s="77" t="s">
        <v>1676</v>
      </c>
      <c r="AE32" s="77" t="s">
        <v>1677</v>
      </c>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t="s">
        <v>2403</v>
      </c>
      <c r="AE33" s="77" t="s">
        <v>2404</v>
      </c>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t="s">
        <v>2399</v>
      </c>
      <c r="AE34" s="77" t="s">
        <v>2400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2420</v>
      </c>
      <c r="P36" s="77" t="s">
        <v>2421</v>
      </c>
      <c r="Q36" s="77" t="s">
        <v>1508</v>
      </c>
      <c r="R36" s="16"/>
      <c r="S36" s="16"/>
      <c r="T36" s="16"/>
      <c r="U36" s="16"/>
      <c r="V36" s="16"/>
      <c r="W36" s="16"/>
      <c r="X36" s="77">
        <v>31</v>
      </c>
      <c r="Y36" s="692">
        <v>0</v>
      </c>
      <c r="Z36" s="77">
        <v>0</v>
      </c>
      <c r="AA36" s="77">
        <v>0</v>
      </c>
      <c r="AB36" s="16"/>
      <c r="AC36" s="77">
        <v>31</v>
      </c>
      <c r="AD36" s="77" t="s">
        <v>1652</v>
      </c>
      <c r="AE36" s="77" t="s">
        <v>1653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1701</v>
      </c>
      <c r="AE37" s="77" t="s">
        <v>1702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1660</v>
      </c>
      <c r="AE38" s="77" t="s">
        <v>1661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1554</v>
      </c>
      <c r="AE39" s="77" t="s">
        <v>1555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松田町</v>
      </c>
      <c r="K4" s="70" t="str">
        <f>HLOOKUP(K3,比較地域マスタ!$E$5:$L$6,2,0)</f>
        <v>14363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松田町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22.276607234874344</v>
      </c>
      <c r="BB5" s="29"/>
      <c r="BC5" s="17"/>
      <c r="BD5" s="1005">
        <f>SUM(BC6:BC8)</f>
        <v>11.87876908654127</v>
      </c>
      <c r="BE5" s="29"/>
      <c r="BF5" s="17"/>
      <c r="BG5" s="1005">
        <f>AK35</f>
        <v>14.147067566343338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18.897105090206789</v>
      </c>
      <c r="BA6" s="17"/>
      <c r="BB6" s="29"/>
      <c r="BC6" s="1005">
        <f>O32</f>
        <v>9.6824979868824688</v>
      </c>
      <c r="BD6" s="17"/>
      <c r="BE6" s="29"/>
      <c r="BF6" s="1005">
        <f>AK36</f>
        <v>12.756762377817855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0.66974826460744297</v>
      </c>
      <c r="BA7" s="17"/>
      <c r="BB7" s="29"/>
      <c r="BC7" s="1005">
        <f>O33</f>
        <v>0.6974434214533124</v>
      </c>
      <c r="BD7" s="17"/>
      <c r="BE7" s="29"/>
      <c r="BF7" s="1005">
        <f t="shared" ref="BF7:BF8" si="0">AK37</f>
        <v>0.45280313691881091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2.709753880060112</v>
      </c>
      <c r="BA8" s="17"/>
      <c r="BB8" s="29"/>
      <c r="BC8" s="1005">
        <f>O34</f>
        <v>1.4988276782054879</v>
      </c>
      <c r="BD8" s="17"/>
      <c r="BE8" s="29"/>
      <c r="BF8" s="1005">
        <f t="shared" si="0"/>
        <v>0.93750205160667077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75.696192510995658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14.61272921959694</v>
      </c>
      <c r="BA9" s="1005">
        <f>AZ9</f>
        <v>14.61272921959694</v>
      </c>
      <c r="BB9" s="29"/>
      <c r="BC9" s="1005">
        <f>O35</f>
        <v>21.90320351848991</v>
      </c>
      <c r="BD9" s="1005">
        <f>BC9</f>
        <v>21.90320351848991</v>
      </c>
      <c r="BE9" s="29"/>
      <c r="BF9" s="1005">
        <f>AK39</f>
        <v>13.170599406707357</v>
      </c>
      <c r="BG9" s="1005">
        <f>AK39</f>
        <v>13.170599406707357</v>
      </c>
      <c r="BH9" s="29"/>
    </row>
    <row r="10" spans="1:62" ht="17.100000000000001" customHeight="1" thickBot="1">
      <c r="B10" s="323"/>
      <c r="C10" s="324"/>
      <c r="D10" s="326"/>
      <c r="E10" s="326"/>
      <c r="F10" s="326"/>
      <c r="G10" s="325"/>
      <c r="H10" s="325"/>
      <c r="I10" s="326"/>
      <c r="J10" s="327"/>
      <c r="K10" s="334"/>
      <c r="L10" s="246" t="s">
        <v>114</v>
      </c>
      <c r="M10" s="246"/>
      <c r="N10" s="563"/>
      <c r="O10" s="906">
        <f>SUM(O11:O13)</f>
        <v>22.276607234874344</v>
      </c>
      <c r="P10" s="453">
        <f t="shared" ref="P10:P22" si="1">O10/$O$9</f>
        <v>0.29428966630836068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13.164686637191719</v>
      </c>
      <c r="BA10" s="1005">
        <f>AZ10</f>
        <v>13.164686637191719</v>
      </c>
      <c r="BB10" s="29"/>
      <c r="BC10" s="1005">
        <f>O36</f>
        <v>14.481655955600781</v>
      </c>
      <c r="BD10" s="1005">
        <f>BC10</f>
        <v>14.481655955600781</v>
      </c>
      <c r="BE10" s="29"/>
      <c r="BF10" s="1005">
        <f>AK40</f>
        <v>12.216131782475852</v>
      </c>
      <c r="BG10" s="1005">
        <f>AK40</f>
        <v>12.216131782475852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18.897105090206789</v>
      </c>
      <c r="P11" s="454">
        <f t="shared" si="1"/>
        <v>0.2496440635037461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24.084083647331113</v>
      </c>
      <c r="BB11" s="29"/>
      <c r="BC11" s="1005"/>
      <c r="BD11" s="1005">
        <f>SUM(BC12:BC14)</f>
        <v>21.068832226917117</v>
      </c>
      <c r="BE11" s="29"/>
      <c r="BF11" s="17"/>
      <c r="BG11" s="1005">
        <f>AK41</f>
        <v>16.329571242810395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0.66974826460744297</v>
      </c>
      <c r="P12" s="454">
        <f t="shared" si="1"/>
        <v>8.8478461384983807E-3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23.342234568416629</v>
      </c>
      <c r="BA12" s="17"/>
      <c r="BB12" s="29"/>
      <c r="BC12" s="1005">
        <f>O38</f>
        <v>20.168343908214581</v>
      </c>
      <c r="BD12" s="17"/>
      <c r="BE12" s="29"/>
      <c r="BF12" s="1005">
        <f>AK42</f>
        <v>15.704608994755191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2.709753880060112</v>
      </c>
      <c r="P13" s="454">
        <f t="shared" si="1"/>
        <v>3.5797756666116225E-2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0.74184907891448504</v>
      </c>
      <c r="BA13" s="17"/>
      <c r="BB13" s="29"/>
      <c r="BC13" s="1005">
        <f>O41</f>
        <v>0.90048831870253498</v>
      </c>
      <c r="BD13" s="17"/>
      <c r="BE13" s="29"/>
      <c r="BF13" s="1005">
        <f>AK45</f>
        <v>0.6249622480552065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14.61272921959694</v>
      </c>
      <c r="P14" s="453">
        <f t="shared" si="1"/>
        <v>0.19304444166692122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13.164686637191719</v>
      </c>
      <c r="P15" s="453">
        <f t="shared" si="1"/>
        <v>0.17391477960109303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1.5580857720015491</v>
      </c>
      <c r="BA15" s="1005">
        <f>AZ15</f>
        <v>1.5580857720015491</v>
      </c>
      <c r="BB15" s="29"/>
      <c r="BC15" s="1005">
        <f>O43</f>
        <v>1.2037156846867529</v>
      </c>
      <c r="BD15" s="1005">
        <f>BC15</f>
        <v>1.2037156846867529</v>
      </c>
      <c r="BE15" s="29"/>
      <c r="BF15" s="1005">
        <f>AK47</f>
        <v>0.87648154966504366</v>
      </c>
      <c r="BG15" s="1005">
        <f>AK47</f>
        <v>0.87648154966504366</v>
      </c>
      <c r="BH15" s="29"/>
    </row>
    <row r="16" spans="1:62" ht="17.100000000000001" customHeight="1" thickBot="1">
      <c r="B16" s="323"/>
      <c r="C16" s="324"/>
      <c r="D16" s="326"/>
      <c r="E16" s="326"/>
      <c r="F16" s="326"/>
      <c r="G16" s="325"/>
      <c r="H16" s="325"/>
      <c r="I16" s="326"/>
      <c r="J16" s="327"/>
      <c r="K16" s="335"/>
      <c r="L16" s="246" t="s">
        <v>128</v>
      </c>
      <c r="M16" s="344"/>
      <c r="N16" s="345"/>
      <c r="O16" s="906">
        <f>SUM(O18:O21)</f>
        <v>24.084083647331113</v>
      </c>
      <c r="P16" s="453">
        <f t="shared" si="1"/>
        <v>0.31816770234292363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23.342234568416629</v>
      </c>
      <c r="P17" s="454">
        <f t="shared" si="1"/>
        <v>0.30836735368196921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13.103875666058959</v>
      </c>
      <c r="P18" s="454">
        <f t="shared" si="1"/>
        <v>0.17311142385603456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10.238358902357669</v>
      </c>
      <c r="P19" s="454">
        <f t="shared" si="1"/>
        <v>0.13525592982593465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0.74184907891448504</v>
      </c>
      <c r="P20" s="454">
        <f t="shared" si="1"/>
        <v>9.8003486609544305E-3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1.5580857720015491</v>
      </c>
      <c r="P22" s="612">
        <f t="shared" si="1"/>
        <v>2.0583410080701494E-2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20.32551072584603</v>
      </c>
      <c r="AZ22" s="1005">
        <f t="shared" si="3"/>
        <v>21.242569256092906</v>
      </c>
      <c r="BA22" s="1005">
        <f t="shared" si="3"/>
        <v>22.595826658570516</v>
      </c>
      <c r="BB22" s="1005">
        <f t="shared" si="3"/>
        <v>21.523237254437181</v>
      </c>
      <c r="BC22" s="1005">
        <f t="shared" si="3"/>
        <v>11.87876908654127</v>
      </c>
      <c r="BD22" s="1005">
        <f t="shared" si="3"/>
        <v>13.028698727984951</v>
      </c>
      <c r="BE22" s="1005">
        <f t="shared" si="3"/>
        <v>15.473925393150342</v>
      </c>
      <c r="BF22" s="1005">
        <f t="shared" si="3"/>
        <v>13.953558777928334</v>
      </c>
      <c r="BG22" s="1005">
        <f t="shared" si="3"/>
        <v>16.863988511399356</v>
      </c>
      <c r="BH22" s="1005">
        <f t="shared" si="3"/>
        <v>16.034644973463561</v>
      </c>
      <c r="BI22" s="1005">
        <f t="shared" si="3"/>
        <v>16.75080748940465</v>
      </c>
      <c r="BJ22" s="1005">
        <f t="shared" si="3"/>
        <v>14.680718525398289</v>
      </c>
      <c r="BK22" s="1005">
        <f t="shared" si="3"/>
        <v>16.567532948497508</v>
      </c>
      <c r="BL22" s="1005">
        <f t="shared" si="3"/>
        <v>14.147067566343338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15.7546621648504</v>
      </c>
      <c r="AZ23" s="1005">
        <f t="shared" ref="AZ23:BL23" si="4">Y39</f>
        <v>15.953197361031631</v>
      </c>
      <c r="BA23" s="1005">
        <f t="shared" si="4"/>
        <v>20.15648893337255</v>
      </c>
      <c r="BB23" s="1005">
        <f t="shared" si="4"/>
        <v>20.732715534200288</v>
      </c>
      <c r="BC23" s="1005">
        <f t="shared" si="4"/>
        <v>21.90320351848991</v>
      </c>
      <c r="BD23" s="1005">
        <f t="shared" si="4"/>
        <v>17.804238883369091</v>
      </c>
      <c r="BE23" s="1005">
        <f t="shared" si="4"/>
        <v>17.89843822733296</v>
      </c>
      <c r="BF23" s="1005">
        <f t="shared" si="4"/>
        <v>15.171739983516236</v>
      </c>
      <c r="BG23" s="1005">
        <f t="shared" si="4"/>
        <v>15.134764601965248</v>
      </c>
      <c r="BH23" s="1005">
        <f t="shared" si="4"/>
        <v>14.915441648079181</v>
      </c>
      <c r="BI23" s="1005">
        <f t="shared" si="4"/>
        <v>14.910585517418056</v>
      </c>
      <c r="BJ23" s="1005">
        <f t="shared" si="4"/>
        <v>12.339697145963049</v>
      </c>
      <c r="BK23" s="1005">
        <f t="shared" si="4"/>
        <v>13.295215063406991</v>
      </c>
      <c r="BL23" s="1005">
        <f t="shared" si="4"/>
        <v>13.170599406707357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11.582468811323711</v>
      </c>
      <c r="AZ24" s="1005">
        <f t="shared" ref="AZ24:BL24" si="5">Y40</f>
        <v>12.355116104137281</v>
      </c>
      <c r="BA24" s="1005">
        <f t="shared" si="5"/>
        <v>13.00299131738914</v>
      </c>
      <c r="BB24" s="1005">
        <f t="shared" si="5"/>
        <v>13.78272566321022</v>
      </c>
      <c r="BC24" s="1005">
        <f t="shared" si="5"/>
        <v>14.481655955600781</v>
      </c>
      <c r="BD24" s="1005">
        <f t="shared" si="5"/>
        <v>14.39409619425294</v>
      </c>
      <c r="BE24" s="1005">
        <f t="shared" si="5"/>
        <v>12.775964979989061</v>
      </c>
      <c r="BF24" s="1005">
        <f t="shared" si="5"/>
        <v>12.31496759625025</v>
      </c>
      <c r="BG24" s="1005">
        <f t="shared" si="5"/>
        <v>12.580304290265371</v>
      </c>
      <c r="BH24" s="1005">
        <f t="shared" si="5"/>
        <v>12.307605283697997</v>
      </c>
      <c r="BI24" s="1005">
        <f t="shared" si="5"/>
        <v>12.53559994747695</v>
      </c>
      <c r="BJ24" s="1005">
        <f t="shared" si="5"/>
        <v>12.702750118559276</v>
      </c>
      <c r="BK24" s="1005">
        <f t="shared" si="5"/>
        <v>11.95419588293317</v>
      </c>
      <c r="BL24" s="1005">
        <f t="shared" si="5"/>
        <v>12.216131782475852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22.218986462223462</v>
      </c>
      <c r="AZ25" s="1005">
        <f t="shared" ref="AZ25:BL25" si="6">Y41</f>
        <v>22.175851238948926</v>
      </c>
      <c r="BA25" s="1005">
        <f t="shared" si="6"/>
        <v>21.586544767806103</v>
      </c>
      <c r="BB25" s="1005">
        <f t="shared" si="6"/>
        <v>21.591628220341985</v>
      </c>
      <c r="BC25" s="1005">
        <f t="shared" si="6"/>
        <v>21.068832226917117</v>
      </c>
      <c r="BD25" s="1005">
        <f t="shared" si="6"/>
        <v>20.340115072791438</v>
      </c>
      <c r="BE25" s="1005">
        <f t="shared" si="6"/>
        <v>19.990955362356939</v>
      </c>
      <c r="BF25" s="1005">
        <f t="shared" si="6"/>
        <v>19.608097665546271</v>
      </c>
      <c r="BG25" s="1005">
        <f t="shared" si="6"/>
        <v>19.249194505258743</v>
      </c>
      <c r="BH25" s="1005">
        <f t="shared" si="6"/>
        <v>18.745803402813902</v>
      </c>
      <c r="BI25" s="1005">
        <f t="shared" si="6"/>
        <v>18.224324642027945</v>
      </c>
      <c r="BJ25" s="1005">
        <f t="shared" si="6"/>
        <v>16.366100816981497</v>
      </c>
      <c r="BK25" s="1005">
        <f t="shared" si="6"/>
        <v>16.064818622808684</v>
      </c>
      <c r="BL25" s="1005">
        <f t="shared" si="6"/>
        <v>16.329571242810395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1.102259881890397</v>
      </c>
      <c r="AZ26" s="1005">
        <f t="shared" si="7"/>
        <v>1.2116529603061901</v>
      </c>
      <c r="BA26" s="1005">
        <f t="shared" si="7"/>
        <v>1.225812085958611</v>
      </c>
      <c r="BB26" s="1005">
        <f t="shared" si="7"/>
        <v>1.2675568014824281</v>
      </c>
      <c r="BC26" s="1005">
        <f t="shared" si="7"/>
        <v>1.2037156846867529</v>
      </c>
      <c r="BD26" s="1005">
        <f t="shared" si="7"/>
        <v>1.1206997973892581</v>
      </c>
      <c r="BE26" s="1005">
        <f t="shared" si="7"/>
        <v>1.0778773898684999</v>
      </c>
      <c r="BF26" s="1005">
        <f t="shared" si="7"/>
        <v>1.0380766627881177</v>
      </c>
      <c r="BG26" s="1005">
        <f t="shared" si="7"/>
        <v>1.0455634035244048</v>
      </c>
      <c r="BH26" s="1005">
        <f t="shared" si="7"/>
        <v>1.0871355653988957</v>
      </c>
      <c r="BI26" s="1005">
        <f t="shared" si="7"/>
        <v>1.1195591774648896</v>
      </c>
      <c r="BJ26" s="1005">
        <f t="shared" si="7"/>
        <v>1.07082742960916</v>
      </c>
      <c r="BK26" s="1005">
        <f t="shared" si="7"/>
        <v>0.92570274429299182</v>
      </c>
      <c r="BL26" s="1005">
        <f t="shared" si="7"/>
        <v>0.87648154966504366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70.983888046133998</v>
      </c>
      <c r="AZ27" s="1005">
        <f t="shared" si="8"/>
        <v>72.938386920516933</v>
      </c>
      <c r="BA27" s="1005">
        <f t="shared" si="8"/>
        <v>78.567663763096917</v>
      </c>
      <c r="BB27" s="1005">
        <f t="shared" si="8"/>
        <v>78.897863473672103</v>
      </c>
      <c r="BC27" s="1005">
        <f t="shared" si="8"/>
        <v>70.536176472235837</v>
      </c>
      <c r="BD27" s="1005">
        <f t="shared" si="8"/>
        <v>66.687848675787677</v>
      </c>
      <c r="BE27" s="1005">
        <f t="shared" si="8"/>
        <v>67.217161352697801</v>
      </c>
      <c r="BF27" s="1005">
        <f t="shared" si="8"/>
        <v>62.086440686029206</v>
      </c>
      <c r="BG27" s="1005">
        <f t="shared" si="8"/>
        <v>64.873815312413129</v>
      </c>
      <c r="BH27" s="1005">
        <f t="shared" si="8"/>
        <v>63.090630873453534</v>
      </c>
      <c r="BI27" s="1005">
        <f t="shared" si="8"/>
        <v>63.54087677379249</v>
      </c>
      <c r="BJ27" s="1005">
        <f t="shared" si="8"/>
        <v>57.160094036511275</v>
      </c>
      <c r="BK27" s="1005">
        <f t="shared" si="8"/>
        <v>58.807465261939342</v>
      </c>
      <c r="BL27" s="1005">
        <f t="shared" si="8"/>
        <v>56.739851548001987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70.536176472235837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11.87876908654127</v>
      </c>
      <c r="P31" s="453">
        <f t="shared" ref="P31:P43" si="9">O31/$O$30</f>
        <v>0.16840676204241015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9.6824979868824688</v>
      </c>
      <c r="P32" s="454">
        <f t="shared" si="9"/>
        <v>0.13726995807170883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0.6974434214533124</v>
      </c>
      <c r="P33" s="454">
        <f t="shared" si="9"/>
        <v>9.8877406791086451E-3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1.4988276782054879</v>
      </c>
      <c r="P34" s="454">
        <f t="shared" si="9"/>
        <v>2.1249063291592655E-2</v>
      </c>
      <c r="Q34" s="328"/>
      <c r="R34" s="13"/>
      <c r="S34" s="323"/>
      <c r="T34" s="563" t="s">
        <v>112</v>
      </c>
      <c r="U34" s="332"/>
      <c r="V34" s="332"/>
      <c r="W34" s="332"/>
      <c r="X34" s="893">
        <f>X35+X39+X40+X41+X47</f>
        <v>70.983888046133998</v>
      </c>
      <c r="Y34" s="894">
        <f t="shared" ref="Y34:AK34" si="10">Y35+Y39+Y40+Y41+Y47</f>
        <v>72.938386920516933</v>
      </c>
      <c r="Z34" s="894">
        <f t="shared" si="10"/>
        <v>78.567663763096917</v>
      </c>
      <c r="AA34" s="894">
        <f t="shared" si="10"/>
        <v>78.897863473672103</v>
      </c>
      <c r="AB34" s="894">
        <f t="shared" si="10"/>
        <v>70.536176472235837</v>
      </c>
      <c r="AC34" s="894">
        <f t="shared" si="10"/>
        <v>66.687848675787677</v>
      </c>
      <c r="AD34" s="894">
        <f t="shared" si="10"/>
        <v>67.217161352697801</v>
      </c>
      <c r="AE34" s="894">
        <f t="shared" si="10"/>
        <v>62.086440686029206</v>
      </c>
      <c r="AF34" s="894">
        <f t="shared" si="10"/>
        <v>64.873815312413129</v>
      </c>
      <c r="AG34" s="894">
        <f t="shared" si="10"/>
        <v>63.090630873453534</v>
      </c>
      <c r="AH34" s="894">
        <f t="shared" si="10"/>
        <v>63.54087677379249</v>
      </c>
      <c r="AI34" s="894">
        <f t="shared" si="10"/>
        <v>57.160094036511275</v>
      </c>
      <c r="AJ34" s="894">
        <f t="shared" si="10"/>
        <v>58.807465261939342</v>
      </c>
      <c r="AK34" s="895">
        <f t="shared" si="10"/>
        <v>56.739851548001987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21.90320351848991</v>
      </c>
      <c r="P35" s="453">
        <f t="shared" si="9"/>
        <v>0.31052439491260714</v>
      </c>
      <c r="Q35" s="328"/>
      <c r="R35" s="13"/>
      <c r="S35" s="323"/>
      <c r="T35" s="334"/>
      <c r="U35" s="246" t="s">
        <v>114</v>
      </c>
      <c r="V35" s="344"/>
      <c r="W35" s="344"/>
      <c r="X35" s="896">
        <f>SUM(X36:X38)</f>
        <v>20.32551072584603</v>
      </c>
      <c r="Y35" s="897">
        <f t="shared" ref="Y35:AK35" si="11">SUM(Y36:Y38)</f>
        <v>21.242569256092906</v>
      </c>
      <c r="Z35" s="897">
        <f t="shared" si="11"/>
        <v>22.595826658570516</v>
      </c>
      <c r="AA35" s="897">
        <f t="shared" si="11"/>
        <v>21.523237254437181</v>
      </c>
      <c r="AB35" s="897">
        <f t="shared" si="11"/>
        <v>11.87876908654127</v>
      </c>
      <c r="AC35" s="897">
        <f t="shared" si="11"/>
        <v>13.028698727984951</v>
      </c>
      <c r="AD35" s="897">
        <f t="shared" si="11"/>
        <v>15.473925393150342</v>
      </c>
      <c r="AE35" s="897">
        <f t="shared" si="11"/>
        <v>13.953558777928334</v>
      </c>
      <c r="AF35" s="897">
        <f t="shared" si="11"/>
        <v>16.863988511399356</v>
      </c>
      <c r="AG35" s="897">
        <f t="shared" si="11"/>
        <v>16.034644973463561</v>
      </c>
      <c r="AH35" s="897">
        <f t="shared" si="11"/>
        <v>16.75080748940465</v>
      </c>
      <c r="AI35" s="897">
        <f t="shared" si="11"/>
        <v>14.680718525398289</v>
      </c>
      <c r="AJ35" s="897">
        <f t="shared" si="11"/>
        <v>16.567532948497508</v>
      </c>
      <c r="AK35" s="898">
        <f t="shared" si="11"/>
        <v>14.147067566343338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14.481655955600781</v>
      </c>
      <c r="P36" s="453">
        <f t="shared" si="9"/>
        <v>0.20530820750258544</v>
      </c>
      <c r="Q36" s="328"/>
      <c r="R36" s="13"/>
      <c r="S36" s="356" t="s">
        <v>184</v>
      </c>
      <c r="T36" s="335"/>
      <c r="U36" s="346"/>
      <c r="V36" s="336" t="s">
        <v>184</v>
      </c>
      <c r="W36" s="357"/>
      <c r="X36" s="899">
        <f>VLOOKUP(年度マスタ!$K$4&amp;"_"&amp;X$33,データシート1!$A:$BT,MATCH("aa_"&amp;$S36,データシート1!$A$1:$BT$1,0),0)</f>
        <v>17.878885352053882</v>
      </c>
      <c r="Y36" s="900">
        <f>VLOOKUP(年度マスタ!$K$4&amp;"_"&amp;Y$33,データシート1!$A:$BT,MATCH("aa_"&amp;$S36,データシート1!$A$1:$BT$1,0),0)</f>
        <v>18.90577073731993</v>
      </c>
      <c r="Z36" s="900">
        <f>VLOOKUP(年度マスタ!$K$4&amp;"_"&amp;Z$33,データシート1!$A:$BT,MATCH("aa_"&amp;$S36,データシート1!$A$1:$BT$1,0),0)</f>
        <v>20.114407042624261</v>
      </c>
      <c r="AA36" s="900">
        <f>VLOOKUP(年度マスタ!$K$4&amp;"_"&amp;AA$33,データシート1!$A:$BT,MATCH("aa_"&amp;$S36,データシート1!$A$1:$BT$1,0),0)</f>
        <v>19.107458553292702</v>
      </c>
      <c r="AB36" s="900">
        <f>VLOOKUP(年度マスタ!$K$4&amp;"_"&amp;AB$33,データシート1!$A:$BT,MATCH("aa_"&amp;$S36,データシート1!$A$1:$BT$1,0),0)</f>
        <v>9.6824979868824688</v>
      </c>
      <c r="AC36" s="900">
        <f>VLOOKUP(年度マスタ!$K$4&amp;"_"&amp;AC$33,データシート1!$A:$BT,MATCH("aa_"&amp;$S36,データシート1!$A$1:$BT$1,0),0)</f>
        <v>10.23094696031642</v>
      </c>
      <c r="AD36" s="900">
        <f>VLOOKUP(年度マスタ!$K$4&amp;"_"&amp;AD$33,データシート1!$A:$BT,MATCH("aa_"&amp;$S36,データシート1!$A$1:$BT$1,0),0)</f>
        <v>12.47611038338569</v>
      </c>
      <c r="AE36" s="900">
        <f>VLOOKUP(年度マスタ!$K$4&amp;"_"&amp;AE$33,データシート1!$A:$BT,MATCH("aa_"&amp;$S36,データシート1!$A$1:$BT$1,0),0)</f>
        <v>10.730865559880844</v>
      </c>
      <c r="AF36" s="900">
        <f>VLOOKUP(年度マスタ!$K$4&amp;"_"&amp;AF$33,データシート1!$A:$BT,MATCH("aa_"&amp;$S36,データシート1!$A$1:$BT$1,0),0)</f>
        <v>13.140327454973129</v>
      </c>
      <c r="AG36" s="900">
        <f>VLOOKUP(年度マスタ!$K$4&amp;"_"&amp;AG$33,データシート1!$A:$BT,MATCH("aa_"&amp;$S36,データシート1!$A$1:$BT$1,0),0)</f>
        <v>13.423154106915163</v>
      </c>
      <c r="AH36" s="900">
        <f>VLOOKUP(年度マスタ!$K$4&amp;"_"&amp;AH$33,データシート1!$A:$BT,MATCH("aa_"&amp;$S36,データシート1!$A$1:$BT$1,0),0)</f>
        <v>14.172658427021277</v>
      </c>
      <c r="AI36" s="900">
        <f>VLOOKUP(年度マスタ!$K$4&amp;"_"&amp;AI$33,データシート1!$A:$BT,MATCH("aa_"&amp;$S36,データシート1!$A$1:$BT$1,0),0)</f>
        <v>12.91740885014443</v>
      </c>
      <c r="AJ36" s="900">
        <f>VLOOKUP(年度マスタ!$K$4&amp;"_"&amp;AJ$33,データシート1!$A:$BT,MATCH("aa_"&amp;$S36,データシート1!$A$1:$BT$1,0),0)</f>
        <v>14.733708524896903</v>
      </c>
      <c r="AK36" s="901">
        <f>VLOOKUP(年度マスタ!$K$4&amp;"_"&amp;AK$33,データシート1!$A:$BT,MATCH("aa_"&amp;$S36,データシート1!$A$1:$BT$1,0),0)</f>
        <v>12.756762377817855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21.068832226917117</v>
      </c>
      <c r="P37" s="453">
        <f t="shared" si="9"/>
        <v>0.2986954110733539</v>
      </c>
      <c r="Q37" s="328"/>
      <c r="R37" s="13"/>
      <c r="S37" s="356" t="s">
        <v>187</v>
      </c>
      <c r="T37" s="335"/>
      <c r="U37" s="346"/>
      <c r="V37" s="336" t="s">
        <v>194</v>
      </c>
      <c r="W37" s="357"/>
      <c r="X37" s="899">
        <f>VLOOKUP(年度マスタ!$K$4&amp;"_"&amp;X$33,データシート1!$A:$BT,MATCH("aa_"&amp;$S37,データシート1!$A$1:$BT$1,0),0)</f>
        <v>0.49011359731741128</v>
      </c>
      <c r="Y37" s="900">
        <f>VLOOKUP(年度マスタ!$K$4&amp;"_"&amp;Y$33,データシート1!$A:$BT,MATCH("aa_"&amp;$S37,データシート1!$A$1:$BT$1,0),0)</f>
        <v>0.5239984808312137</v>
      </c>
      <c r="Z37" s="900">
        <f>VLOOKUP(年度マスタ!$K$4&amp;"_"&amp;Z$33,データシート1!$A:$BT,MATCH("aa_"&amp;$S37,データシート1!$A$1:$BT$1,0),0)</f>
        <v>0.81991877243748601</v>
      </c>
      <c r="AA37" s="900">
        <f>VLOOKUP(年度マスタ!$K$4&amp;"_"&amp;AA$33,データシート1!$A:$BT,MATCH("aa_"&amp;$S37,データシート1!$A$1:$BT$1,0),0)</f>
        <v>0.77737982787363369</v>
      </c>
      <c r="AB37" s="900">
        <f>VLOOKUP(年度マスタ!$K$4&amp;"_"&amp;AB$33,データシート1!$A:$BT,MATCH("aa_"&amp;$S37,データシート1!$A$1:$BT$1,0),0)</f>
        <v>0.6974434214533124</v>
      </c>
      <c r="AC37" s="900">
        <f>VLOOKUP(年度マスタ!$K$4&amp;"_"&amp;AC$33,データシート1!$A:$BT,MATCH("aa_"&amp;$S37,データシート1!$A$1:$BT$1,0),0)</f>
        <v>0.61935435113377335</v>
      </c>
      <c r="AD37" s="900">
        <f>VLOOKUP(年度マスタ!$K$4&amp;"_"&amp;AD$33,データシート1!$A:$BT,MATCH("aa_"&amp;$S37,データシート1!$A$1:$BT$1,0),0)</f>
        <v>0.59139091739620586</v>
      </c>
      <c r="AE37" s="900">
        <f>VLOOKUP(年度マスタ!$K$4&amp;"_"&amp;AE$33,データシート1!$A:$BT,MATCH("aa_"&amp;$S37,データシート1!$A$1:$BT$1,0),0)</f>
        <v>0.58243891333963149</v>
      </c>
      <c r="AF37" s="900">
        <f>VLOOKUP(年度マスタ!$K$4&amp;"_"&amp;AF$33,データシート1!$A:$BT,MATCH("aa_"&amp;$S37,データシート1!$A$1:$BT$1,0),0)</f>
        <v>0.60112443118409242</v>
      </c>
      <c r="AG37" s="900">
        <f>VLOOKUP(年度マスタ!$K$4&amp;"_"&amp;AG$33,データシート1!$A:$BT,MATCH("aa_"&amp;$S37,データシート1!$A$1:$BT$1,0),0)</f>
        <v>0.56146738625942227</v>
      </c>
      <c r="AH37" s="900">
        <f>VLOOKUP(年度マスタ!$K$4&amp;"_"&amp;AH$33,データシート1!$A:$BT,MATCH("aa_"&amp;$S37,データシート1!$A$1:$BT$1,0),0)</f>
        <v>0.51066759497040559</v>
      </c>
      <c r="AI37" s="900">
        <f>VLOOKUP(年度マスタ!$K$4&amp;"_"&amp;AI$33,データシート1!$A:$BT,MATCH("aa_"&amp;$S37,データシート1!$A$1:$BT$1,0),0)</f>
        <v>0.4093612204549929</v>
      </c>
      <c r="AJ37" s="900">
        <f>VLOOKUP(年度マスタ!$K$4&amp;"_"&amp;AJ$33,データシート1!$A:$BT,MATCH("aa_"&amp;$S37,データシート1!$A$1:$BT$1,0),0)</f>
        <v>0.51410505828567044</v>
      </c>
      <c r="AK37" s="901">
        <f>VLOOKUP(年度マスタ!$K$4&amp;"_"&amp;AK$33,データシート1!$A:$BT,MATCH("aa_"&amp;$S37,データシート1!$A$1:$BT$1,0),0)</f>
        <v>0.45280313691881091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20.168343908214581</v>
      </c>
      <c r="P38" s="454">
        <f t="shared" si="9"/>
        <v>0.28592907805476475</v>
      </c>
      <c r="Q38" s="328"/>
      <c r="R38" s="13"/>
      <c r="S38" s="356" t="s">
        <v>188</v>
      </c>
      <c r="T38" s="335"/>
      <c r="U38" s="348"/>
      <c r="V38" s="358" t="s">
        <v>197</v>
      </c>
      <c r="W38" s="358"/>
      <c r="X38" s="899">
        <f>VLOOKUP(年度マスタ!$K$4&amp;"_"&amp;X$33,データシート1!$A:$BT,MATCH("aa_"&amp;$S38,データシート1!$A$1:$BT$1,0),0)</f>
        <v>1.956511776474736</v>
      </c>
      <c r="Y38" s="900">
        <f>VLOOKUP(年度マスタ!$K$4&amp;"_"&amp;Y$33,データシート1!$A:$BT,MATCH("aa_"&amp;$S38,データシート1!$A$1:$BT$1,0),0)</f>
        <v>1.812800037941761</v>
      </c>
      <c r="Z38" s="900">
        <f>VLOOKUP(年度マスタ!$K$4&amp;"_"&amp;Z$33,データシート1!$A:$BT,MATCH("aa_"&amp;$S38,データシート1!$A$1:$BT$1,0),0)</f>
        <v>1.6615008435087679</v>
      </c>
      <c r="AA38" s="900">
        <f>VLOOKUP(年度マスタ!$K$4&amp;"_"&amp;AA$33,データシート1!$A:$BT,MATCH("aa_"&amp;$S38,データシート1!$A$1:$BT$1,0),0)</f>
        <v>1.6383988732708461</v>
      </c>
      <c r="AB38" s="900">
        <f>VLOOKUP(年度マスタ!$K$4&amp;"_"&amp;AB$33,データシート1!$A:$BT,MATCH("aa_"&amp;$S38,データシート1!$A$1:$BT$1,0),0)</f>
        <v>1.4988276782054879</v>
      </c>
      <c r="AC38" s="900">
        <f>VLOOKUP(年度マスタ!$K$4&amp;"_"&amp;AC$33,データシート1!$A:$BT,MATCH("aa_"&amp;$S38,データシート1!$A$1:$BT$1,0),0)</f>
        <v>2.1783974165347568</v>
      </c>
      <c r="AD38" s="900">
        <f>VLOOKUP(年度マスタ!$K$4&amp;"_"&amp;AD$33,データシート1!$A:$BT,MATCH("aa_"&amp;$S38,データシート1!$A$1:$BT$1,0),0)</f>
        <v>2.406424092368447</v>
      </c>
      <c r="AE38" s="900">
        <f>VLOOKUP(年度マスタ!$K$4&amp;"_"&amp;AE$33,データシート1!$A:$BT,MATCH("aa_"&amp;$S38,データシート1!$A$1:$BT$1,0),0)</f>
        <v>2.6402543047078595</v>
      </c>
      <c r="AF38" s="900">
        <f>VLOOKUP(年度マスタ!$K$4&amp;"_"&amp;AF$33,データシート1!$A:$BT,MATCH("aa_"&amp;$S38,データシート1!$A$1:$BT$1,0),0)</f>
        <v>3.1225366252421334</v>
      </c>
      <c r="AG38" s="900">
        <f>VLOOKUP(年度マスタ!$K$4&amp;"_"&amp;AG$33,データシート1!$A:$BT,MATCH("aa_"&amp;$S38,データシート1!$A$1:$BT$1,0),0)</f>
        <v>2.0500234802889747</v>
      </c>
      <c r="AH38" s="900">
        <f>VLOOKUP(年度マスタ!$K$4&amp;"_"&amp;AH$33,データシート1!$A:$BT,MATCH("aa_"&amp;$S38,データシート1!$A$1:$BT$1,0),0)</f>
        <v>2.0674814674129665</v>
      </c>
      <c r="AI38" s="900">
        <f>VLOOKUP(年度マスタ!$K$4&amp;"_"&amp;AI$33,データシート1!$A:$BT,MATCH("aa_"&amp;$S38,データシート1!$A$1:$BT$1,0),0)</f>
        <v>1.3539484547988658</v>
      </c>
      <c r="AJ38" s="900">
        <f>VLOOKUP(年度マスタ!$K$4&amp;"_"&amp;AJ$33,データシート1!$A:$BT,MATCH("aa_"&amp;$S38,データシート1!$A$1:$BT$1,0),0)</f>
        <v>1.3197193653149348</v>
      </c>
      <c r="AK38" s="901">
        <f>VLOOKUP(年度マスタ!$K$4&amp;"_"&amp;AK$33,データシート1!$A:$BT,MATCH("aa_"&amp;$S38,データシート1!$A$1:$BT$1,0),0)</f>
        <v>0.93750205160667077</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11.336540497853781</v>
      </c>
      <c r="P39" s="454">
        <f t="shared" si="9"/>
        <v>0.16071952102926962</v>
      </c>
      <c r="Q39" s="328"/>
      <c r="R39" s="13"/>
      <c r="S39" s="356" t="s">
        <v>189</v>
      </c>
      <c r="T39" s="335"/>
      <c r="U39" s="343" t="s">
        <v>199</v>
      </c>
      <c r="V39" s="344"/>
      <c r="W39" s="344"/>
      <c r="X39" s="896">
        <f>VLOOKUP(年度マスタ!$K$4&amp;"_"&amp;X$33,データシート1!$A:$BT,MATCH("aa_"&amp;$S39,データシート1!$A$1:$BT$1,0),0)</f>
        <v>15.7546621648504</v>
      </c>
      <c r="Y39" s="897">
        <f>VLOOKUP(年度マスタ!$K$4&amp;"_"&amp;Y$33,データシート1!$A:$BT,MATCH("aa_"&amp;$S39,データシート1!$A$1:$BT$1,0),0)</f>
        <v>15.953197361031631</v>
      </c>
      <c r="Z39" s="897">
        <f>VLOOKUP(年度マスタ!$K$4&amp;"_"&amp;Z$33,データシート1!$A:$BT,MATCH("aa_"&amp;$S39,データシート1!$A$1:$BT$1,0),0)</f>
        <v>20.15648893337255</v>
      </c>
      <c r="AA39" s="897">
        <f>VLOOKUP(年度マスタ!$K$4&amp;"_"&amp;AA$33,データシート1!$A:$BT,MATCH("aa_"&amp;$S39,データシート1!$A$1:$BT$1,0),0)</f>
        <v>20.732715534200288</v>
      </c>
      <c r="AB39" s="897">
        <f>VLOOKUP(年度マスタ!$K$4&amp;"_"&amp;AB$33,データシート1!$A:$BT,MATCH("aa_"&amp;$S39,データシート1!$A$1:$BT$1,0),0)</f>
        <v>21.90320351848991</v>
      </c>
      <c r="AC39" s="897">
        <f>VLOOKUP(年度マスタ!$K$4&amp;"_"&amp;AC$33,データシート1!$A:$BT,MATCH("aa_"&amp;$S39,データシート1!$A$1:$BT$1,0),0)</f>
        <v>17.804238883369091</v>
      </c>
      <c r="AD39" s="897">
        <f>VLOOKUP(年度マスタ!$K$4&amp;"_"&amp;AD$33,データシート1!$A:$BT,MATCH("aa_"&amp;$S39,データシート1!$A$1:$BT$1,0),0)</f>
        <v>17.89843822733296</v>
      </c>
      <c r="AE39" s="897">
        <f>VLOOKUP(年度マスタ!$K$4&amp;"_"&amp;AE$33,データシート1!$A:$BT,MATCH("aa_"&amp;$S39,データシート1!$A$1:$BT$1,0),0)</f>
        <v>15.171739983516236</v>
      </c>
      <c r="AF39" s="897">
        <f>VLOOKUP(年度マスタ!$K$4&amp;"_"&amp;AF$33,データシート1!$A:$BT,MATCH("aa_"&amp;$S39,データシート1!$A$1:$BT$1,0),0)</f>
        <v>15.134764601965248</v>
      </c>
      <c r="AG39" s="897">
        <f>VLOOKUP(年度マスタ!$K$4&amp;"_"&amp;AG$33,データシート1!$A:$BT,MATCH("aa_"&amp;$S39,データシート1!$A$1:$BT$1,0),0)</f>
        <v>14.915441648079181</v>
      </c>
      <c r="AH39" s="897">
        <f>VLOOKUP(年度マスタ!$K$4&amp;"_"&amp;AH$33,データシート1!$A:$BT,MATCH("aa_"&amp;$S39,データシート1!$A$1:$BT$1,0),0)</f>
        <v>14.910585517418056</v>
      </c>
      <c r="AI39" s="897">
        <f>VLOOKUP(年度マスタ!$K$4&amp;"_"&amp;AI$33,データシート1!$A:$BT,MATCH("aa_"&amp;$S39,データシート1!$A$1:$BT$1,0),0)</f>
        <v>12.339697145963049</v>
      </c>
      <c r="AJ39" s="897">
        <f>VLOOKUP(年度マスタ!$K$4&amp;"_"&amp;AJ$33,データシート1!$A:$BT,MATCH("aa_"&amp;$S39,データシート1!$A$1:$BT$1,0),0)</f>
        <v>13.295215063406991</v>
      </c>
      <c r="AK39" s="898">
        <f>VLOOKUP(年度マスタ!$K$4&amp;"_"&amp;AK$33,データシート1!$A:$BT,MATCH("aa_"&amp;$S39,データシート1!$A$1:$BT$1,0),0)</f>
        <v>13.170599406707357</v>
      </c>
      <c r="AL39" s="330"/>
      <c r="AW39" s="17" t="str">
        <f>年度マスタ!K4</f>
        <v>14363</v>
      </c>
      <c r="AX39" s="17" t="s">
        <v>200</v>
      </c>
      <c r="AY39" s="17">
        <f>VLOOKUP($AW39&amp;"_"&amp;$AY$34,データシート1!$A:$BT,MATCH($AY$31&amp;"_"&amp;AY$36,データシート1!$A$1:$BT$1,0),0)</f>
        <v>12.756762377817855</v>
      </c>
      <c r="AZ39" s="17">
        <f>VLOOKUP($AW39&amp;"_"&amp;$AY$34,データシート1!$A:$BT,MATCH($AY$31&amp;"_"&amp;AZ$36,データシート1!$A$1:$BT$1,0),0)</f>
        <v>0.45280313691881091</v>
      </c>
      <c r="BA39" s="17">
        <f>VLOOKUP($AW39&amp;"_"&amp;$AY$34,データシート1!$A:$BT,MATCH($AY$31&amp;"_"&amp;BA$36,データシート1!$A$1:$BT$1,0),0)</f>
        <v>0.93750205160667077</v>
      </c>
      <c r="BB39" s="17">
        <f>VLOOKUP($AW39&amp;"_"&amp;$AY$34,データシート1!$A:$BT,MATCH($AY$31&amp;"_"&amp;BB$36,データシート1!$A$1:$BT$1,0),0)</f>
        <v>13.170599406707357</v>
      </c>
      <c r="BC39" s="17">
        <f>VLOOKUP($AW39&amp;"_"&amp;$AY$34,データシート1!$A:$BT,MATCH($AY$31&amp;"_"&amp;BC$36,データシート1!$A$1:$BT$1,0),0)</f>
        <v>12.216131782475852</v>
      </c>
      <c r="BD39" s="17">
        <f>VLOOKUP($AW39&amp;"_"&amp;$AY$34,データシート1!$A:$BT,MATCH($AY$31&amp;"_"&amp;BD$36,データシート1!$A$1:$BT$1,0),0)</f>
        <v>8.6288164489869477</v>
      </c>
      <c r="BE39" s="17">
        <f>VLOOKUP($AW39&amp;"_"&amp;$AY$34,データシート1!$A:$BT,MATCH($AY$31&amp;"_"&amp;BE$36,データシート1!$A$1:$BT$1,0),0)</f>
        <v>7.0757925457682429</v>
      </c>
      <c r="BF39" s="17">
        <f>VLOOKUP($AW39&amp;"_"&amp;$AY$34,データシート1!$A:$BT,MATCH($AY$31&amp;"_"&amp;BF$36,データシート1!$A$1:$BT$1,0),0)</f>
        <v>0.6249622480552065</v>
      </c>
      <c r="BG39" s="17">
        <f>VLOOKUP($AW39&amp;"_"&amp;$AY$34,データシート1!$A:$BT,MATCH($AY$31&amp;"_"&amp;BG$36,データシート1!$A$1:$BT$1,0),0)</f>
        <v>0</v>
      </c>
      <c r="BH39" s="17">
        <f>VLOOKUP($AW39&amp;"_"&amp;$AY$34,データシート1!$A:$BT,MATCH($AY$31&amp;"_"&amp;BH$36,データシート1!$A$1:$BT$1,0),0)</f>
        <v>0.87648154966504366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8.8318034103608003</v>
      </c>
      <c r="P40" s="454">
        <f t="shared" si="9"/>
        <v>0.12520955702549513</v>
      </c>
      <c r="Q40" s="328"/>
      <c r="R40" s="13"/>
      <c r="S40" s="356" t="s">
        <v>165</v>
      </c>
      <c r="T40" s="335"/>
      <c r="U40" s="343" t="s">
        <v>165</v>
      </c>
      <c r="V40" s="344"/>
      <c r="W40" s="344"/>
      <c r="X40" s="896">
        <f>VLOOKUP(年度マスタ!$K$4&amp;"_"&amp;X$33,データシート1!$A:$BT,MATCH("aa_"&amp;$S40,データシート1!$A$1:$BT$1,0),0)</f>
        <v>11.582468811323711</v>
      </c>
      <c r="Y40" s="897">
        <f>VLOOKUP(年度マスタ!$K$4&amp;"_"&amp;Y$33,データシート1!$A:$BT,MATCH("aa_"&amp;$S40,データシート1!$A$1:$BT$1,0),0)</f>
        <v>12.355116104137281</v>
      </c>
      <c r="Z40" s="897">
        <f>VLOOKUP(年度マスタ!$K$4&amp;"_"&amp;Z$33,データシート1!$A:$BT,MATCH("aa_"&amp;$S40,データシート1!$A$1:$BT$1,0),0)</f>
        <v>13.00299131738914</v>
      </c>
      <c r="AA40" s="897">
        <f>VLOOKUP(年度マスタ!$K$4&amp;"_"&amp;AA$33,データシート1!$A:$BT,MATCH("aa_"&amp;$S40,データシート1!$A$1:$BT$1,0),0)</f>
        <v>13.78272566321022</v>
      </c>
      <c r="AB40" s="897">
        <f>VLOOKUP(年度マスタ!$K$4&amp;"_"&amp;AB$33,データシート1!$A:$BT,MATCH("aa_"&amp;$S40,データシート1!$A$1:$BT$1,0),0)</f>
        <v>14.481655955600781</v>
      </c>
      <c r="AC40" s="897">
        <f>VLOOKUP(年度マスタ!$K$4&amp;"_"&amp;AC$33,データシート1!$A:$BT,MATCH("aa_"&amp;$S40,データシート1!$A$1:$BT$1,0),0)</f>
        <v>14.39409619425294</v>
      </c>
      <c r="AD40" s="897">
        <f>VLOOKUP(年度マスタ!$K$4&amp;"_"&amp;AD$33,データシート1!$A:$BT,MATCH("aa_"&amp;$S40,データシート1!$A$1:$BT$1,0),0)</f>
        <v>12.775964979989061</v>
      </c>
      <c r="AE40" s="897">
        <f>VLOOKUP(年度マスタ!$K$4&amp;"_"&amp;AE$33,データシート1!$A:$BT,MATCH("aa_"&amp;$S40,データシート1!$A$1:$BT$1,0),0)</f>
        <v>12.31496759625025</v>
      </c>
      <c r="AF40" s="897">
        <f>VLOOKUP(年度マスタ!$K$4&amp;"_"&amp;AF$33,データシート1!$A:$BT,MATCH("aa_"&amp;$S40,データシート1!$A$1:$BT$1,0),0)</f>
        <v>12.580304290265371</v>
      </c>
      <c r="AG40" s="897">
        <f>VLOOKUP(年度マスタ!$K$4&amp;"_"&amp;AG$33,データシート1!$A:$BT,MATCH("aa_"&amp;$S40,データシート1!$A$1:$BT$1,0),0)</f>
        <v>12.307605283697997</v>
      </c>
      <c r="AH40" s="897">
        <f>VLOOKUP(年度マスタ!$K$4&amp;"_"&amp;AH$33,データシート1!$A:$BT,MATCH("aa_"&amp;$S40,データシート1!$A$1:$BT$1,0),0)</f>
        <v>12.53559994747695</v>
      </c>
      <c r="AI40" s="897">
        <f>VLOOKUP(年度マスタ!$K$4&amp;"_"&amp;AI$33,データシート1!$A:$BT,MATCH("aa_"&amp;$S40,データシート1!$A$1:$BT$1,0),0)</f>
        <v>12.702750118559276</v>
      </c>
      <c r="AJ40" s="897">
        <f>VLOOKUP(年度マスタ!$K$4&amp;"_"&amp;AJ$33,データシート1!$A:$BT,MATCH("aa_"&amp;$S40,データシート1!$A$1:$BT$1,0),0)</f>
        <v>11.95419588293317</v>
      </c>
      <c r="AK40" s="898">
        <f>VLOOKUP(年度マスタ!$K$4&amp;"_"&amp;AK$33,データシート1!$A:$BT,MATCH("aa_"&amp;$S40,データシート1!$A$1:$BT$1,0),0)</f>
        <v>12.216131782475852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0.90048831870253498</v>
      </c>
      <c r="P41" s="454">
        <f t="shared" si="9"/>
        <v>1.2766333018589142E-2</v>
      </c>
      <c r="Q41" s="328"/>
      <c r="R41" s="13"/>
      <c r="S41" s="356" t="s">
        <v>201</v>
      </c>
      <c r="T41" s="335"/>
      <c r="U41" s="246" t="s">
        <v>128</v>
      </c>
      <c r="V41" s="344"/>
      <c r="W41" s="344"/>
      <c r="X41" s="896">
        <f>X42+X45+X46</f>
        <v>22.218986462223462</v>
      </c>
      <c r="Y41" s="897">
        <f t="shared" ref="Y41:AH41" si="12">Y42+Y45+Y46</f>
        <v>22.175851238948926</v>
      </c>
      <c r="Z41" s="897">
        <f t="shared" si="12"/>
        <v>21.586544767806103</v>
      </c>
      <c r="AA41" s="897">
        <f t="shared" si="12"/>
        <v>21.591628220341985</v>
      </c>
      <c r="AB41" s="897">
        <f t="shared" si="12"/>
        <v>21.068832226917117</v>
      </c>
      <c r="AC41" s="897">
        <f t="shared" si="12"/>
        <v>20.340115072791438</v>
      </c>
      <c r="AD41" s="897">
        <f t="shared" si="12"/>
        <v>19.990955362356939</v>
      </c>
      <c r="AE41" s="897">
        <f t="shared" si="12"/>
        <v>19.608097665546271</v>
      </c>
      <c r="AF41" s="897">
        <f t="shared" si="12"/>
        <v>19.249194505258743</v>
      </c>
      <c r="AG41" s="897">
        <f t="shared" si="12"/>
        <v>18.745803402813902</v>
      </c>
      <c r="AH41" s="897">
        <f t="shared" si="12"/>
        <v>18.224324642027945</v>
      </c>
      <c r="AI41" s="897">
        <f>AI42+AI45+AI46</f>
        <v>16.366100816981497</v>
      </c>
      <c r="AJ41" s="897">
        <f>AJ42+AJ45+AJ46</f>
        <v>16.064818622808684</v>
      </c>
      <c r="AK41" s="898">
        <f>AK42+AK45+AK46</f>
        <v>16.329571242810395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21.522566219295584</v>
      </c>
      <c r="Y42" s="900">
        <f t="shared" ref="Y42:AK42" si="13">SUM(Y43:Y44)</f>
        <v>21.451502507359358</v>
      </c>
      <c r="Z42" s="900">
        <f t="shared" si="13"/>
        <v>20.759367976066535</v>
      </c>
      <c r="AA42" s="900">
        <f t="shared" si="13"/>
        <v>20.695357173859858</v>
      </c>
      <c r="AB42" s="900">
        <f t="shared" si="13"/>
        <v>20.168343908214581</v>
      </c>
      <c r="AC42" s="900">
        <f t="shared" si="13"/>
        <v>19.484759386974268</v>
      </c>
      <c r="AD42" s="900">
        <f t="shared" si="13"/>
        <v>19.158630403039993</v>
      </c>
      <c r="AE42" s="900">
        <f t="shared" si="13"/>
        <v>18.808684374325189</v>
      </c>
      <c r="AF42" s="900">
        <f t="shared" si="13"/>
        <v>18.480856947786855</v>
      </c>
      <c r="AG42" s="900">
        <f t="shared" si="13"/>
        <v>18.034226786454404</v>
      </c>
      <c r="AH42" s="900">
        <f t="shared" si="13"/>
        <v>17.538353841577127</v>
      </c>
      <c r="AI42" s="900">
        <f t="shared" si="13"/>
        <v>15.721601149507904</v>
      </c>
      <c r="AJ42" s="900">
        <f t="shared" si="13"/>
        <v>15.43680689564186</v>
      </c>
      <c r="AK42" s="901">
        <f t="shared" si="13"/>
        <v>15.704608994755191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1.2037156846867529</v>
      </c>
      <c r="P43" s="612">
        <f t="shared" si="9"/>
        <v>1.7065224469043266E-2</v>
      </c>
      <c r="Q43" s="328"/>
      <c r="R43" s="13"/>
      <c r="S43" s="356" t="s">
        <v>190</v>
      </c>
      <c r="T43" s="359"/>
      <c r="U43" s="346"/>
      <c r="V43" s="360"/>
      <c r="W43" s="347" t="s">
        <v>190</v>
      </c>
      <c r="X43" s="899">
        <f>VLOOKUP(年度マスタ!$K$4&amp;"_"&amp;X$33,データシート1!$A:$BT,MATCH("aa_"&amp;$S43,データシート1!$A$1:$BT$1,0),0)</f>
        <v>12.296141796145831</v>
      </c>
      <c r="Y43" s="900">
        <f>VLOOKUP(年度マスタ!$K$4&amp;"_"&amp;Y$33,データシート1!$A:$BT,MATCH("aa_"&amp;$S43,データシート1!$A$1:$BT$1,0),0)</f>
        <v>12.14672563900842</v>
      </c>
      <c r="Z43" s="900">
        <f>VLOOKUP(年度マスタ!$K$4&amp;"_"&amp;Z$33,データシート1!$A:$BT,MATCH("aa_"&amp;$S43,データシート1!$A$1:$BT$1,0),0)</f>
        <v>11.876886336009765</v>
      </c>
      <c r="AA43" s="900">
        <f>VLOOKUP(年度マスタ!$K$4&amp;"_"&amp;AA$33,データシート1!$A:$BT,MATCH("aa_"&amp;$S43,データシート1!$A$1:$BT$1,0),0)</f>
        <v>11.812104736466326</v>
      </c>
      <c r="AB43" s="900">
        <f>VLOOKUP(年度マスタ!$K$4&amp;"_"&amp;AB$33,データシート1!$A:$BT,MATCH("aa_"&amp;$S43,データシート1!$A$1:$BT$1,0),0)</f>
        <v>11.336540497853781</v>
      </c>
      <c r="AC43" s="900">
        <f>VLOOKUP(年度マスタ!$K$4&amp;"_"&amp;AC$33,データシート1!$A:$BT,MATCH("aa_"&amp;$S43,データシート1!$A$1:$BT$1,0),0)</f>
        <v>10.737604166883118</v>
      </c>
      <c r="AD43" s="900">
        <f>VLOOKUP(年度マスタ!$K$4&amp;"_"&amp;AD$33,データシート1!$A:$BT,MATCH("aa_"&amp;$S43,データシート1!$A$1:$BT$1,0),0)</f>
        <v>10.590500378648249</v>
      </c>
      <c r="AE43" s="900">
        <f>VLOOKUP(年度マスタ!$K$4&amp;"_"&amp;AE$33,データシート1!$A:$BT,MATCH("aa_"&amp;$S43,データシート1!$A$1:$BT$1,0),0)</f>
        <v>10.519704754817605</v>
      </c>
      <c r="AF43" s="900">
        <f>VLOOKUP(年度マスタ!$K$4&amp;"_"&amp;AF$33,データシート1!$A:$BT,MATCH("aa_"&amp;$S43,データシート1!$A$1:$BT$1,0),0)</f>
        <v>10.287836547271549</v>
      </c>
      <c r="AG43" s="900">
        <f>VLOOKUP(年度マスタ!$K$4&amp;"_"&amp;AG$33,データシート1!$A:$BT,MATCH("aa_"&amp;$S43,データシート1!$A$1:$BT$1,0),0)</f>
        <v>10.104397292075021</v>
      </c>
      <c r="AH43" s="900">
        <f>VLOOKUP(年度マスタ!$K$4&amp;"_"&amp;AH$33,データシート1!$A:$BT,MATCH("aa_"&amp;$S43,データシート1!$A$1:$BT$1,0),0)</f>
        <v>9.8232295558153098</v>
      </c>
      <c r="AI43" s="900">
        <f>VLOOKUP(年度マスタ!$K$4&amp;"_"&amp;AI$33,データシート1!$A:$BT,MATCH("aa_"&amp;$S43,データシート1!$A$1:$BT$1,0),0)</f>
        <v>8.5309683271006858</v>
      </c>
      <c r="AJ43" s="900">
        <f>VLOOKUP(年度マスタ!$K$4&amp;"_"&amp;AJ$33,データシート1!$A:$BT,MATCH("aa_"&amp;$S43,データシート1!$A$1:$BT$1,0),0)</f>
        <v>8.2159751085120316</v>
      </c>
      <c r="AK43" s="901">
        <f>VLOOKUP(年度マスタ!$K$4&amp;"_"&amp;AK$33,データシート1!$A:$BT,MATCH("aa_"&amp;$S43,データシート1!$A$1:$BT$1,0),0)</f>
        <v>8.6288164489869477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9.2264244231497514</v>
      </c>
      <c r="Y44" s="900">
        <f>VLOOKUP(年度マスタ!$K$4&amp;"_"&amp;Y$33,データシート1!$A:$BT,MATCH("aa_"&amp;$S44,データシート1!$A$1:$BT$1,0),0)</f>
        <v>9.3047768683509382</v>
      </c>
      <c r="Z44" s="900">
        <f>VLOOKUP(年度マスタ!$K$4&amp;"_"&amp;Z$33,データシート1!$A:$BT,MATCH("aa_"&amp;$S44,データシート1!$A$1:$BT$1,0),0)</f>
        <v>8.8824816400567723</v>
      </c>
      <c r="AA44" s="900">
        <f>VLOOKUP(年度マスタ!$K$4&amp;"_"&amp;AA$33,データシート1!$A:$BT,MATCH("aa_"&amp;$S44,データシート1!$A$1:$BT$1,0),0)</f>
        <v>8.8832524373935318</v>
      </c>
      <c r="AB44" s="900">
        <f>VLOOKUP(年度マスタ!$K$4&amp;"_"&amp;AB$33,データシート1!$A:$BT,MATCH("aa_"&amp;$S44,データシート1!$A$1:$BT$1,0),0)</f>
        <v>8.8318034103608003</v>
      </c>
      <c r="AC44" s="900">
        <f>VLOOKUP(年度マスタ!$K$4&amp;"_"&amp;AC$33,データシート1!$A:$BT,MATCH("aa_"&amp;$S44,データシート1!$A$1:$BT$1,0),0)</f>
        <v>8.7471552200911482</v>
      </c>
      <c r="AD44" s="900">
        <f>VLOOKUP(年度マスタ!$K$4&amp;"_"&amp;AD$33,データシート1!$A:$BT,MATCH("aa_"&amp;$S44,データシート1!$A$1:$BT$1,0),0)</f>
        <v>8.5681300243917455</v>
      </c>
      <c r="AE44" s="900">
        <f>VLOOKUP(年度マスタ!$K$4&amp;"_"&amp;AE$33,データシート1!$A:$BT,MATCH("aa_"&amp;$S44,データシート1!$A$1:$BT$1,0),0)</f>
        <v>8.2889796195075842</v>
      </c>
      <c r="AF44" s="900">
        <f>VLOOKUP(年度マスタ!$K$4&amp;"_"&amp;AF$33,データシート1!$A:$BT,MATCH("aa_"&amp;$S44,データシート1!$A$1:$BT$1,0),0)</f>
        <v>8.1930204005153033</v>
      </c>
      <c r="AG44" s="900">
        <f>VLOOKUP(年度マスタ!$K$4&amp;"_"&amp;AG$33,データシート1!$A:$BT,MATCH("aa_"&amp;$S44,データシート1!$A$1:$BT$1,0),0)</f>
        <v>7.9298294943793843</v>
      </c>
      <c r="AH44" s="900">
        <f>VLOOKUP(年度マスタ!$K$4&amp;"_"&amp;AH$33,データシート1!$A:$BT,MATCH("aa_"&amp;$S44,データシート1!$A$1:$BT$1,0),0)</f>
        <v>7.715124285761819</v>
      </c>
      <c r="AI44" s="900">
        <f>VLOOKUP(年度マスタ!$K$4&amp;"_"&amp;AI$33,データシート1!$A:$BT,MATCH("aa_"&amp;$S44,データシート1!$A$1:$BT$1,0),0)</f>
        <v>7.1906328224072196</v>
      </c>
      <c r="AJ44" s="900">
        <f>VLOOKUP(年度マスタ!$K$4&amp;"_"&amp;AJ$33,データシート1!$A:$BT,MATCH("aa_"&amp;$S44,データシート1!$A$1:$BT$1,0),0)</f>
        <v>7.2208317871298284</v>
      </c>
      <c r="AK44" s="901">
        <f>VLOOKUP(年度マスタ!$K$4&amp;"_"&amp;AK$33,データシート1!$A:$BT,MATCH("aa_"&amp;$S44,データシート1!$A$1:$BT$1,0),0)</f>
        <v>7.0757925457682429</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0.69642024292787696</v>
      </c>
      <c r="Y45" s="900">
        <f>VLOOKUP(年度マスタ!$K$4&amp;"_"&amp;Y$33,データシート1!$A:$BT,MATCH("aa_"&amp;$S45,データシート1!$A$1:$BT$1,0),0)</f>
        <v>0.72434873158956803</v>
      </c>
      <c r="Z45" s="900">
        <f>VLOOKUP(年度マスタ!$K$4&amp;"_"&amp;Z$33,データシート1!$A:$BT,MATCH("aa_"&amp;$S45,データシート1!$A$1:$BT$1,0),0)</f>
        <v>0.82717679173956704</v>
      </c>
      <c r="AA45" s="900">
        <f>VLOOKUP(年度マスタ!$K$4&amp;"_"&amp;AA$33,データシート1!$A:$BT,MATCH("aa_"&amp;$S45,データシート1!$A$1:$BT$1,0),0)</f>
        <v>0.89627104648212597</v>
      </c>
      <c r="AB45" s="900">
        <f>VLOOKUP(年度マスタ!$K$4&amp;"_"&amp;AB$33,データシート1!$A:$BT,MATCH("aa_"&amp;$S45,データシート1!$A$1:$BT$1,0),0)</f>
        <v>0.90048831870253498</v>
      </c>
      <c r="AC45" s="900">
        <f>VLOOKUP(年度マスタ!$K$4&amp;"_"&amp;AC$33,データシート1!$A:$BT,MATCH("aa_"&amp;$S45,データシート1!$A$1:$BT$1,0),0)</f>
        <v>0.85535568581716903</v>
      </c>
      <c r="AD45" s="900">
        <f>VLOOKUP(年度マスタ!$K$4&amp;"_"&amp;AD$33,データシート1!$A:$BT,MATCH("aa_"&amp;$S45,データシート1!$A$1:$BT$1,0),0)</f>
        <v>0.83232495931694594</v>
      </c>
      <c r="AE45" s="900">
        <f>VLOOKUP(年度マスタ!$K$4&amp;"_"&amp;AE$33,データシート1!$A:$BT,MATCH("aa_"&amp;$S45,データシート1!$A$1:$BT$1,0),0)</f>
        <v>0.79941329122108218</v>
      </c>
      <c r="AF45" s="900">
        <f>VLOOKUP(年度マスタ!$K$4&amp;"_"&amp;AF$33,データシート1!$A:$BT,MATCH("aa_"&amp;$S45,データシート1!$A$1:$BT$1,0),0)</f>
        <v>0.76833755747188803</v>
      </c>
      <c r="AG45" s="900">
        <f>VLOOKUP(年度マスタ!$K$4&amp;"_"&amp;AG$33,データシート1!$A:$BT,MATCH("aa_"&amp;$S45,データシート1!$A$1:$BT$1,0),0)</f>
        <v>0.71157661635949598</v>
      </c>
      <c r="AH45" s="900">
        <f>VLOOKUP(年度マスタ!$K$4&amp;"_"&amp;AH$33,データシート1!$A:$BT,MATCH("aa_"&amp;$S45,データシート1!$A$1:$BT$1,0),0)</f>
        <v>0.68597080045081904</v>
      </c>
      <c r="AI45" s="900">
        <f>VLOOKUP(年度マスタ!$K$4&amp;"_"&amp;AI$33,データシート1!$A:$BT,MATCH("aa_"&amp;$S45,データシート1!$A$1:$BT$1,0),0)</f>
        <v>0.644499667473593</v>
      </c>
      <c r="AJ45" s="900">
        <f>VLOOKUP(年度マスタ!$K$4&amp;"_"&amp;AJ$33,データシート1!$A:$BT,MATCH("aa_"&amp;$S45,データシート1!$A$1:$BT$1,0),0)</f>
        <v>0.62801172716682196</v>
      </c>
      <c r="AK45" s="901">
        <f>VLOOKUP(年度マスタ!$K$4&amp;"_"&amp;AK$33,データシート1!$A:$BT,MATCH("aa_"&amp;$S45,データシート1!$A$1:$BT$1,0),0)</f>
        <v>0.6249622480552065</v>
      </c>
      <c r="AL45" s="330"/>
      <c r="AW45" s="17" t="str">
        <f>AW48</f>
        <v>松田町</v>
      </c>
      <c r="AX45" s="1010">
        <f t="shared" ref="AX45:BB45" si="15">AX48/$BC48</f>
        <v>0.2493321216107677</v>
      </c>
      <c r="AY45" s="1010">
        <f t="shared" si="15"/>
        <v>0.23212255667544376</v>
      </c>
      <c r="AZ45" s="1010">
        <f t="shared" si="15"/>
        <v>0.21530073571202402</v>
      </c>
      <c r="BA45" s="1010">
        <f t="shared" si="15"/>
        <v>0.28779721478466608</v>
      </c>
      <c r="BB45" s="1010">
        <f t="shared" si="15"/>
        <v>1.5447371217098429E-2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1.102259881890397</v>
      </c>
      <c r="Y47" s="903">
        <f>VLOOKUP(年度マスタ!$K$4&amp;"_"&amp;Y$33,データシート1!$A:$BT,MATCH("aa_"&amp;$S47,データシート1!$A$1:$BT$1,0),0)</f>
        <v>1.2116529603061901</v>
      </c>
      <c r="Z47" s="903">
        <f>VLOOKUP(年度マスタ!$K$4&amp;"_"&amp;Z$33,データシート1!$A:$BT,MATCH("aa_"&amp;$S47,データシート1!$A$1:$BT$1,0),0)</f>
        <v>1.225812085958611</v>
      </c>
      <c r="AA47" s="903">
        <f>VLOOKUP(年度マスタ!$K$4&amp;"_"&amp;AA$33,データシート1!$A:$BT,MATCH("aa_"&amp;$S47,データシート1!$A$1:$BT$1,0),0)</f>
        <v>1.2675568014824281</v>
      </c>
      <c r="AB47" s="903">
        <f>VLOOKUP(年度マスタ!$K$4&amp;"_"&amp;AB$33,データシート1!$A:$BT,MATCH("aa_"&amp;$S47,データシート1!$A$1:$BT$1,0),0)</f>
        <v>1.2037156846867529</v>
      </c>
      <c r="AC47" s="903">
        <f>VLOOKUP(年度マスタ!$K$4&amp;"_"&amp;AC$33,データシート1!$A:$BT,MATCH("aa_"&amp;$S47,データシート1!$A$1:$BT$1,0),0)</f>
        <v>1.1206997973892581</v>
      </c>
      <c r="AD47" s="903">
        <f>VLOOKUP(年度マスタ!$K$4&amp;"_"&amp;AD$33,データシート1!$A:$BT,MATCH("aa_"&amp;$S47,データシート1!$A$1:$BT$1,0),0)</f>
        <v>1.0778773898684999</v>
      </c>
      <c r="AE47" s="903">
        <f>VLOOKUP(年度マスタ!$K$4&amp;"_"&amp;AE$33,データシート1!$A:$BT,MATCH("aa_"&amp;$S47,データシート1!$A$1:$BT$1,0),0)</f>
        <v>1.0380766627881177</v>
      </c>
      <c r="AF47" s="903">
        <f>VLOOKUP(年度マスタ!$K$4&amp;"_"&amp;AF$33,データシート1!$A:$BT,MATCH("aa_"&amp;$S47,データシート1!$A$1:$BT$1,0),0)</f>
        <v>1.0455634035244048</v>
      </c>
      <c r="AG47" s="903">
        <f>VLOOKUP(年度マスタ!$K$4&amp;"_"&amp;AG$33,データシート1!$A:$BT,MATCH("aa_"&amp;$S47,データシート1!$A$1:$BT$1,0),0)</f>
        <v>1.0871355653988957</v>
      </c>
      <c r="AH47" s="903">
        <f>VLOOKUP(年度マスタ!$K$4&amp;"_"&amp;AH$33,データシート1!$A:$BT,MATCH("aa_"&amp;$S47,データシート1!$A$1:$BT$1,0),0)</f>
        <v>1.1195591774648896</v>
      </c>
      <c r="AI47" s="903">
        <f>VLOOKUP(年度マスタ!$K$4&amp;"_"&amp;AI$33,データシート1!$A:$BT,MATCH("aa_"&amp;$S47,データシート1!$A$1:$BT$1,0),0)</f>
        <v>1.07082742960916</v>
      </c>
      <c r="AJ47" s="903">
        <f>VLOOKUP(年度マスタ!$K$4&amp;"_"&amp;AJ$33,データシート1!$A:$BT,MATCH("aa_"&amp;$S47,データシート1!$A$1:$BT$1,0),0)</f>
        <v>0.92570274429299182</v>
      </c>
      <c r="AK47" s="904">
        <f>VLOOKUP(年度マスタ!$K$4&amp;"_"&amp;AK$33,データシート1!$A:$BT,MATCH("aa_"&amp;$S47,データシート1!$A$1:$BT$1,0),0)</f>
        <v>0.87648154966504366</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松田町</v>
      </c>
      <c r="AX48" s="1011">
        <f>SUM(AY39:BA39)</f>
        <v>14.147067566343338</v>
      </c>
      <c r="AY48" s="1011">
        <f>BB39</f>
        <v>13.170599406707357</v>
      </c>
      <c r="AZ48" s="1011">
        <f>BC39</f>
        <v>12.216131782475852</v>
      </c>
      <c r="BA48" s="1011">
        <f>SUM(BD39:BG39)</f>
        <v>16.329571242810395</v>
      </c>
      <c r="BB48" s="1011">
        <f>BH39</f>
        <v>0.87648154966504366</v>
      </c>
      <c r="BC48" s="1011">
        <f>SUM(AX48:BB48)</f>
        <v>56.739851548001987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56.739851548001987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14.147067566343338</v>
      </c>
      <c r="P52" s="453">
        <f t="shared" ref="P52:P64" si="18">O52/$O$51</f>
        <v>0.2493321216107677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12.756762377817855</v>
      </c>
      <c r="P53" s="454">
        <f t="shared" si="18"/>
        <v>0.22482896993527765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0.45280313691881091</v>
      </c>
      <c r="P54" s="454">
        <f t="shared" si="18"/>
        <v>7.9803370041555168E-3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0.93750205160667077</v>
      </c>
      <c r="P55" s="454">
        <f t="shared" si="18"/>
        <v>1.6522814671334537E-2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13.170599406707357</v>
      </c>
      <c r="P56" s="453">
        <f t="shared" si="18"/>
        <v>0.23212255667544376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12.216131782475852</v>
      </c>
      <c r="P57" s="453">
        <f t="shared" si="18"/>
        <v>0.21530073571202402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16.329571242810395</v>
      </c>
      <c r="P58" s="453">
        <f t="shared" si="18"/>
        <v>0.28779721478466608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15.704608994755191</v>
      </c>
      <c r="P59" s="454">
        <f t="shared" si="18"/>
        <v>0.27678269446068382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8.6288164489869477</v>
      </c>
      <c r="P60" s="454">
        <f t="shared" si="18"/>
        <v>0.15207682455226301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7.0757925457682429</v>
      </c>
      <c r="P61" s="454">
        <f t="shared" si="18"/>
        <v>0.12470586990842078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0.6249622480552065</v>
      </c>
      <c r="P62" s="454">
        <f t="shared" si="18"/>
        <v>1.1014520323982301E-2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0.87648154966504366</v>
      </c>
      <c r="P64" s="612">
        <f t="shared" si="18"/>
        <v>1.5447371217098429E-2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松田町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100.0241</v>
      </c>
      <c r="AI7" s="78">
        <f>VLOOKUP(年度マスタ!$K$4&amp;"_"&amp;$AG7,データシート1!$A:$BT,MATCH("ab_"&amp;AI$2,データシート1!$A$1:$BT$1,0),0)</f>
        <v>375</v>
      </c>
      <c r="AJ7" s="78">
        <f>VLOOKUP(年度マスタ!$K$4&amp;"_"&amp;$AG7,データシート1!$A:$BT,MATCH("ab_"&amp;AJ$2,データシート1!$A$1:$BT$1,0),0)</f>
        <v>37</v>
      </c>
      <c r="AK7" s="78">
        <f>VLOOKUP(年度マスタ!$K$4&amp;"_"&amp;$AG7,データシート1!$A:$BT,MATCH("ab_"&amp;AK$2,データシート1!$A$1:$BT$1,0),0)</f>
        <v>3882</v>
      </c>
      <c r="AL7" s="78">
        <f>VLOOKUP(年度マスタ!$K$4&amp;"_"&amp;$AG7,データシート1!$A:$BT,MATCH("ab_"&amp;AL$2,データシート1!$A$1:$BT$1,0),0)</f>
        <v>4655</v>
      </c>
      <c r="AM7" s="78">
        <f>VLOOKUP(年度マスタ!$K$4&amp;"_"&amp;$AG7,データシート1!$A:$BT,MATCH("ab_"&amp;AM$2,データシート1!$A$1:$BT$1,0),0)</f>
        <v>6216</v>
      </c>
      <c r="AN7" s="78">
        <f>VLOOKUP(年度マスタ!$K$4&amp;"_"&amp;$AG7,データシート1!$A:$BT,MATCH("ab_"&amp;AN$2,データシート1!$A$1:$BT$1,0),0)</f>
        <v>1857</v>
      </c>
      <c r="AO7" s="78">
        <f>VLOOKUP(年度マスタ!$K$4&amp;"_"&amp;$AG7,データシート1!$A:$BT,MATCH("ab_"&amp;AO$2,データシート1!$A$1:$BT$1,0),0)</f>
        <v>11946</v>
      </c>
      <c r="AP7" s="78">
        <f>VLOOKUP(年度マスタ!$K$4&amp;"_"&amp;$AG7,データシート1!$A:$BT,MATCH("ab_"&amp;AP$2,データシート1!$A$1:$BT$1,0),0)</f>
        <v>0</v>
      </c>
      <c r="AQ7" s="954">
        <f>VLOOKUP(年度マスタ!$K$4&amp;"_"&amp;$AG7,データシート1!$A:$BT,MATCH("ab_"&amp;AQ$2,データシート1!$A$1:$BT$1,0),0)</f>
        <v>1.102259881890397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124.19159999999999</v>
      </c>
      <c r="AI8" s="78">
        <f>VLOOKUP(年度マスタ!$K$4&amp;"_"&amp;$AG8,データシート1!$A:$BT,MATCH("ab_"&amp;AI$2,データシート1!$A$1:$BT$1,0),0)</f>
        <v>375</v>
      </c>
      <c r="AJ8" s="78">
        <f>VLOOKUP(年度マスタ!$K$4&amp;"_"&amp;$AG8,データシート1!$A:$BT,MATCH("ab_"&amp;AJ$2,データシート1!$A$1:$BT$1,0),0)</f>
        <v>37</v>
      </c>
      <c r="AK8" s="78">
        <f>VLOOKUP(年度マスタ!$K$4&amp;"_"&amp;$AG8,データシート1!$A:$BT,MATCH("ab_"&amp;AK$2,データシート1!$A$1:$BT$1,0),0)</f>
        <v>3882</v>
      </c>
      <c r="AL8" s="78">
        <f>VLOOKUP(年度マスタ!$K$4&amp;"_"&amp;$AG8,データシート1!$A:$BT,MATCH("ab_"&amp;AL$2,データシート1!$A$1:$BT$1,0),0)</f>
        <v>4691</v>
      </c>
      <c r="AM8" s="78">
        <f>VLOOKUP(年度マスタ!$K$4&amp;"_"&amp;$AG8,データシート1!$A:$BT,MATCH("ab_"&amp;AM$2,データシート1!$A$1:$BT$1,0),0)</f>
        <v>6169</v>
      </c>
      <c r="AN8" s="78">
        <f>VLOOKUP(年度マスタ!$K$4&amp;"_"&amp;$AG8,データシート1!$A:$BT,MATCH("ab_"&amp;AN$2,データシート1!$A$1:$BT$1,0),0)</f>
        <v>1826</v>
      </c>
      <c r="AO8" s="78">
        <f>VLOOKUP(年度マスタ!$K$4&amp;"_"&amp;$AG8,データシート1!$A:$BT,MATCH("ab_"&amp;AO$2,データシート1!$A$1:$BT$1,0),0)</f>
        <v>11906</v>
      </c>
      <c r="AP8" s="78">
        <f>VLOOKUP(年度マスタ!$K$4&amp;"_"&amp;$AG8,データシート1!$A:$BT,MATCH("ab_"&amp;AP$2,データシート1!$A$1:$BT$1,0),0)</f>
        <v>0</v>
      </c>
      <c r="AQ8" s="954">
        <f>VLOOKUP(年度マスタ!$K$4&amp;"_"&amp;$AG8,データシート1!$A:$BT,MATCH("ab_"&amp;AQ$2,データシート1!$A$1:$BT$1,0),0)</f>
        <v>1.2116529603061901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132.90190000000001</v>
      </c>
      <c r="AI9" s="78">
        <f>VLOOKUP(年度マスタ!$K$4&amp;"_"&amp;$AG9,データシート1!$A:$BT,MATCH("ab_"&amp;AI$2,データシート1!$A$1:$BT$1,0),0)</f>
        <v>375</v>
      </c>
      <c r="AJ9" s="78">
        <f>VLOOKUP(年度マスタ!$K$4&amp;"_"&amp;$AG9,データシート1!$A:$BT,MATCH("ab_"&amp;AJ$2,データシート1!$A$1:$BT$1,0),0)</f>
        <v>37</v>
      </c>
      <c r="AK9" s="78">
        <f>VLOOKUP(年度マスタ!$K$4&amp;"_"&amp;$AG9,データシート1!$A:$BT,MATCH("ab_"&amp;AK$2,データシート1!$A$1:$BT$1,0),0)</f>
        <v>3882</v>
      </c>
      <c r="AL9" s="78">
        <f>VLOOKUP(年度マスタ!$K$4&amp;"_"&amp;$AG9,データシート1!$A:$BT,MATCH("ab_"&amp;AL$2,データシート1!$A$1:$BT$1,0),0)</f>
        <v>4698</v>
      </c>
      <c r="AM9" s="78">
        <f>VLOOKUP(年度マスタ!$K$4&amp;"_"&amp;$AG9,データシート1!$A:$BT,MATCH("ab_"&amp;AM$2,データシート1!$A$1:$BT$1,0),0)</f>
        <v>6163</v>
      </c>
      <c r="AN9" s="78">
        <f>VLOOKUP(年度マスタ!$K$4&amp;"_"&amp;$AG9,データシート1!$A:$BT,MATCH("ab_"&amp;AN$2,データシート1!$A$1:$BT$1,0),0)</f>
        <v>1795</v>
      </c>
      <c r="AO9" s="78">
        <f>VLOOKUP(年度マスタ!$K$4&amp;"_"&amp;$AG9,データシート1!$A:$BT,MATCH("ab_"&amp;AO$2,データシート1!$A$1:$BT$1,0),0)</f>
        <v>11787</v>
      </c>
      <c r="AP9" s="78">
        <f>VLOOKUP(年度マスタ!$K$4&amp;"_"&amp;$AG9,データシート1!$A:$BT,MATCH("ab_"&amp;AP$2,データシート1!$A$1:$BT$1,0),0)</f>
        <v>0</v>
      </c>
      <c r="AQ9" s="954">
        <f>VLOOKUP(年度マスタ!$K$4&amp;"_"&amp;$AG9,データシート1!$A:$BT,MATCH("ab_"&amp;AQ$2,データシート1!$A$1:$BT$1,0),0)</f>
        <v>1.225812085958611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123.607</v>
      </c>
      <c r="AI10" s="78">
        <f>VLOOKUP(年度マスタ!$K$4&amp;"_"&amp;$AG10,データシート1!$A:$BT,MATCH("ab_"&amp;AI$2,データシート1!$A$1:$BT$1,0),0)</f>
        <v>375</v>
      </c>
      <c r="AJ10" s="78">
        <f>VLOOKUP(年度マスタ!$K$4&amp;"_"&amp;$AG10,データシート1!$A:$BT,MATCH("ab_"&amp;AJ$2,データシート1!$A$1:$BT$1,0),0)</f>
        <v>37</v>
      </c>
      <c r="AK10" s="78">
        <f>VLOOKUP(年度マスタ!$K$4&amp;"_"&amp;$AG10,データシート1!$A:$BT,MATCH("ab_"&amp;AK$2,データシート1!$A$1:$BT$1,0),0)</f>
        <v>3882</v>
      </c>
      <c r="AL10" s="78">
        <f>VLOOKUP(年度マスタ!$K$4&amp;"_"&amp;$AG10,データシート1!$A:$BT,MATCH("ab_"&amp;AL$2,データシート1!$A$1:$BT$1,0),0)</f>
        <v>4767</v>
      </c>
      <c r="AM10" s="78">
        <f>VLOOKUP(年度マスタ!$K$4&amp;"_"&amp;$AG10,データシート1!$A:$BT,MATCH("ab_"&amp;AM$2,データシート1!$A$1:$BT$1,0),0)</f>
        <v>6178</v>
      </c>
      <c r="AN10" s="78">
        <f>VLOOKUP(年度マスタ!$K$4&amp;"_"&amp;$AG10,データシート1!$A:$BT,MATCH("ab_"&amp;AN$2,データシート1!$A$1:$BT$1,0),0)</f>
        <v>1785</v>
      </c>
      <c r="AO10" s="78">
        <f>VLOOKUP(年度マスタ!$K$4&amp;"_"&amp;$AG10,データシート1!$A:$BT,MATCH("ab_"&amp;AO$2,データシート1!$A$1:$BT$1,0),0)</f>
        <v>11755</v>
      </c>
      <c r="AP10" s="78">
        <f>VLOOKUP(年度マスタ!$K$4&amp;"_"&amp;$AG10,データシート1!$A:$BT,MATCH("ab_"&amp;AP$2,データシート1!$A$1:$BT$1,0),0)</f>
        <v>0</v>
      </c>
      <c r="AQ10" s="954">
        <f>VLOOKUP(年度マスタ!$K$4&amp;"_"&amp;$AG10,データシート1!$A:$BT,MATCH("ab_"&amp;AQ$2,データシート1!$A$1:$BT$1,0),0)</f>
        <v>1.2675568014824281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58.334000000000003</v>
      </c>
      <c r="AI11" s="78">
        <f>VLOOKUP(年度マスタ!$K$4&amp;"_"&amp;$AG11,データシート1!$A:$BT,MATCH("ab_"&amp;AI$2,データシート1!$A$1:$BT$1,0),0)</f>
        <v>375</v>
      </c>
      <c r="AJ11" s="78">
        <f>VLOOKUP(年度マスタ!$K$4&amp;"_"&amp;$AG11,データシート1!$A:$BT,MATCH("ab_"&amp;AJ$2,データシート1!$A$1:$BT$1,0),0)</f>
        <v>37</v>
      </c>
      <c r="AK11" s="78">
        <f>VLOOKUP(年度マスタ!$K$4&amp;"_"&amp;$AG11,データシート1!$A:$BT,MATCH("ab_"&amp;AK$2,データシート1!$A$1:$BT$1,0),0)</f>
        <v>3882</v>
      </c>
      <c r="AL11" s="78">
        <f>VLOOKUP(年度マスタ!$K$4&amp;"_"&amp;$AG11,データシート1!$A:$BT,MATCH("ab_"&amp;AL$2,データシート1!$A$1:$BT$1,0),0)</f>
        <v>4750</v>
      </c>
      <c r="AM11" s="78">
        <f>VLOOKUP(年度マスタ!$K$4&amp;"_"&amp;$AG11,データシート1!$A:$BT,MATCH("ab_"&amp;AM$2,データシート1!$A$1:$BT$1,0),0)</f>
        <v>6194</v>
      </c>
      <c r="AN11" s="78">
        <f>VLOOKUP(年度マスタ!$K$4&amp;"_"&amp;$AG11,データシート1!$A:$BT,MATCH("ab_"&amp;AN$2,データシート1!$A$1:$BT$1,0),0)</f>
        <v>1768</v>
      </c>
      <c r="AO11" s="78">
        <f>VLOOKUP(年度マスタ!$K$4&amp;"_"&amp;$AG11,データシート1!$A:$BT,MATCH("ab_"&amp;AO$2,データシート1!$A$1:$BT$1,0),0)</f>
        <v>11641</v>
      </c>
      <c r="AP11" s="78">
        <f>VLOOKUP(年度マスタ!$K$4&amp;"_"&amp;$AG11,データシート1!$A:$BT,MATCH("ab_"&amp;AP$2,データシート1!$A$1:$BT$1,0),0)</f>
        <v>0</v>
      </c>
      <c r="AQ11" s="954">
        <f>VLOOKUP(年度マスタ!$K$4&amp;"_"&amp;$AG11,データシート1!$A:$BT,MATCH("ab_"&amp;AQ$2,データシート1!$A$1:$BT$1,0),0)</f>
        <v>1.2037156846867529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66.976200000000006</v>
      </c>
      <c r="AI12" s="78">
        <f>VLOOKUP(年度マスタ!$K$4&amp;"_"&amp;$AG12,データシート1!$A:$BT,MATCH("ab_"&amp;AI$2,データシート1!$A$1:$BT$1,0),0)</f>
        <v>299</v>
      </c>
      <c r="AJ12" s="78">
        <f>VLOOKUP(年度マスタ!$K$4&amp;"_"&amp;$AG12,データシート1!$A:$BT,MATCH("ab_"&amp;AJ$2,データシート1!$A$1:$BT$1,0),0)</f>
        <v>34</v>
      </c>
      <c r="AK12" s="78">
        <f>VLOOKUP(年度マスタ!$K$4&amp;"_"&amp;$AG12,データシート1!$A:$BT,MATCH("ab_"&amp;AK$2,データシート1!$A$1:$BT$1,0),0)</f>
        <v>3656</v>
      </c>
      <c r="AL12" s="78">
        <f>VLOOKUP(年度マスタ!$K$4&amp;"_"&amp;$AG12,データシート1!$A:$BT,MATCH("ab_"&amp;AL$2,データシート1!$A$1:$BT$1,0),0)</f>
        <v>4755</v>
      </c>
      <c r="AM12" s="78">
        <f>VLOOKUP(年度マスタ!$K$4&amp;"_"&amp;$AG12,データシート1!$A:$BT,MATCH("ab_"&amp;AM$2,データシート1!$A$1:$BT$1,0),0)</f>
        <v>6179</v>
      </c>
      <c r="AN12" s="78">
        <f>VLOOKUP(年度マスタ!$K$4&amp;"_"&amp;$AG12,データシート1!$A:$BT,MATCH("ab_"&amp;AN$2,データシート1!$A$1:$BT$1,0),0)</f>
        <v>1742</v>
      </c>
      <c r="AO12" s="78">
        <f>VLOOKUP(年度マスタ!$K$4&amp;"_"&amp;$AG12,データシート1!$A:$BT,MATCH("ab_"&amp;AO$2,データシート1!$A$1:$BT$1,0),0)</f>
        <v>11525</v>
      </c>
      <c r="AP12" s="78">
        <f>VLOOKUP(年度マスタ!$K$4&amp;"_"&amp;$AG12,データシート1!$A:$BT,MATCH("ab_"&amp;AP$2,データシート1!$A$1:$BT$1,0),0)</f>
        <v>0</v>
      </c>
      <c r="AQ12" s="954">
        <f>VLOOKUP(年度マスタ!$K$4&amp;"_"&amp;$AG12,データシート1!$A:$BT,MATCH("ab_"&amp;AQ$2,データシート1!$A$1:$BT$1,0),0)</f>
        <v>1.1206997973892581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82.784199999999998</v>
      </c>
      <c r="AI13" s="78">
        <f>VLOOKUP(年度マスタ!$K$4&amp;"_"&amp;$AG13,データシート1!$A:$BT,MATCH("ab_"&amp;AI$2,データシート1!$A$1:$BT$1,0),0)</f>
        <v>299</v>
      </c>
      <c r="AJ13" s="78">
        <f>VLOOKUP(年度マスタ!$K$4&amp;"_"&amp;$AG13,データシート1!$A:$BT,MATCH("ab_"&amp;AJ$2,データシート1!$A$1:$BT$1,0),0)</f>
        <v>34</v>
      </c>
      <c r="AK13" s="78">
        <f>VLOOKUP(年度マスタ!$K$4&amp;"_"&amp;$AG13,データシート1!$A:$BT,MATCH("ab_"&amp;AK$2,データシート1!$A$1:$BT$1,0),0)</f>
        <v>3656</v>
      </c>
      <c r="AL13" s="78">
        <f>VLOOKUP(年度マスタ!$K$4&amp;"_"&amp;$AG13,データシート1!$A:$BT,MATCH("ab_"&amp;AL$2,データシート1!$A$1:$BT$1,0),0)</f>
        <v>4779</v>
      </c>
      <c r="AM13" s="78">
        <f>VLOOKUP(年度マスタ!$K$4&amp;"_"&amp;$AG13,データシート1!$A:$BT,MATCH("ab_"&amp;AM$2,データシート1!$A$1:$BT$1,0),0)</f>
        <v>6153</v>
      </c>
      <c r="AN13" s="78">
        <f>VLOOKUP(年度マスタ!$K$4&amp;"_"&amp;$AG13,データシート1!$A:$BT,MATCH("ab_"&amp;AN$2,データシート1!$A$1:$BT$1,0),0)</f>
        <v>1705</v>
      </c>
      <c r="AO13" s="78">
        <f>VLOOKUP(年度マスタ!$K$4&amp;"_"&amp;$AG13,データシート1!$A:$BT,MATCH("ab_"&amp;AO$2,データシート1!$A$1:$BT$1,0),0)</f>
        <v>11456</v>
      </c>
      <c r="AP13" s="78">
        <f>VLOOKUP(年度マスタ!$K$4&amp;"_"&amp;$AG13,データシート1!$A:$BT,MATCH("ab_"&amp;AP$2,データシート1!$A$1:$BT$1,0),0)</f>
        <v>0</v>
      </c>
      <c r="AQ13" s="954">
        <f>VLOOKUP(年度マスタ!$K$4&amp;"_"&amp;$AG13,データシート1!$A:$BT,MATCH("ab_"&amp;AQ$2,データシート1!$A$1:$BT$1,0),0)</f>
        <v>1.0778773898684999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67.880300000000005</v>
      </c>
      <c r="AI14" s="78">
        <f>VLOOKUP(年度マスタ!$K$4&amp;"_"&amp;$AG14,データシート1!$A:$BT,MATCH("ab_"&amp;AI$2,データシート1!$A$1:$BT$1,0),0)</f>
        <v>299</v>
      </c>
      <c r="AJ14" s="78">
        <f>VLOOKUP(年度マスタ!$K$4&amp;"_"&amp;$AG14,データシート1!$A:$BT,MATCH("ab_"&amp;AJ$2,データシート1!$A$1:$BT$1,0),0)</f>
        <v>34</v>
      </c>
      <c r="AK14" s="78">
        <f>VLOOKUP(年度マスタ!$K$4&amp;"_"&amp;$AG14,データシート1!$A:$BT,MATCH("ab_"&amp;AK$2,データシート1!$A$1:$BT$1,0),0)</f>
        <v>3656</v>
      </c>
      <c r="AL14" s="78">
        <f>VLOOKUP(年度マスタ!$K$4&amp;"_"&amp;$AG14,データシート1!$A:$BT,MATCH("ab_"&amp;AL$2,データシート1!$A$1:$BT$1,0),0)</f>
        <v>4807</v>
      </c>
      <c r="AM14" s="78">
        <f>VLOOKUP(年度マスタ!$K$4&amp;"_"&amp;$AG14,データシート1!$A:$BT,MATCH("ab_"&amp;AM$2,データシート1!$A$1:$BT$1,0),0)</f>
        <v>6187</v>
      </c>
      <c r="AN14" s="78">
        <f>VLOOKUP(年度マスタ!$K$4&amp;"_"&amp;$AG14,データシート1!$A:$BT,MATCH("ab_"&amp;AN$2,データシート1!$A$1:$BT$1,0),0)</f>
        <v>1706</v>
      </c>
      <c r="AO14" s="78">
        <f>VLOOKUP(年度マスタ!$K$4&amp;"_"&amp;$AG14,データシート1!$A:$BT,MATCH("ab_"&amp;AO$2,データシート1!$A$1:$BT$1,0),0)</f>
        <v>11318</v>
      </c>
      <c r="AP14" s="78">
        <f>VLOOKUP(年度マスタ!$K$4&amp;"_"&amp;$AG14,データシート1!$A:$BT,MATCH("ab_"&amp;AP$2,データシート1!$A$1:$BT$1,0),0)</f>
        <v>0</v>
      </c>
      <c r="AQ14" s="954">
        <f>VLOOKUP(年度マスタ!$K$4&amp;"_"&amp;$AG14,データシート1!$A:$BT,MATCH("ab_"&amp;AQ$2,データシート1!$A$1:$BT$1,0),0)</f>
        <v>1.0380766627881179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90.891299999999987</v>
      </c>
      <c r="AI15" s="78">
        <f>VLOOKUP(年度マスタ!$K$4&amp;"_"&amp;$AG15,データシート1!$A:$BT,MATCH("ab_"&amp;AI$2,データシート1!$A$1:$BT$1,0),0)</f>
        <v>299</v>
      </c>
      <c r="AJ15" s="78">
        <f>VLOOKUP(年度マスタ!$K$4&amp;"_"&amp;$AG15,データシート1!$A:$BT,MATCH("ab_"&amp;AJ$2,データシート1!$A$1:$BT$1,0),0)</f>
        <v>34</v>
      </c>
      <c r="AK15" s="78">
        <f>VLOOKUP(年度マスタ!$K$4&amp;"_"&amp;$AG15,データシート1!$A:$BT,MATCH("ab_"&amp;AK$2,データシート1!$A$1:$BT$1,0),0)</f>
        <v>3656</v>
      </c>
      <c r="AL15" s="78">
        <f>VLOOKUP(年度マスタ!$K$4&amp;"_"&amp;$AG15,データシート1!$A:$BT,MATCH("ab_"&amp;AL$2,データシート1!$A$1:$BT$1,0),0)</f>
        <v>4830</v>
      </c>
      <c r="AM15" s="78">
        <f>VLOOKUP(年度マスタ!$K$4&amp;"_"&amp;$AG15,データシート1!$A:$BT,MATCH("ab_"&amp;AM$2,データシート1!$A$1:$BT$1,0),0)</f>
        <v>6151</v>
      </c>
      <c r="AN15" s="78">
        <f>VLOOKUP(年度マスタ!$K$4&amp;"_"&amp;$AG15,データシート1!$A:$BT,MATCH("ab_"&amp;AN$2,データシート1!$A$1:$BT$1,0),0)</f>
        <v>1697</v>
      </c>
      <c r="AO15" s="78">
        <f>VLOOKUP(年度マスタ!$K$4&amp;"_"&amp;$AG15,データシート1!$A:$BT,MATCH("ab_"&amp;AO$2,データシート1!$A$1:$BT$1,0),0)</f>
        <v>11249</v>
      </c>
      <c r="AP15" s="78">
        <f>VLOOKUP(年度マスタ!$K$4&amp;"_"&amp;$AG15,データシート1!$A:$BT,MATCH("ab_"&amp;AP$2,データシート1!$A$1:$BT$1,0),0)</f>
        <v>0</v>
      </c>
      <c r="AQ15" s="954">
        <f>VLOOKUP(年度マスタ!$K$4&amp;"_"&amp;$AG15,データシート1!$A:$BT,MATCH("ab_"&amp;AQ$2,データシート1!$A$1:$BT$1,0),0)</f>
        <v>1.045563403524405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97.545199999999994</v>
      </c>
      <c r="AI16" s="78">
        <f>VLOOKUP(年度マスタ!$K$4&amp;"_"&amp;$AG16,データシート1!$A:$BT,MATCH("ab_"&amp;AI$2,データシート1!$A$1:$BT$1,0),0)</f>
        <v>299</v>
      </c>
      <c r="AJ16" s="78">
        <f>VLOOKUP(年度マスタ!$K$4&amp;"_"&amp;$AG16,データシート1!$A:$BT,MATCH("ab_"&amp;AJ$2,データシート1!$A$1:$BT$1,0),0)</f>
        <v>34</v>
      </c>
      <c r="AK16" s="78">
        <f>VLOOKUP(年度マスタ!$K$4&amp;"_"&amp;$AG16,データシート1!$A:$BT,MATCH("ab_"&amp;AK$2,データシート1!$A$1:$BT$1,0),0)</f>
        <v>3656</v>
      </c>
      <c r="AL16" s="78">
        <f>VLOOKUP(年度マスタ!$K$4&amp;"_"&amp;$AG16,データシート1!$A:$BT,MATCH("ab_"&amp;AL$2,データシート1!$A$1:$BT$1,0),0)</f>
        <v>4920</v>
      </c>
      <c r="AM16" s="78">
        <f>VLOOKUP(年度マスタ!$K$4&amp;"_"&amp;$AG16,データシート1!$A:$BT,MATCH("ab_"&amp;AM$2,データシート1!$A$1:$BT$1,0),0)</f>
        <v>6157</v>
      </c>
      <c r="AN16" s="78">
        <f>VLOOKUP(年度マスタ!$K$4&amp;"_"&amp;$AG16,データシート1!$A:$BT,MATCH("ab_"&amp;AN$2,データシート1!$A$1:$BT$1,0),0)</f>
        <v>1659</v>
      </c>
      <c r="AO16" s="78">
        <f>VLOOKUP(年度マスタ!$K$4&amp;"_"&amp;$AG16,データシート1!$A:$BT,MATCH("ab_"&amp;AO$2,データシート1!$A$1:$BT$1,0),0)</f>
        <v>11227</v>
      </c>
      <c r="AP16" s="78">
        <f>VLOOKUP(年度マスタ!$K$4&amp;"_"&amp;$AG16,データシート1!$A:$BT,MATCH("ab_"&amp;AP$2,データシート1!$A$1:$BT$1,0),0)</f>
        <v>0</v>
      </c>
      <c r="AQ16" s="954">
        <f>VLOOKUP(年度マスタ!$K$4&amp;"_"&amp;$AG16,データシート1!$A:$BT,MATCH("ab_"&amp;AQ$2,データシート1!$A$1:$BT$1,0),0)</f>
        <v>1.0871355653988961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103.76949999999999</v>
      </c>
      <c r="AI17" s="151">
        <f>VLOOKUP(年度マスタ!$K$4&amp;"_"&amp;$AG17,データシート1!$A:$BT,MATCH("ab_"&amp;AI$2,データシート1!$A$1:$BT$1,0),0)</f>
        <v>299</v>
      </c>
      <c r="AJ17" s="151">
        <f>VLOOKUP(年度マスタ!$K$4&amp;"_"&amp;$AG17,データシート1!$A:$BT,MATCH("ab_"&amp;AJ$2,データシート1!$A$1:$BT$1,0),0)</f>
        <v>34</v>
      </c>
      <c r="AK17" s="151">
        <f>VLOOKUP(年度マスタ!$K$4&amp;"_"&amp;$AG17,データシート1!$A:$BT,MATCH("ab_"&amp;AK$2,データシート1!$A$1:$BT$1,0),0)</f>
        <v>3656</v>
      </c>
      <c r="AL17" s="151">
        <f>VLOOKUP(年度マスタ!$K$4&amp;"_"&amp;$AG17,データシート1!$A:$BT,MATCH("ab_"&amp;AL$2,データシート1!$A$1:$BT$1,0),0)</f>
        <v>4922</v>
      </c>
      <c r="AM17" s="151">
        <f>VLOOKUP(年度マスタ!$K$4&amp;"_"&amp;$AG17,データシート1!$A:$BT,MATCH("ab_"&amp;AM$2,データシート1!$A$1:$BT$1,0),0)</f>
        <v>6150</v>
      </c>
      <c r="AN17" s="151">
        <f>VLOOKUP(年度マスタ!$K$4&amp;"_"&amp;$AG17,データシート1!$A:$BT,MATCH("ab_"&amp;AN$2,データシート1!$A$1:$BT$1,0),0)</f>
        <v>1602</v>
      </c>
      <c r="AO17" s="151">
        <f>VLOOKUP(年度マスタ!$K$4&amp;"_"&amp;$AG17,データシート1!$A:$BT,MATCH("ab_"&amp;AO$2,データシート1!$A$1:$BT$1,0),0)</f>
        <v>11116</v>
      </c>
      <c r="AP17" s="151">
        <f>VLOOKUP(年度マスタ!$K$4&amp;"_"&amp;$AG17,データシート1!$A:$BT,MATCH("ab_"&amp;AP$2,データシート1!$A$1:$BT$1,0),0)</f>
        <v>0</v>
      </c>
      <c r="AQ17" s="955">
        <f>VLOOKUP(年度マスタ!$K$4&amp;"_"&amp;$AG17,データシート1!$A:$BT,MATCH("ab_"&amp;AQ$2,データシート1!$A$1:$BT$1,0),0)</f>
        <v>1.1195591774648901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92.872</v>
      </c>
      <c r="AI18" s="78">
        <f>VLOOKUP(年度マスタ!$K$4&amp;"_"&amp;$AG18,データシート1!$A:$BT,MATCH("ab_"&amp;AI$2,データシート1!$A$1:$BT$1,0),0)</f>
        <v>225</v>
      </c>
      <c r="AJ18" s="78">
        <f>VLOOKUP(年度マスタ!$K$4&amp;"_"&amp;$AG18,データシート1!$A:$BT,MATCH("ab_"&amp;AJ$2,データシート1!$A$1:$BT$1,0),0)</f>
        <v>23</v>
      </c>
      <c r="AK18" s="78">
        <f>VLOOKUP(年度マスタ!$K$4&amp;"_"&amp;$AG18,データシート1!$A:$BT,MATCH("ab_"&amp;AK$2,データシート1!$A$1:$BT$1,0),0)</f>
        <v>3433</v>
      </c>
      <c r="AL18" s="78">
        <f>VLOOKUP(年度マスタ!$K$4&amp;"_"&amp;$AG18,データシート1!$A:$BT,MATCH("ab_"&amp;AL$2,データシート1!$A$1:$BT$1,0),0)</f>
        <v>4911</v>
      </c>
      <c r="AM18" s="78">
        <f>VLOOKUP(年度マスタ!$K$4&amp;"_"&amp;$AG18,データシート1!$A:$BT,MATCH("ab_"&amp;AM$2,データシート1!$A$1:$BT$1,0),0)</f>
        <v>6096</v>
      </c>
      <c r="AN18" s="78">
        <f>VLOOKUP(年度マスタ!$K$4&amp;"_"&amp;$AG18,データシート1!$A:$BT,MATCH("ab_"&amp;AN$2,データシート1!$A$1:$BT$1,0),0)</f>
        <v>1587</v>
      </c>
      <c r="AO18" s="78">
        <f>VLOOKUP(年度マスタ!$K$4&amp;"_"&amp;$AG18,データシート1!$A:$BT,MATCH("ab_"&amp;AO$2,データシート1!$A$1:$BT$1,0),0)</f>
        <v>10931</v>
      </c>
      <c r="AP18" s="78">
        <f>VLOOKUP(年度マスタ!$K$4&amp;"_"&amp;$AG18,データシート1!$A:$BT,MATCH("ab_"&amp;AP$2,データシート1!$A$1:$BT$1,0),0)</f>
        <v>0</v>
      </c>
      <c r="AQ18" s="954">
        <f>VLOOKUP(年度マスタ!$K$4&amp;"_"&amp;$AG18,データシート1!$A:$BT,MATCH("ab_"&amp;AQ$2,データシート1!$A$1:$BT$1,0),0)</f>
        <v>1.07082742960916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110.7694</v>
      </c>
      <c r="AI19" s="78">
        <f>VLOOKUP(年度マスタ!$K$4&amp;"_"&amp;$AG19,データシート1!$A:$BT,MATCH("ab_"&amp;AI$2,データシート1!$A$1:$BT$1,0),0)</f>
        <v>225</v>
      </c>
      <c r="AJ19" s="78">
        <f>VLOOKUP(年度マスタ!$K$4&amp;"_"&amp;$AG19,データシート1!$A:$BT,MATCH("ab_"&amp;AJ$2,データシート1!$A$1:$BT$1,0),0)</f>
        <v>23</v>
      </c>
      <c r="AK19" s="78">
        <f>VLOOKUP(年度マスタ!$K$4&amp;"_"&amp;$AG19,データシート1!$A:$BT,MATCH("ab_"&amp;AK$2,データシート1!$A$1:$BT$1,0),0)</f>
        <v>3433</v>
      </c>
      <c r="AL19" s="78">
        <f>VLOOKUP(年度マスタ!$K$4&amp;"_"&amp;$AG19,データシート1!$A:$BT,MATCH("ab_"&amp;AL$2,データシート1!$A$1:$BT$1,0),0)</f>
        <v>4866</v>
      </c>
      <c r="AM19" s="78">
        <f>VLOOKUP(年度マスタ!$K$4&amp;"_"&amp;$AG19,データシート1!$A:$BT,MATCH("ab_"&amp;AM$2,データシート1!$A$1:$BT$1,0),0)</f>
        <v>6045</v>
      </c>
      <c r="AN19" s="78">
        <f>VLOOKUP(年度マスタ!$K$4&amp;"_"&amp;$AG19,データシート1!$A:$BT,MATCH("ab_"&amp;AN$2,データシート1!$A$1:$BT$1,0),0)</f>
        <v>1554</v>
      </c>
      <c r="AO19" s="78">
        <f>VLOOKUP(年度マスタ!$K$4&amp;"_"&amp;$AG19,データシート1!$A:$BT,MATCH("ab_"&amp;AO$2,データシート1!$A$1:$BT$1,0),0)</f>
        <v>10756</v>
      </c>
      <c r="AP19" s="78">
        <f>VLOOKUP(年度マスタ!$K$4&amp;"_"&amp;$AG19,データシート1!$A:$BT,MATCH("ab_"&amp;AP$2,データシート1!$A$1:$BT$1,0),0)</f>
        <v>0</v>
      </c>
      <c r="AQ19" s="954">
        <f>VLOOKUP(年度マスタ!$K$4&amp;"_"&amp;$AG19,データシート1!$A:$BT,MATCH("ab_"&amp;AQ$2,データシート1!$A$1:$BT$1,0),0)</f>
        <v>0.92570274429299182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104.51690000000001</v>
      </c>
      <c r="AI20" s="78">
        <f>VLOOKUP(年度マスタ!$K$4&amp;"_"&amp;$AG20,データシート1!$A:$BT,MATCH("ab_"&amp;AI$2,データシート1!$A$1:$BT$1,0),0)</f>
        <v>225</v>
      </c>
      <c r="AJ20" s="78">
        <f>VLOOKUP(年度マスタ!$K$4&amp;"_"&amp;$AG20,データシート1!$A:$BT,MATCH("ab_"&amp;AJ$2,データシート1!$A$1:$BT$1,0),0)</f>
        <v>23</v>
      </c>
      <c r="AK20" s="78">
        <f>VLOOKUP(年度マスタ!$K$4&amp;"_"&amp;$AG20,データシート1!$A:$BT,MATCH("ab_"&amp;AK$2,データシート1!$A$1:$BT$1,0),0)</f>
        <v>3433</v>
      </c>
      <c r="AL20" s="78">
        <f>VLOOKUP(年度マスタ!$K$4&amp;"_"&amp;$AG20,データシート1!$A:$BT,MATCH("ab_"&amp;AL$2,データシート1!$A$1:$BT$1,0),0)</f>
        <v>4872</v>
      </c>
      <c r="AM20" s="78">
        <f>VLOOKUP(年度マスタ!$K$4&amp;"_"&amp;$AG20,データシート1!$A:$BT,MATCH("ab_"&amp;AM$2,データシート1!$A$1:$BT$1,0),0)</f>
        <v>6032</v>
      </c>
      <c r="AN20" s="78">
        <f>VLOOKUP(年度マスタ!$K$4&amp;"_"&amp;$AG20,データシート1!$A:$BT,MATCH("ab_"&amp;AN$2,データシート1!$A$1:$BT$1,0),0)</f>
        <v>1546</v>
      </c>
      <c r="AO20" s="78">
        <f>VLOOKUP(年度マスタ!$K$4&amp;"_"&amp;$AG20,データシート1!$A:$BT,MATCH("ab_"&amp;AO$2,データシート1!$A$1:$BT$1,0),0)</f>
        <v>10616</v>
      </c>
      <c r="AP20" s="78">
        <f>VLOOKUP(年度マスタ!$K$4&amp;"_"&amp;$AG20,データシート1!$A:$BT,MATCH("ab_"&amp;AP$2,データシート1!$A$1:$BT$1,0),0)</f>
        <v>0</v>
      </c>
      <c r="AQ20" s="954">
        <f>VLOOKUP(年度マスタ!$K$4&amp;"_"&amp;$AG20,データシート1!$A:$BT,MATCH("ab_"&amp;AQ$2,データシート1!$A$1:$BT$1,0),0)</f>
        <v>0.87648154966504366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松田町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14363</v>
      </c>
      <c r="BF13" s="70" t="str">
        <f>年度マスタ!K4</f>
        <v>14363</v>
      </c>
      <c r="BG13" s="70" t="str">
        <f>年度マスタ!K4</f>
        <v>14363</v>
      </c>
      <c r="BH13" s="278" t="s">
        <v>195</v>
      </c>
      <c r="BI13" s="278" t="s">
        <v>195</v>
      </c>
      <c r="BJ13" s="278" t="s">
        <v>195</v>
      </c>
      <c r="BK13" s="278" t="str">
        <f>年度マスタ!K4</f>
        <v>14363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松田町</v>
      </c>
      <c r="BF14" s="70" t="str">
        <f>AP2</f>
        <v>松田町</v>
      </c>
      <c r="BG14" s="70" t="str">
        <f>AP2</f>
        <v>松田町</v>
      </c>
      <c r="BH14" s="70" t="s">
        <v>205</v>
      </c>
      <c r="BI14" s="70" t="s">
        <v>205</v>
      </c>
      <c r="BJ14" s="70" t="s">
        <v>205</v>
      </c>
      <c r="BK14" s="70" t="str">
        <f>AP2</f>
        <v>松田町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4.2350000000000003</v>
      </c>
      <c r="AY17" s="165">
        <f>AX17</f>
        <v>4.2350000000000003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3.9409999999999998</v>
      </c>
      <c r="M21" s="877">
        <f t="shared" si="5"/>
        <v>4.3239999999999998</v>
      </c>
      <c r="N21" s="877">
        <f t="shared" si="5"/>
        <v>4.26</v>
      </c>
      <c r="O21" s="877">
        <f t="shared" si="5"/>
        <v>4.3339999999999996</v>
      </c>
      <c r="P21" s="878">
        <f>SUM(P22,P26,P27,P28)</f>
        <v>4.2350000000000003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4.2350000000000003</v>
      </c>
      <c r="AY22" s="165">
        <f>AX22</f>
        <v>4.2350000000000003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42.752315591943066</v>
      </c>
      <c r="AG24" s="877">
        <f t="shared" ref="AG24:AP24" si="11">AG25+AG29</f>
        <v>42.255952788637472</v>
      </c>
      <c r="AH24" s="877">
        <f t="shared" si="11"/>
        <v>33.781972605031179</v>
      </c>
      <c r="AI24" s="877">
        <f t="shared" si="11"/>
        <v>30.832937611354041</v>
      </c>
      <c r="AJ24" s="877">
        <f t="shared" si="11"/>
        <v>33.372363620483299</v>
      </c>
      <c r="AK24" s="877">
        <f t="shared" si="11"/>
        <v>29.125298761444569</v>
      </c>
      <c r="AL24" s="877">
        <f t="shared" si="11"/>
        <v>31.998753113364604</v>
      </c>
      <c r="AM24" s="877">
        <f t="shared" si="11"/>
        <v>30.950086621542741</v>
      </c>
      <c r="AN24" s="877">
        <f t="shared" si="11"/>
        <v>31.661393006822706</v>
      </c>
      <c r="AO24" s="877">
        <f t="shared" si="11"/>
        <v>27.020415671361338</v>
      </c>
      <c r="AP24" s="878">
        <f t="shared" si="11"/>
        <v>29.8627480119045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22.595826658570516</v>
      </c>
      <c r="AG25" s="879">
        <f>①CO2排出量の現状把握!AA35</f>
        <v>21.523237254437181</v>
      </c>
      <c r="AH25" s="879">
        <f>①CO2排出量の現状把握!AB35</f>
        <v>11.87876908654127</v>
      </c>
      <c r="AI25" s="879">
        <f>①CO2排出量の現状把握!AC35</f>
        <v>13.028698727984951</v>
      </c>
      <c r="AJ25" s="879">
        <f>①CO2排出量の現状把握!AD35</f>
        <v>15.473925393150342</v>
      </c>
      <c r="AK25" s="879">
        <f>①CO2排出量の現状把握!AE35</f>
        <v>13.953558777928334</v>
      </c>
      <c r="AL25" s="879">
        <f>①CO2排出量の現状把握!AF35</f>
        <v>16.863988511399356</v>
      </c>
      <c r="AM25" s="879">
        <f>①CO2排出量の現状把握!AG35</f>
        <v>16.034644973463561</v>
      </c>
      <c r="AN25" s="879">
        <f>①CO2排出量の現状把握!AH35</f>
        <v>16.75080748940465</v>
      </c>
      <c r="AO25" s="879">
        <f>①CO2排出量の現状把握!AI35</f>
        <v>14.680718525398289</v>
      </c>
      <c r="AP25" s="880">
        <f>①CO2排出量の現状把握!AJ35</f>
        <v>16.567532948497508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3.9409999999999998</v>
      </c>
      <c r="M26" s="879">
        <f>IFERROR(VLOOKUP(年度マスタ!$K$4&amp;"_"&amp;M$20,データシート1!$A:$BU,MATCH("ba_"&amp;$D26,データシート1!$A$1:$BU$1,0),0),0)</f>
        <v>4.3239999999999998</v>
      </c>
      <c r="N26" s="879">
        <f>IFERROR(VLOOKUP(年度マスタ!$K$4&amp;"_"&amp;N$20,データシート1!$A:$BU,MATCH("ba_"&amp;$D26,データシート1!$A$1:$BU$1,0),0),0)</f>
        <v>4.26</v>
      </c>
      <c r="O26" s="879">
        <f>IFERROR(VLOOKUP(年度マスタ!$K$4&amp;"_"&amp;O$20,データシート1!$A:$BU,MATCH("ba_"&amp;$D26,データシート1!$A$1:$BU$1,0),0),0)</f>
        <v>4.3339999999999996</v>
      </c>
      <c r="P26" s="880">
        <f>IFERROR(VLOOKUP(年度マスタ!$K$4&amp;"_"&amp;P$20,データシート1!$A:$BU,MATCH("ba_"&amp;$D26,データシート1!$A$1:$BU$1,0),0),0)</f>
        <v>4.2350000000000003</v>
      </c>
      <c r="Z26" s="273"/>
      <c r="AB26" s="272"/>
      <c r="AC26" s="522"/>
      <c r="AD26" s="410"/>
      <c r="AE26" s="409" t="s">
        <v>184</v>
      </c>
      <c r="AF26" s="881">
        <f>①CO2排出量の現状把握!Z36</f>
        <v>20.114407042624261</v>
      </c>
      <c r="AG26" s="881">
        <f>①CO2排出量の現状把握!AA36</f>
        <v>19.107458553292702</v>
      </c>
      <c r="AH26" s="881">
        <f>①CO2排出量の現状把握!AB36</f>
        <v>9.6824979868824688</v>
      </c>
      <c r="AI26" s="881">
        <f>①CO2排出量の現状把握!AC36</f>
        <v>10.23094696031642</v>
      </c>
      <c r="AJ26" s="881">
        <f>①CO2排出量の現状把握!AD36</f>
        <v>12.47611038338569</v>
      </c>
      <c r="AK26" s="881">
        <f>①CO2排出量の現状把握!AE36</f>
        <v>10.730865559880844</v>
      </c>
      <c r="AL26" s="881">
        <f>①CO2排出量の現状把握!AF36</f>
        <v>13.140327454973129</v>
      </c>
      <c r="AM26" s="881">
        <f>①CO2排出量の現状把握!AG36</f>
        <v>13.423154106915163</v>
      </c>
      <c r="AN26" s="881">
        <f>①CO2排出量の現状把握!AH36</f>
        <v>14.172658427021277</v>
      </c>
      <c r="AO26" s="881">
        <f>①CO2排出量の現状把握!AI36</f>
        <v>12.91740885014443</v>
      </c>
      <c r="AP26" s="882">
        <f>①CO2排出量の現状把握!AJ36</f>
        <v>14.733708524896903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0.81991877243748601</v>
      </c>
      <c r="AG27" s="881">
        <f>①CO2排出量の現状把握!AA37</f>
        <v>0.77737982787363369</v>
      </c>
      <c r="AH27" s="881">
        <f>①CO2排出量の現状把握!AB37</f>
        <v>0.6974434214533124</v>
      </c>
      <c r="AI27" s="881">
        <f>①CO2排出量の現状把握!AC37</f>
        <v>0.61935435113377335</v>
      </c>
      <c r="AJ27" s="881">
        <f>①CO2排出量の現状把握!AD37</f>
        <v>0.59139091739620586</v>
      </c>
      <c r="AK27" s="881">
        <f>①CO2排出量の現状把握!AE37</f>
        <v>0.58243891333963149</v>
      </c>
      <c r="AL27" s="881">
        <f>①CO2排出量の現状把握!AF37</f>
        <v>0.60112443118409242</v>
      </c>
      <c r="AM27" s="881">
        <f>①CO2排出量の現状把握!AG37</f>
        <v>0.56146738625942227</v>
      </c>
      <c r="AN27" s="881">
        <f>①CO2排出量の現状把握!AH37</f>
        <v>0.51066759497040559</v>
      </c>
      <c r="AO27" s="881">
        <f>①CO2排出量の現状把握!AI37</f>
        <v>0.4093612204549929</v>
      </c>
      <c r="AP27" s="882">
        <f>①CO2排出量の現状把握!AJ37</f>
        <v>0.51410505828567044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1.6615008435087679</v>
      </c>
      <c r="AG28" s="881">
        <f>①CO2排出量の現状把握!AA38</f>
        <v>1.6383988732708461</v>
      </c>
      <c r="AH28" s="881">
        <f>①CO2排出量の現状把握!AB38</f>
        <v>1.4988276782054879</v>
      </c>
      <c r="AI28" s="881">
        <f>①CO2排出量の現状把握!AC38</f>
        <v>2.1783974165347568</v>
      </c>
      <c r="AJ28" s="881">
        <f>①CO2排出量の現状把握!AD38</f>
        <v>2.406424092368447</v>
      </c>
      <c r="AK28" s="881">
        <f>①CO2排出量の現状把握!AE38</f>
        <v>2.6402543047078595</v>
      </c>
      <c r="AL28" s="881">
        <f>①CO2排出量の現状把握!AF38</f>
        <v>3.1225366252421334</v>
      </c>
      <c r="AM28" s="881">
        <f>①CO2排出量の現状把握!AG38</f>
        <v>2.0500234802889747</v>
      </c>
      <c r="AN28" s="881">
        <f>①CO2排出量の現状把握!AH38</f>
        <v>2.0674814674129665</v>
      </c>
      <c r="AO28" s="881">
        <f>①CO2排出量の現状把握!AI38</f>
        <v>1.3539484547988658</v>
      </c>
      <c r="AP28" s="882">
        <f>①CO2排出量の現状把握!AJ38</f>
        <v>1.3197193653149348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20.15648893337255</v>
      </c>
      <c r="AG29" s="883">
        <f>①CO2排出量の現状把握!AA39</f>
        <v>20.732715534200288</v>
      </c>
      <c r="AH29" s="883">
        <f>①CO2排出量の現状把握!AB39</f>
        <v>21.90320351848991</v>
      </c>
      <c r="AI29" s="883">
        <f>①CO2排出量の現状把握!AC39</f>
        <v>17.804238883369091</v>
      </c>
      <c r="AJ29" s="883">
        <f>①CO2排出量の現状把握!AD39</f>
        <v>17.89843822733296</v>
      </c>
      <c r="AK29" s="883">
        <f>①CO2排出量の現状把握!AE39</f>
        <v>15.171739983516236</v>
      </c>
      <c r="AL29" s="883">
        <f>①CO2排出量の現状把握!AF39</f>
        <v>15.134764601965248</v>
      </c>
      <c r="AM29" s="883">
        <f>①CO2排出量の現状把握!AG39</f>
        <v>14.915441648079181</v>
      </c>
      <c r="AN29" s="883">
        <f>①CO2排出量の現状把握!AH39</f>
        <v>14.910585517418056</v>
      </c>
      <c r="AO29" s="883">
        <f>①CO2排出量の現状把握!AI39</f>
        <v>12.339697145963049</v>
      </c>
      <c r="AP29" s="884">
        <f>①CO2排出量の現状把握!AJ39</f>
        <v>13.295215063406991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0.12316104899581232</v>
      </c>
      <c r="AM32" s="461">
        <f t="shared" si="16"/>
        <v>0.13970881738955421</v>
      </c>
      <c r="AN32" s="461">
        <f t="shared" si="16"/>
        <v>0.13454872307993565</v>
      </c>
      <c r="AO32" s="461">
        <f t="shared" si="16"/>
        <v>0.16039723639757186</v>
      </c>
      <c r="AP32" s="461">
        <f t="shared" si="16"/>
        <v>0.14181548189442439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0.26039387487323468</v>
      </c>
      <c r="AM37" s="460">
        <f t="shared" si="21"/>
        <v>0.28990090283762043</v>
      </c>
      <c r="AN37" s="460">
        <f t="shared" si="21"/>
        <v>0.28570306612195795</v>
      </c>
      <c r="AO37" s="460">
        <f t="shared" si="21"/>
        <v>0.35122417906487069</v>
      </c>
      <c r="AP37" s="460">
        <f t="shared" si="21"/>
        <v>0.3185356520975865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4.2350000000000003</v>
      </c>
      <c r="BG50" s="952">
        <f t="shared" si="22"/>
        <v>4.2350000000000003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0.7639246506759062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3.9409999999999998</v>
      </c>
      <c r="M55" s="885">
        <f t="shared" si="32"/>
        <v>4.3239999999999998</v>
      </c>
      <c r="N55" s="885">
        <f t="shared" si="32"/>
        <v>4.26</v>
      </c>
      <c r="O55" s="885">
        <f t="shared" si="32"/>
        <v>4.3339999999999996</v>
      </c>
      <c r="P55" s="886">
        <f t="shared" si="32"/>
        <v>4.2350000000000003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3.9409999999999998</v>
      </c>
      <c r="M56" s="887">
        <f>IFERROR(VLOOKUP(年度マスタ!$K$4&amp;"_"&amp;M$54,データシート1!$A:$CE,MATCH("bc_"&amp;$C56,データシート1!$A$1:$CE$1,0),0),0)</f>
        <v>4.3239999999999998</v>
      </c>
      <c r="N56" s="887">
        <f>IFERROR(VLOOKUP(年度マスタ!$K$4&amp;"_"&amp;N$54,データシート1!$A:$CE,MATCH("bc_"&amp;$C56,データシート1!$A$1:$CE$1,0),0),0)</f>
        <v>4.26</v>
      </c>
      <c r="O56" s="887">
        <f>IFERROR(VLOOKUP(年度マスタ!$K$4&amp;"_"&amp;O$54,データシート1!$A:$CE,MATCH("bc_"&amp;$C56,データシート1!$A$1:$CE$1,0),0),0)</f>
        <v>4.3339999999999996</v>
      </c>
      <c r="P56" s="888">
        <f>IFERROR(VLOOKUP(年度マスタ!$K$4&amp;"_"&amp;P$54,データシート1!$A:$CE,MATCH("bc_"&amp;$C56,データシート1!$A$1:$CE$1,0),0),0)</f>
        <v>4.2350000000000003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松田町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513</v>
      </c>
      <c r="K6" s="619">
        <f>VLOOKUP(年度マスタ!$K$4&amp;"_"&amp;K$5,データシート1!$A:$BT,MATCH("cb_"&amp;$G6,データシート1!$A$1:$BT$1,0),0)</f>
        <v>590.69999999999993</v>
      </c>
      <c r="L6" s="619">
        <f>VLOOKUP(年度マスタ!$K$4&amp;"_"&amp;L$5,データシート1!$A:$BT,MATCH("cb_"&amp;$G6,データシート1!$A$1:$BT$1,0),0)</f>
        <v>682.5</v>
      </c>
      <c r="M6" s="619">
        <f>VLOOKUP(年度マスタ!$K$4&amp;"_"&amp;M$5,データシート1!$A:$BT,MATCH("cb_"&amp;$G6,データシート1!$A$1:$BT$1,0),0)</f>
        <v>771.8</v>
      </c>
      <c r="N6" s="619">
        <f>VLOOKUP(年度マスタ!$K$4&amp;"_"&amp;N$5,データシート1!$A:$BT,MATCH("cb_"&amp;$G6,データシート1!$A$1:$BT$1,0),0)</f>
        <v>824.99999999999977</v>
      </c>
      <c r="O6" s="619">
        <f>VLOOKUP(年度マスタ!$K$4&amp;"_"&amp;O$5,データシート1!$A:$BT,MATCH("cb_"&amp;$G6,データシート1!$A$1:$BT$1,0),0)</f>
        <v>885.29999999999973</v>
      </c>
      <c r="P6" s="619">
        <f>VLOOKUP(年度マスタ!$K$4&amp;"_"&amp;P$5,データシート1!$A:$BT,MATCH("cb_"&amp;$G6,データシート1!$A$1:$BT$1,0),0)</f>
        <v>952.29999999999973</v>
      </c>
      <c r="Q6" s="619">
        <f>VLOOKUP(年度マスタ!$K$4&amp;"_"&amp;Q$5,データシート1!$A:$BT,MATCH("cb_"&amp;$G6,データシート1!$A$1:$BT$1,0),0)</f>
        <v>1035.4999999999998</v>
      </c>
      <c r="R6" s="633">
        <f>VLOOKUP(年度マスタ!$K$4&amp;"_"&amp;R$5,データシート1!$A:$BT,MATCH("cb_"&amp;$G6,データシート1!$A$1:$BT$1,0),0)</f>
        <v>1116.4999999999995</v>
      </c>
      <c r="S6" s="568"/>
      <c r="T6" s="190"/>
      <c r="U6" s="581"/>
      <c r="V6" s="195"/>
      <c r="W6" s="195"/>
      <c r="X6" s="195"/>
      <c r="Y6" s="196" t="s">
        <v>372</v>
      </c>
      <c r="Z6" s="663" t="s">
        <v>373</v>
      </c>
      <c r="AA6" s="663"/>
      <c r="AB6" s="663"/>
      <c r="AC6" s="664">
        <f>SUM(AC7:AC8)</f>
        <v>58006</v>
      </c>
      <c r="AD6" s="664">
        <f>SUM(AD7:AD8)</f>
        <v>78958.891999999993</v>
      </c>
      <c r="AE6" s="665">
        <f>$AD6*3600/100000000</f>
        <v>2.8425201119999999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292.39999999999998</v>
      </c>
      <c r="K7" s="617">
        <f>VLOOKUP(年度マスタ!$K$4&amp;"_"&amp;K$5,データシート1!$A:$BT,MATCH("cb_"&amp;$G7,データシート1!$A$1:$BT$1,0),0)</f>
        <v>318.60000000000002</v>
      </c>
      <c r="L7" s="617">
        <f>VLOOKUP(年度マスタ!$K$4&amp;"_"&amp;L$5,データシート1!$A:$BT,MATCH("cb_"&amp;$G7,データシート1!$A$1:$BT$1,0),0)</f>
        <v>364.6</v>
      </c>
      <c r="M7" s="617">
        <f>VLOOKUP(年度マスタ!$K$4&amp;"_"&amp;M$5,データシート1!$A:$BT,MATCH("cb_"&amp;$G7,データシート1!$A$1:$BT$1,0),0)</f>
        <v>434</v>
      </c>
      <c r="N7" s="617">
        <f>VLOOKUP(年度マスタ!$K$4&amp;"_"&amp;N$5,データシート1!$A:$BT,MATCH("cb_"&amp;$G7,データシート1!$A$1:$BT$1,0),0)</f>
        <v>509.4</v>
      </c>
      <c r="O7" s="617">
        <f>VLOOKUP(年度マスタ!$K$4&amp;"_"&amp;O$5,データシート1!$A:$BT,MATCH("cb_"&amp;$G7,データシート1!$A$1:$BT$1,0),0)</f>
        <v>1741.5</v>
      </c>
      <c r="P7" s="617">
        <f>VLOOKUP(年度マスタ!$K$4&amp;"_"&amp;P$5,データシート1!$A:$BT,MATCH("cb_"&amp;$G7,データシート1!$A$1:$BT$1,0),0)</f>
        <v>1741.5</v>
      </c>
      <c r="Q7" s="617">
        <f>VLOOKUP(年度マスタ!$K$4&amp;"_"&amp;Q$5,データシート1!$A:$BT,MATCH("cb_"&amp;$G7,データシート1!$A$1:$BT$1,0),0)</f>
        <v>1741.5</v>
      </c>
      <c r="R7" s="634">
        <f>VLOOKUP(年度マスタ!$K$4&amp;"_"&amp;R$5,データシート1!$A:$BT,MATCH("cb_"&amp;$G7,データシート1!$A$1:$BT$1,0),0)</f>
        <v>1741.5</v>
      </c>
      <c r="S7" s="568"/>
      <c r="T7" s="190"/>
      <c r="U7" s="581"/>
      <c r="V7" s="195"/>
      <c r="W7" s="195"/>
      <c r="X7" s="195"/>
      <c r="Y7" s="196" t="s">
        <v>375</v>
      </c>
      <c r="Z7" s="212" t="s">
        <v>376</v>
      </c>
      <c r="AA7" s="212"/>
      <c r="AB7" s="212"/>
      <c r="AC7" s="1022">
        <f>VLOOKUP(年度マスタ!$K$4&amp;"_"&amp;年度マスタ!$K$9,データシート3!A:AB,MATCH("ea_"&amp;$Y7&amp;"_設備",データシート3!$A$1:$AB$1,0),0)</f>
        <v>42390</v>
      </c>
      <c r="AD7" s="1022">
        <f>VLOOKUP(年度マスタ!$K$4&amp;"_"&amp;年度マスタ!$K$9,データシート3!A:AB,MATCH("ea_"&amp;$Y7&amp;"_年間発電",データシート3!$A$1:$AB$1,0),0)/10^3</f>
        <v>57801.815999999999</v>
      </c>
      <c r="AE7" s="554">
        <f t="shared" ref="AE7:AE16" si="0">$AD7*3600/100000000</f>
        <v>2.0808653759999998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15616</v>
      </c>
      <c r="AD8" s="1022">
        <f>VLOOKUP(年度マスタ!$K$4&amp;"_"&amp;年度マスタ!$K$9,データシート3!A:AB,MATCH("ea_"&amp;$Y8&amp;"_年間発電",データシート3!$A$1:$AB$1,0),0)/10^3</f>
        <v>21157.076000000001</v>
      </c>
      <c r="AE8" s="554">
        <f t="shared" si="0"/>
        <v>0.76165473600000011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3197</v>
      </c>
      <c r="AD10" s="666">
        <f>SUM(AD11:AD12)</f>
        <v>21009.143</v>
      </c>
      <c r="AE10" s="667">
        <f t="shared" si="0"/>
        <v>0.75632914799999995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3197</v>
      </c>
      <c r="AD11" s="1022">
        <f>VLOOKUP(年度マスタ!$K$4&amp;"_"&amp;年度マスタ!$K$9,データシート3!A:AB,MATCH("ea_"&amp;$Y11&amp;"_年間発電",データシート3!$A$1:$AB$1,0),0)/10^3</f>
        <v>21009.143</v>
      </c>
      <c r="AE11" s="554">
        <f t="shared" si="0"/>
        <v>0.75632914799999995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805.4</v>
      </c>
      <c r="K12" s="651">
        <f t="shared" ref="K12:Q12" si="1">SUM(K6:K11)</f>
        <v>909.3</v>
      </c>
      <c r="L12" s="651">
        <f t="shared" si="1"/>
        <v>1047.0999999999999</v>
      </c>
      <c r="M12" s="651">
        <f t="shared" si="1"/>
        <v>1205.8</v>
      </c>
      <c r="N12" s="651">
        <f t="shared" si="1"/>
        <v>1334.3999999999996</v>
      </c>
      <c r="O12" s="651">
        <f t="shared" si="1"/>
        <v>2626.7999999999997</v>
      </c>
      <c r="P12" s="651">
        <f t="shared" si="1"/>
        <v>2693.7999999999997</v>
      </c>
      <c r="Q12" s="651">
        <f t="shared" si="1"/>
        <v>2777</v>
      </c>
      <c r="R12" s="652">
        <f t="shared" ref="R12" si="2">SUM(R6:R11)</f>
        <v>2857.9999999999995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1.09031868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6.4606171200000002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615.66155999999989</v>
      </c>
      <c r="K19" s="615">
        <f>K6*別紙!$C5/100*別紙!$E5/10^3</f>
        <v>708.9108839999999</v>
      </c>
      <c r="L19" s="615">
        <f>L6*別紙!$C5/100*別紙!$E5/10^3</f>
        <v>819.08190000000002</v>
      </c>
      <c r="M19" s="615">
        <f>M6*別紙!$C5/100*別紙!$E5/10^3</f>
        <v>926.25261599999976</v>
      </c>
      <c r="N19" s="615">
        <f>N6*別紙!$C5/100*別紙!$E5/10^3</f>
        <v>990.09899999999971</v>
      </c>
      <c r="O19" s="615">
        <f>O6*別紙!$C5/100*別紙!$E5/10^3</f>
        <v>1062.4662359999995</v>
      </c>
      <c r="P19" s="615">
        <f>P6*別紙!$C5/100*別紙!$E5/10^3</f>
        <v>1142.8742759999996</v>
      </c>
      <c r="Q19" s="615">
        <f>Q6*別紙!$C5/100*別紙!$E5/10^3</f>
        <v>1242.7242599999995</v>
      </c>
      <c r="R19" s="639">
        <f>R6*別紙!$C5/100*別紙!$E5/10^3</f>
        <v>1339.9339799999996</v>
      </c>
      <c r="S19" s="572"/>
      <c r="T19" s="191"/>
      <c r="U19" s="588"/>
      <c r="W19" s="201"/>
      <c r="X19" s="201"/>
      <c r="Y19" s="173"/>
      <c r="Z19" s="628" t="s">
        <v>389</v>
      </c>
      <c r="AA19" s="671"/>
      <c r="AB19" s="672"/>
      <c r="AC19" s="673">
        <f>SUM($AC$6,$AC$9,$AC$10,$AC$13)</f>
        <v>61203</v>
      </c>
      <c r="AD19" s="673">
        <f>SUM($AD$6,$AD$9,$AD$10,$AD$13)</f>
        <v>99968.034999999989</v>
      </c>
      <c r="AE19" s="674">
        <f>SUM($AE$6,$AE$9,$AE$10,$AE$13,$AE$17,$AE$18)</f>
        <v>11.149785059999999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386.77502399999997</v>
      </c>
      <c r="K20" s="617">
        <f>K7*別紙!$C6/100*別紙!$E6/10^3</f>
        <v>421.43133599999999</v>
      </c>
      <c r="L20" s="617">
        <f>L7*別紙!$C6/100*別紙!$E6/10^3</f>
        <v>482.27829600000001</v>
      </c>
      <c r="M20" s="617">
        <f>M7*別紙!$C6/100*別紙!$E6/10^3</f>
        <v>574.07783999999992</v>
      </c>
      <c r="N20" s="617">
        <f>N7*別紙!$C6/100*別紙!$E6/10^3</f>
        <v>673.81394399999999</v>
      </c>
      <c r="O20" s="617">
        <f>O7*別紙!$C6/100*別紙!$E6/10^3</f>
        <v>2303.5865400000002</v>
      </c>
      <c r="P20" s="617">
        <f>P7*別紙!$C6/100*別紙!$E6/10^3</f>
        <v>2303.5865400000002</v>
      </c>
      <c r="Q20" s="617">
        <f>Q7*別紙!$C6/100*別紙!$E6/10^3</f>
        <v>2303.5865400000002</v>
      </c>
      <c r="R20" s="634">
        <f>R7*別紙!$C6/100*別紙!$E6/10^3</f>
        <v>2303.5865400000002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1002.4365839999998</v>
      </c>
      <c r="K25" s="657">
        <f t="shared" si="3"/>
        <v>1130.34222</v>
      </c>
      <c r="L25" s="657">
        <f t="shared" si="3"/>
        <v>1301.3601960000001</v>
      </c>
      <c r="M25" s="657">
        <f t="shared" si="3"/>
        <v>1500.3304559999997</v>
      </c>
      <c r="N25" s="657">
        <f t="shared" si="3"/>
        <v>1663.9129439999997</v>
      </c>
      <c r="O25" s="657">
        <f t="shared" si="3"/>
        <v>3366.0527759999995</v>
      </c>
      <c r="P25" s="657">
        <f t="shared" si="3"/>
        <v>3446.4608159999998</v>
      </c>
      <c r="Q25" s="657">
        <f t="shared" si="3"/>
        <v>3546.3107999999997</v>
      </c>
      <c r="R25" s="658">
        <f t="shared" ref="R25" si="4">SUM(R19:R24)</f>
        <v>3643.52052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52993.659629951806</v>
      </c>
      <c r="K26" s="654">
        <f>(VLOOKUP(年度マスタ!$K$4&amp;"_"&amp;K$18,データシート1!$A:$BT,MATCH("da_合計",データシート1!$A$1:$BT$1,0),0))/10^3</f>
        <v>49568.410862974742</v>
      </c>
      <c r="L26" s="654">
        <f>(VLOOKUP(年度マスタ!$K$4&amp;"_"&amp;L$18,データシート1!$A:$BT,MATCH("da_合計",データシート1!$A$1:$BT$1,0),0))/10^3</f>
        <v>53178.209769780951</v>
      </c>
      <c r="M26" s="654">
        <f>(VLOOKUP(年度マスタ!$K$4&amp;"_"&amp;M$18,データシート1!$A:$BT,MATCH("da_合計",データシート1!$A$1:$BT$1,0),0))/10^3</f>
        <v>50994.610131151006</v>
      </c>
      <c r="N26" s="654">
        <f>(VLOOKUP(年度マスタ!$K$4&amp;"_"&amp;N$18,データシート1!$A:$BT,MATCH("da_合計",データシート1!$A$1:$BT$1,0),0))/10^3</f>
        <v>52814.004355271987</v>
      </c>
      <c r="O26" s="654">
        <f>(VLOOKUP(年度マスタ!$K$4&amp;"_"&amp;O$18,データシート1!$A:$BT,MATCH("da_合計",データシート1!$A$1:$BT$1,0),0))/10^3</f>
        <v>49850.512269430692</v>
      </c>
      <c r="P26" s="654">
        <f>(VLOOKUP(年度マスタ!$K$4&amp;"_"&amp;P$18,データシート1!$A:$BT,MATCH("da_合計",データシート1!$A$1:$BT$1,0),0))/10^3</f>
        <v>48876.17881592171</v>
      </c>
      <c r="Q26" s="654">
        <f>(VLOOKUP(年度マスタ!$K$4&amp;"_"&amp;Q$18,データシート1!$A:$BT,MATCH("da_合計",データシート1!$A$1:$BT$1,0),0))/10^3</f>
        <v>48460.834957348517</v>
      </c>
      <c r="R26" s="655">
        <f>Q26</f>
        <v>48460.834957348517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1.8916160744509643E-2</v>
      </c>
      <c r="K27" s="839">
        <f t="shared" ref="K27:P27" si="5">K25/K26</f>
        <v>2.2803680818509198E-2</v>
      </c>
      <c r="L27" s="839">
        <f t="shared" si="5"/>
        <v>2.447168119486999E-2</v>
      </c>
      <c r="M27" s="839">
        <f t="shared" si="5"/>
        <v>2.9421353592886768E-2</v>
      </c>
      <c r="N27" s="839">
        <f t="shared" si="5"/>
        <v>3.1505146491205317E-2</v>
      </c>
      <c r="O27" s="839">
        <f t="shared" si="5"/>
        <v>6.7522932518872605E-2</v>
      </c>
      <c r="P27" s="839">
        <f t="shared" si="5"/>
        <v>7.0514121592445245E-2</v>
      </c>
      <c r="Q27" s="839">
        <f>Q25/Q26</f>
        <v>7.3178904224848546E-2</v>
      </c>
      <c r="R27" s="840">
        <f>R25/R26</f>
        <v>7.5184848201784907E-2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7.5184848201784907E-2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2.0628624143183694</v>
      </c>
      <c r="AA52" s="173"/>
      <c r="AB52" s="678" t="s">
        <v>413</v>
      </c>
      <c r="AC52" s="679">
        <f>$AD6</f>
        <v>78958.891999999993</v>
      </c>
      <c r="AD52" s="680">
        <f>R19+R20</f>
        <v>3643.52052</v>
      </c>
      <c r="AE52" s="681">
        <f t="shared" ref="AE52:AE54" si="6">IFERROR(AD52/AC52,"-")</f>
        <v>4.6144524419111661E-2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51507.200042651471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21009.143</v>
      </c>
      <c r="AD54" s="679">
        <f>R22</f>
        <v>0</v>
      </c>
      <c r="AE54" s="681">
        <f t="shared" si="6"/>
        <v>0</v>
      </c>
      <c r="AF54" s="473"/>
      <c r="AG54" s="41"/>
      <c r="AH54" s="420"/>
      <c r="AI54" s="442" t="s">
        <v>440</v>
      </c>
      <c r="AJ54" s="443">
        <f>VLOOKUP(年度マスタ!$K$4&amp;"_"&amp;AJ$53,データシート1!$A$1:$BT$2000,MATCH("ca_太陽光発電（10kW未満）",データシート1!$A$1:$BT$1,0),0)</f>
        <v>125</v>
      </c>
      <c r="AK54" s="443">
        <f>VLOOKUP(年度マスタ!$K$4&amp;"_"&amp;AK$53,データシート1!$A$1:$BT$2000,MATCH("ca_太陽光発電（10kW未満）",データシート1!$A$1:$BT$1,0),0)</f>
        <v>139</v>
      </c>
      <c r="AL54" s="443">
        <f>VLOOKUP(年度マスタ!$K$4&amp;"_"&amp;AL$53,データシート1!$A$1:$BT$2000,MATCH("ca_太陽光発電（10kW未満）",データシート1!$A$1:$BT$1,0),0)</f>
        <v>159</v>
      </c>
      <c r="AM54" s="443">
        <f>VLOOKUP(年度マスタ!$K$4&amp;"_"&amp;AM$53,データシート1!$A$1:$BT$2000,MATCH("ca_太陽光発電（10kW未満）",データシート1!$A$1:$BT$1,0),0)</f>
        <v>178</v>
      </c>
      <c r="AN54" s="443">
        <f>VLOOKUP(年度マスタ!$K$4&amp;"_"&amp;AN$53,データシート1!$A$1:$BT$2000,MATCH("ca_太陽光発電（10kW未満）",データシート1!$A$1:$BT$1,0),0)</f>
        <v>190</v>
      </c>
      <c r="AO54" s="443">
        <f>VLOOKUP(年度マスタ!$K$4&amp;"_"&amp;AO$53,データシート1!$A$1:$BT$2000,MATCH("ca_太陽光発電（10kW未満）",データシート1!$A$1:$BT$1,0),0)</f>
        <v>202</v>
      </c>
      <c r="AP54" s="443">
        <f>VLOOKUP(年度マスタ!$K$4&amp;"_"&amp;AP$53,データシート1!$A$1:$BT$2000,MATCH("ca_太陽光発電（10kW未満）",データシート1!$A$1:$BT$1,0),0)</f>
        <v>216</v>
      </c>
      <c r="AQ54" s="443">
        <f>VLOOKUP(年度マスタ!$K$4&amp;"_"&amp;AQ$53,データシート1!$A$1:$BT$2000,MATCH("ca_太陽光発電（10kW未満）",データシート1!$A$1:$BT$1,0),0)</f>
        <v>233</v>
      </c>
      <c r="AR54" s="443">
        <f>VLOOKUP(年度マスタ!$K$4&amp;"_"&amp;AR$53,データシート1!$A$1:$BT$2000,MATCH("ca_太陽光発電（10kW未満）",データシート1!$A$1:$BT$1,0),0)</f>
        <v>247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松田町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松田町</v>
      </c>
      <c r="AZ12" s="1023" t="str">
        <f>年度マスタ!$K4</f>
        <v>14363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45441</v>
      </c>
      <c r="AY21" s="18" t="str">
        <f>IF(IFERROR(比較地域マスタ!$Z6,"")=0,"",IFERROR(比較地域マスタ!$Z6,""))</f>
        <v>高千穂町</v>
      </c>
      <c r="BB21" s="110" t="str">
        <f t="shared" ref="BB21:BC68" si="0">AX21</f>
        <v>45441</v>
      </c>
      <c r="BC21" s="1031" t="str">
        <f t="shared" si="0"/>
        <v>高千穂町</v>
      </c>
      <c r="BD21" s="34">
        <f>SUM(BE21,BI21:BK21,BQ21)</f>
        <v>59.750668893953403</v>
      </c>
      <c r="BE21" s="34">
        <f>SUM(BF21:BH21)</f>
        <v>7.7625868873794808</v>
      </c>
      <c r="BF21" s="34">
        <f>VLOOKUP($AX21&amp;"_"&amp;$BC$14,データシート1!$A:$BT,MATCH($BC$12&amp;"_"&amp;BF$20,データシート1!$A$1:$BT$1,0),0)</f>
        <v>2.1231350487556693</v>
      </c>
      <c r="BG21" s="34">
        <f>VLOOKUP($AX21&amp;"_"&amp;$BC$14,データシート1!$A:$BT,MATCH($BC$12&amp;"_"&amp;BG$20,データシート1!$A$1:$BT$1,0),0)</f>
        <v>1.1866889948441792</v>
      </c>
      <c r="BH21" s="34">
        <f>VLOOKUP($AX21&amp;"_"&amp;$BC$14,データシート1!$A:$BT,MATCH($BC$12&amp;"_"&amp;BH$20,データシート1!$A$1:$BT$1,0),0)</f>
        <v>4.4527628437796327</v>
      </c>
      <c r="BI21" s="34">
        <f>VLOOKUP($AX21&amp;"_"&amp;$BC$14,データシート1!$A:$BT,MATCH($BC$12&amp;"_"&amp;BI$20,データシート1!$A$1:$BT$1,0),0)</f>
        <v>13.804920463142333</v>
      </c>
      <c r="BJ21" s="34">
        <f>VLOOKUP($AX21&amp;"_"&amp;$BC$14,データシート1!$A:$BT,MATCH($BC$12&amp;"_"&amp;BJ$20,データシート1!$A$1:$BT$1,0),0)</f>
        <v>8.8966147394214499</v>
      </c>
      <c r="BK21" s="34">
        <f t="shared" ref="BK21:BK68" si="1">SUM(BL21,BO21:BP21)</f>
        <v>29.28654680401014</v>
      </c>
      <c r="BL21" s="34">
        <f t="shared" ref="BL21:BL67" si="2">SUM(BM21:BN21)</f>
        <v>28.606045067293024</v>
      </c>
      <c r="BM21" s="34">
        <f>VLOOKUP($AX21&amp;"_"&amp;$BC$14,データシート1!$A:$BT,MATCH($BC$12&amp;"_"&amp;BM$20,データシート1!$A$1:$BT$1,0),0)</f>
        <v>9.5642376904216988</v>
      </c>
      <c r="BN21" s="34">
        <f>VLOOKUP($AX21&amp;"_"&amp;$BC$14,データシート1!$A:$BT,MATCH($BC$12&amp;"_"&amp;BN$20,データシート1!$A$1:$BT$1,0),0)</f>
        <v>19.041807376871326</v>
      </c>
      <c r="BO21" s="34">
        <f>VLOOKUP($AX21&amp;"_"&amp;$BC$14,データシート1!$A:$BT,MATCH($BC$12&amp;"_"&amp;BO$20,データシート1!$A$1:$BT$1,0),0)</f>
        <v>0.680501736717117</v>
      </c>
      <c r="BP21" s="34">
        <f>VLOOKUP($AX21&amp;"_"&amp;$BC$14,データシート1!$A:$BT,MATCH($BC$12&amp;"_"&amp;BP$20,データシート1!$A$1:$BT$1,0),0)</f>
        <v>0</v>
      </c>
      <c r="BQ21" s="34">
        <f>VLOOKUP($AX21&amp;"_"&amp;$BC$14,データシート1!$A:$BT,MATCH($BC$12&amp;"_"&amp;BQ$20,データシート1!$A$1:$BT$1,0),0)</f>
        <v>0</v>
      </c>
      <c r="BR21" s="35">
        <f t="shared" ref="BR21:BR68" si="3">BD21</f>
        <v>59.750668893953403</v>
      </c>
      <c r="BT21" s="111" t="str">
        <f t="shared" ref="BT21:BT68" si="4">AY21</f>
        <v>高千穂町</v>
      </c>
      <c r="BU21" s="34">
        <f>BD21</f>
        <v>59.750668893953403</v>
      </c>
      <c r="BV21" s="60">
        <f>BE21/$BR21</f>
        <v>0.12991631777640286</v>
      </c>
      <c r="BW21" s="60">
        <f t="shared" ref="BW21:CH42" si="5">BF21/$BR21</f>
        <v>3.5533243193040215E-2</v>
      </c>
      <c r="BX21" s="60">
        <f t="shared" si="5"/>
        <v>1.9860681341498234E-2</v>
      </c>
      <c r="BY21" s="60">
        <f t="shared" si="5"/>
        <v>7.4522393241864437E-2</v>
      </c>
      <c r="BZ21" s="60">
        <f t="shared" si="5"/>
        <v>0.23104210745562634</v>
      </c>
      <c r="CA21" s="60">
        <f t="shared" si="5"/>
        <v>0.14889565094595555</v>
      </c>
      <c r="CB21" s="60">
        <f t="shared" si="5"/>
        <v>0.49014592382201522</v>
      </c>
      <c r="CC21" s="60">
        <f t="shared" si="5"/>
        <v>0.4787569009154285</v>
      </c>
      <c r="CD21" s="60">
        <f t="shared" si="5"/>
        <v>0.16006913173468376</v>
      </c>
      <c r="CE21" s="60">
        <f t="shared" si="5"/>
        <v>0.31868776918074471</v>
      </c>
      <c r="CF21" s="60">
        <f t="shared" si="5"/>
        <v>1.1389022906586771E-2</v>
      </c>
      <c r="CG21" s="60">
        <f t="shared" si="5"/>
        <v>0</v>
      </c>
      <c r="CH21" s="60">
        <f>BQ21/$BR21</f>
        <v>0</v>
      </c>
      <c r="CI21" s="112">
        <f t="shared" ref="CI21:CI68" si="6">BR21/$BR21</f>
        <v>1</v>
      </c>
      <c r="CK21" s="113" t="str">
        <f t="shared" ref="CK21:CK68" si="7">AY21</f>
        <v>高千穂町</v>
      </c>
      <c r="CL21" s="114">
        <f>CN21+CP21+CR21</f>
        <v>7.7625868873794808</v>
      </c>
      <c r="CM21" s="61">
        <f>IF(IF(CL21=0,0,CW21/CL21)&gt;1,1,IF(CL21=0,0,CW21/CL21))</f>
        <v>0</v>
      </c>
      <c r="CN21" s="62">
        <f>BF21</f>
        <v>2.1231350487556693</v>
      </c>
      <c r="CO21" s="61">
        <f>IF(IF(CN21=0,0,CX21/CN21)&gt;1,1,IF(CN21=0,0,CX21/CN21))</f>
        <v>0</v>
      </c>
      <c r="CP21" s="62">
        <f t="shared" ref="CP21:CP68" si="8">BG21</f>
        <v>1.1866889948441792</v>
      </c>
      <c r="CQ21" s="61">
        <f>IF(IF(CP21=0,0,CY21/CP21)&gt;1,1,IF(CP21=0,0,CY21/CP21))</f>
        <v>0</v>
      </c>
      <c r="CR21" s="62">
        <f t="shared" ref="CR21:CR68" si="9">BH21</f>
        <v>4.4527628437796327</v>
      </c>
      <c r="CS21" s="61">
        <f>IF(IF(CR21=0,0,CZ21/CR21)&gt;1,1,IF(CR21=0,0,CZ21/CR21))</f>
        <v>0</v>
      </c>
      <c r="CT21" s="62">
        <f t="shared" ref="CT21:CT68" si="10">BI21</f>
        <v>13.804920463142333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33445</v>
      </c>
      <c r="AY22" s="18" t="str">
        <f>IF(IFERROR(比較地域マスタ!$Z7,"")=0,"",IFERROR(比較地域マスタ!$Z7,""))</f>
        <v>里庄町</v>
      </c>
      <c r="BB22" s="110" t="str">
        <f t="shared" si="0"/>
        <v>33445</v>
      </c>
      <c r="BC22" s="1031" t="str">
        <f t="shared" si="0"/>
        <v>里庄町</v>
      </c>
      <c r="BD22" s="34">
        <f t="shared" ref="BD22:BD68" si="14">SUM(BE22,BI22:BK22,BQ22)</f>
        <v>360.97786292614194</v>
      </c>
      <c r="BE22" s="34">
        <f t="shared" ref="BE22:BE67" si="15">SUM(BF22:BH22)</f>
        <v>319.18526131933731</v>
      </c>
      <c r="BF22" s="34">
        <f>VLOOKUP($AX22&amp;"_"&amp;$BC$14,データシート1!$A:$BT,MATCH($BC$12&amp;"_"&amp;BF$20,データシート1!$A$1:$BT$1,0),0)</f>
        <v>318.91571821670311</v>
      </c>
      <c r="BG22" s="34">
        <f>VLOOKUP($AX22&amp;"_"&amp;$BC$14,データシート1!$A:$BT,MATCH($BC$12&amp;"_"&amp;BG$20,データシート1!$A$1:$BT$1,0),0)</f>
        <v>0.26954310263419345</v>
      </c>
      <c r="BH22" s="34">
        <f>VLOOKUP($AX22&amp;"_"&amp;$BC$14,データシート1!$A:$BT,MATCH($BC$12&amp;"_"&amp;BH$20,データシート1!$A$1:$BT$1,0),0)</f>
        <v>0</v>
      </c>
      <c r="BI22" s="34">
        <f>VLOOKUP($AX22&amp;"_"&amp;$BC$14,データシート1!$A:$BT,MATCH($BC$12&amp;"_"&amp;BI$20,データシート1!$A$1:$BT$1,0),0)</f>
        <v>9.4150522024283649</v>
      </c>
      <c r="BJ22" s="34">
        <f>VLOOKUP($AX22&amp;"_"&amp;$BC$14,データシート1!$A:$BT,MATCH($BC$12&amp;"_"&amp;BJ$20,データシート1!$A$1:$BT$1,0),0)</f>
        <v>14.584621171374616</v>
      </c>
      <c r="BK22" s="34">
        <f t="shared" si="1"/>
        <v>16.632520689269317</v>
      </c>
      <c r="BL22" s="34">
        <f t="shared" si="2"/>
        <v>15.98664250723888</v>
      </c>
      <c r="BM22" s="34">
        <f>VLOOKUP($AX22&amp;"_"&amp;$BC$14,データシート1!$A:$BT,MATCH($BC$12&amp;"_"&amp;BM$20,データシート1!$A$1:$BT$1,0),0)</f>
        <v>9.5696742330906872</v>
      </c>
      <c r="BN22" s="34">
        <f>VLOOKUP($AX22&amp;"_"&amp;$BC$14,データシート1!$A:$BT,MATCH($BC$12&amp;"_"&amp;BN$20,データシート1!$A$1:$BT$1,0),0)</f>
        <v>6.4169682741481937</v>
      </c>
      <c r="BO22" s="34">
        <f>VLOOKUP($AX22&amp;"_"&amp;$BC$14,データシート1!$A:$BT,MATCH($BC$12&amp;"_"&amp;BO$20,データシート1!$A$1:$BT$1,0),0)</f>
        <v>0.64587818203043701</v>
      </c>
      <c r="BP22" s="34">
        <f>VLOOKUP($AX22&amp;"_"&amp;$BC$14,データシート1!$A:$BT,MATCH($BC$12&amp;"_"&amp;BP$20,データシート1!$A$1:$BT$1,0),0)</f>
        <v>0</v>
      </c>
      <c r="BQ22" s="34">
        <f>VLOOKUP($AX22&amp;"_"&amp;$BC$14,データシート1!$A:$BT,MATCH($BC$12&amp;"_"&amp;BQ$20,データシート1!$A$1:$BT$1,0),0)</f>
        <v>1.1604075437323129</v>
      </c>
      <c r="BR22" s="35">
        <f t="shared" si="3"/>
        <v>360.97786292614194</v>
      </c>
      <c r="BT22" s="121" t="str">
        <f t="shared" si="4"/>
        <v>里庄町</v>
      </c>
      <c r="BU22" s="33">
        <f>BD22</f>
        <v>360.97786292614194</v>
      </c>
      <c r="BV22" s="59">
        <f t="shared" ref="BV22:BZ68" si="16">BE22/$BR22</f>
        <v>0.88422392091296853</v>
      </c>
      <c r="BW22" s="59">
        <f t="shared" si="5"/>
        <v>0.88347721833001991</v>
      </c>
      <c r="BX22" s="59">
        <f t="shared" si="5"/>
        <v>7.4670258294853788E-4</v>
      </c>
      <c r="BY22" s="59">
        <f t="shared" si="5"/>
        <v>0</v>
      </c>
      <c r="BZ22" s="59">
        <f t="shared" si="5"/>
        <v>2.6082076407978338E-2</v>
      </c>
      <c r="CA22" s="59">
        <f t="shared" si="5"/>
        <v>4.0403090242569002E-2</v>
      </c>
      <c r="CB22" s="59">
        <f t="shared" si="5"/>
        <v>4.6076289982004859E-2</v>
      </c>
      <c r="CC22" s="59">
        <f t="shared" si="5"/>
        <v>4.4287044024386157E-2</v>
      </c>
      <c r="CD22" s="59">
        <f t="shared" si="5"/>
        <v>2.6510418548986465E-2</v>
      </c>
      <c r="CE22" s="59">
        <f t="shared" si="5"/>
        <v>1.7776625475399696E-2</v>
      </c>
      <c r="CF22" s="59">
        <f t="shared" si="5"/>
        <v>1.789245957618701E-3</v>
      </c>
      <c r="CG22" s="59">
        <f t="shared" si="5"/>
        <v>0</v>
      </c>
      <c r="CH22" s="59">
        <f t="shared" si="5"/>
        <v>3.2146224544792618E-3</v>
      </c>
      <c r="CI22" s="122">
        <f t="shared" si="6"/>
        <v>1</v>
      </c>
      <c r="CK22" s="123" t="str">
        <f t="shared" si="7"/>
        <v>里庄町</v>
      </c>
      <c r="CL22" s="124">
        <f t="shared" ref="CL22:CL68" si="17">CN22+CP22+CR22</f>
        <v>319.18526131933731</v>
      </c>
      <c r="CM22" s="65">
        <f t="shared" ref="CM22:CM68" si="18">IF(IF(CL22=0,0,CW22/CL22)&gt;1,1,IF(CL22=0,0,CW22/CL22))</f>
        <v>0.18113305032013197</v>
      </c>
      <c r="CN22" s="66">
        <f t="shared" ref="CN22:CN68" si="19">BF22</f>
        <v>318.91571821670311</v>
      </c>
      <c r="CO22" s="65">
        <f t="shared" ref="CO22:CO68" si="20">IF(IF(CN22=0,0,CX22/CN22)&gt;1,1,IF(CN22=0,0,CX22/CN22))</f>
        <v>0.1812861414397729</v>
      </c>
      <c r="CP22" s="66">
        <f t="shared" si="8"/>
        <v>0.26954310263419345</v>
      </c>
      <c r="CQ22" s="65">
        <f t="shared" ref="CQ22:CQ68" si="21">IF(IF(CP22=0,0,CY22/CP22)&gt;1,1,IF(CP22=0,0,CY22/CP22))</f>
        <v>0</v>
      </c>
      <c r="CR22" s="66">
        <f t="shared" si="9"/>
        <v>0</v>
      </c>
      <c r="CS22" s="65">
        <f t="shared" ref="CS22:CS68" si="22">IF(IF(CR22=0,0,CZ22/CR22)&gt;1,1,IF(CR22=0,0,CZ22/CR22))</f>
        <v>0</v>
      </c>
      <c r="CT22" s="66">
        <f t="shared" si="10"/>
        <v>9.4150522024283649</v>
      </c>
      <c r="CU22" s="67">
        <f t="shared" ref="CU22:CU68" si="23">IF(IF(CT22=0,0,DA22/CT22)&gt;1,1,IF(CT22=0,0,DA22/CT22))</f>
        <v>0</v>
      </c>
      <c r="CV22" s="16"/>
      <c r="CW22" s="959">
        <f t="shared" ref="CW22:CW68" si="24">SUM(CX22:CZ22)</f>
        <v>57.814999999999998</v>
      </c>
      <c r="CX22" s="960">
        <f>VLOOKUP($AX22&amp;"_"&amp;$CW$14,データシート1!$A:$BT,MATCH($CW$12&amp;"_"&amp;CX$20,データシート1!$A$1:$BT$1,0),0)</f>
        <v>57.814999999999998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57.814999999999998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20541</v>
      </c>
      <c r="AY23" s="18" t="str">
        <f>IF(IFERROR(比較地域マスタ!$Z8,"")=0,"",IFERROR(比較地域マスタ!$Z8,""))</f>
        <v>小布施町</v>
      </c>
      <c r="BB23" s="110" t="str">
        <f t="shared" si="0"/>
        <v>20541</v>
      </c>
      <c r="BC23" s="1031" t="str">
        <f t="shared" si="0"/>
        <v>小布施町</v>
      </c>
      <c r="BD23" s="34">
        <f t="shared" si="14"/>
        <v>53.32183158328079</v>
      </c>
      <c r="BE23" s="34">
        <f t="shared" si="15"/>
        <v>6.274675333723108</v>
      </c>
      <c r="BF23" s="34">
        <f>VLOOKUP($AX23&amp;"_"&amp;$BC$14,データシート1!$A:$BT,MATCH($BC$12&amp;"_"&amp;BF$20,データシート1!$A$1:$BT$1,0),0)</f>
        <v>3.4901314027917016</v>
      </c>
      <c r="BG23" s="34">
        <f>VLOOKUP($AX23&amp;"_"&amp;$BC$14,データシート1!$A:$BT,MATCH($BC$12&amp;"_"&amp;BG$20,データシート1!$A$1:$BT$1,0),0)</f>
        <v>0.47953222456100725</v>
      </c>
      <c r="BH23" s="34">
        <f>VLOOKUP($AX23&amp;"_"&amp;$BC$14,データシート1!$A:$BT,MATCH($BC$12&amp;"_"&amp;BH$20,データシート1!$A$1:$BT$1,0),0)</f>
        <v>2.3050117063703994</v>
      </c>
      <c r="BI23" s="34">
        <f>VLOOKUP($AX23&amp;"_"&amp;$BC$14,データシート1!$A:$BT,MATCH($BC$12&amp;"_"&amp;BI$20,データシート1!$A$1:$BT$1,0),0)</f>
        <v>9.4296728904840634</v>
      </c>
      <c r="BJ23" s="34">
        <f>VLOOKUP($AX23&amp;"_"&amp;$BC$14,データシート1!$A:$BT,MATCH($BC$12&amp;"_"&amp;BJ$20,データシート1!$A$1:$BT$1,0),0)</f>
        <v>15.206037087744997</v>
      </c>
      <c r="BK23" s="34">
        <f t="shared" si="1"/>
        <v>21.428331415809836</v>
      </c>
      <c r="BL23" s="34">
        <f t="shared" si="2"/>
        <v>20.78490549229009</v>
      </c>
      <c r="BM23" s="34">
        <f>VLOOKUP($AX23&amp;"_"&amp;$BC$14,データシート1!$A:$BT,MATCH($BC$12&amp;"_"&amp;BM$20,データシート1!$A$1:$BT$1,0),0)</f>
        <v>9.1823205679251085</v>
      </c>
      <c r="BN23" s="34">
        <f>VLOOKUP($AX23&amp;"_"&amp;$BC$14,データシート1!$A:$BT,MATCH($BC$12&amp;"_"&amp;BN$20,データシート1!$A$1:$BT$1,0),0)</f>
        <v>11.602584924364981</v>
      </c>
      <c r="BO23" s="34">
        <f>VLOOKUP($AX23&amp;"_"&amp;$BC$14,データシート1!$A:$BT,MATCH($BC$12&amp;"_"&amp;BO$20,データシート1!$A$1:$BT$1,0),0)</f>
        <v>0.64342592351974504</v>
      </c>
      <c r="BP23" s="34">
        <f>VLOOKUP($AX23&amp;"_"&amp;$BC$14,データシート1!$A:$BT,MATCH($BC$12&amp;"_"&amp;BP$20,データシート1!$A$1:$BT$1,0),0)</f>
        <v>0</v>
      </c>
      <c r="BQ23" s="34">
        <f>VLOOKUP($AX23&amp;"_"&amp;$BC$14,データシート1!$A:$BT,MATCH($BC$12&amp;"_"&amp;BQ$20,データシート1!$A$1:$BT$1,0),0)</f>
        <v>0.98311485551878774</v>
      </c>
      <c r="BR23" s="35">
        <f t="shared" si="3"/>
        <v>53.32183158328079</v>
      </c>
      <c r="BT23" s="121" t="str">
        <f t="shared" si="4"/>
        <v>小布施町</v>
      </c>
      <c r="BU23" s="33">
        <f t="shared" ref="BU23:BU68" si="25">BD23</f>
        <v>53.32183158328079</v>
      </c>
      <c r="BV23" s="59">
        <f t="shared" si="16"/>
        <v>0.11767554015699923</v>
      </c>
      <c r="BW23" s="59">
        <f t="shared" si="5"/>
        <v>6.545407948601005E-2</v>
      </c>
      <c r="BX23" s="59">
        <f t="shared" si="5"/>
        <v>8.9931686576078893E-3</v>
      </c>
      <c r="BY23" s="59">
        <f t="shared" si="5"/>
        <v>4.3228292013381291E-2</v>
      </c>
      <c r="BZ23" s="59">
        <f t="shared" si="5"/>
        <v>0.17684450459576417</v>
      </c>
      <c r="CA23" s="59">
        <f t="shared" si="5"/>
        <v>0.28517469554652158</v>
      </c>
      <c r="CB23" s="59">
        <f t="shared" si="5"/>
        <v>0.40186787999474405</v>
      </c>
      <c r="CC23" s="59">
        <f t="shared" si="5"/>
        <v>0.38980104162076934</v>
      </c>
      <c r="CD23" s="59">
        <f t="shared" si="5"/>
        <v>0.17220564814214392</v>
      </c>
      <c r="CE23" s="59">
        <f t="shared" si="5"/>
        <v>0.21759539347862544</v>
      </c>
      <c r="CF23" s="59">
        <f t="shared" si="5"/>
        <v>1.2066838373974631E-2</v>
      </c>
      <c r="CG23" s="59">
        <f t="shared" si="5"/>
        <v>0</v>
      </c>
      <c r="CH23" s="59">
        <f t="shared" si="5"/>
        <v>1.8437379705971056E-2</v>
      </c>
      <c r="CI23" s="122">
        <f t="shared" si="6"/>
        <v>1</v>
      </c>
      <c r="CK23" s="123" t="str">
        <f t="shared" si="7"/>
        <v>小布施町</v>
      </c>
      <c r="CL23" s="124">
        <f t="shared" si="17"/>
        <v>6.274675333723108</v>
      </c>
      <c r="CM23" s="65">
        <f t="shared" si="18"/>
        <v>0</v>
      </c>
      <c r="CN23" s="66">
        <f t="shared" si="19"/>
        <v>3.4901314027917016</v>
      </c>
      <c r="CO23" s="65">
        <f t="shared" si="20"/>
        <v>0</v>
      </c>
      <c r="CP23" s="66">
        <f t="shared" si="8"/>
        <v>0.47953222456100725</v>
      </c>
      <c r="CQ23" s="65">
        <f t="shared" si="21"/>
        <v>0</v>
      </c>
      <c r="CR23" s="66">
        <f t="shared" si="9"/>
        <v>2.3050117063703994</v>
      </c>
      <c r="CS23" s="65">
        <f t="shared" si="22"/>
        <v>0</v>
      </c>
      <c r="CT23" s="66">
        <f t="shared" si="10"/>
        <v>9.4296728904840634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03524</v>
      </c>
      <c r="AY24" s="18" t="str">
        <f>IF(IFERROR(比較地域マスタ!$Z9,"")=0,"",IFERROR(比較地域マスタ!$Z9,""))</f>
        <v>一戸町</v>
      </c>
      <c r="BB24" s="110" t="str">
        <f t="shared" si="0"/>
        <v>03524</v>
      </c>
      <c r="BC24" s="1031" t="str">
        <f t="shared" si="0"/>
        <v>一戸町</v>
      </c>
      <c r="BD24" s="34">
        <f t="shared" si="14"/>
        <v>83.310167192948683</v>
      </c>
      <c r="BE24" s="34">
        <f t="shared" si="15"/>
        <v>22.519663516470693</v>
      </c>
      <c r="BF24" s="34">
        <f>VLOOKUP($AX24&amp;"_"&amp;$BC$14,データシート1!$A:$BT,MATCH($BC$12&amp;"_"&amp;BF$20,データシート1!$A$1:$BT$1,0),0)</f>
        <v>16.121254621356432</v>
      </c>
      <c r="BG24" s="34">
        <f>VLOOKUP($AX24&amp;"_"&amp;$BC$14,データシート1!$A:$BT,MATCH($BC$12&amp;"_"&amp;BG$20,データシート1!$A$1:$BT$1,0),0)</f>
        <v>1.0079025581647607</v>
      </c>
      <c r="BH24" s="34">
        <f>VLOOKUP($AX24&amp;"_"&amp;$BC$14,データシート1!$A:$BT,MATCH($BC$12&amp;"_"&amp;BH$20,データシート1!$A$1:$BT$1,0),0)</f>
        <v>5.3905063369494988</v>
      </c>
      <c r="BI24" s="34">
        <f>VLOOKUP($AX24&amp;"_"&amp;$BC$14,データシート1!$A:$BT,MATCH($BC$12&amp;"_"&amp;BI$20,データシート1!$A$1:$BT$1,0),0)</f>
        <v>13.912605192500711</v>
      </c>
      <c r="BJ24" s="34">
        <f>VLOOKUP($AX24&amp;"_"&amp;$BC$14,データシート1!$A:$BT,MATCH($BC$12&amp;"_"&amp;BJ$20,データシート1!$A$1:$BT$1,0),0)</f>
        <v>22.075686291853543</v>
      </c>
      <c r="BK24" s="34">
        <f t="shared" si="1"/>
        <v>23.772314884649639</v>
      </c>
      <c r="BL24" s="34">
        <f t="shared" si="2"/>
        <v>23.097359923135279</v>
      </c>
      <c r="BM24" s="34">
        <f>VLOOKUP($AX24&amp;"_"&amp;$BC$14,データシート1!$A:$BT,MATCH($BC$12&amp;"_"&amp;BM$20,データシート1!$A$1:$BT$1,0),0)</f>
        <v>8.7718615964163185</v>
      </c>
      <c r="BN24" s="34">
        <f>VLOOKUP($AX24&amp;"_"&amp;$BC$14,データシート1!$A:$BT,MATCH($BC$12&amp;"_"&amp;BN$20,データシート1!$A$1:$BT$1,0),0)</f>
        <v>14.325498326718959</v>
      </c>
      <c r="BO24" s="34">
        <f>VLOOKUP($AX24&amp;"_"&amp;$BC$14,データシート1!$A:$BT,MATCH($BC$12&amp;"_"&amp;BO$20,データシート1!$A$1:$BT$1,0),0)</f>
        <v>0.67495496151436096</v>
      </c>
      <c r="BP24" s="34">
        <f>VLOOKUP($AX24&amp;"_"&amp;$BC$14,データシート1!$A:$BT,MATCH($BC$12&amp;"_"&amp;BP$20,データシート1!$A$1:$BT$1,0),0)</f>
        <v>0</v>
      </c>
      <c r="BQ24" s="34">
        <f>VLOOKUP($AX24&amp;"_"&amp;$BC$14,データシート1!$A:$BT,MATCH($BC$12&amp;"_"&amp;BQ$20,データシート1!$A$1:$BT$1,0),0)</f>
        <v>1.0298973074741029</v>
      </c>
      <c r="BR24" s="35">
        <f t="shared" si="3"/>
        <v>83.310167192948683</v>
      </c>
      <c r="BT24" s="121" t="str">
        <f t="shared" si="4"/>
        <v>一戸町</v>
      </c>
      <c r="BU24" s="33">
        <f t="shared" si="25"/>
        <v>83.310167192948683</v>
      </c>
      <c r="BV24" s="59">
        <f t="shared" si="16"/>
        <v>0.27031110697826977</v>
      </c>
      <c r="BW24" s="59">
        <f t="shared" si="5"/>
        <v>0.19350884969440948</v>
      </c>
      <c r="BX24" s="59">
        <f t="shared" si="5"/>
        <v>1.2098193919482001E-2</v>
      </c>
      <c r="BY24" s="59">
        <f t="shared" si="5"/>
        <v>6.470406336437827E-2</v>
      </c>
      <c r="BZ24" s="59">
        <f t="shared" si="5"/>
        <v>0.16699768661223219</v>
      </c>
      <c r="CA24" s="59">
        <f t="shared" si="5"/>
        <v>0.26498189879664547</v>
      </c>
      <c r="CB24" s="59">
        <f t="shared" si="5"/>
        <v>0.28534710330843882</v>
      </c>
      <c r="CC24" s="59">
        <f t="shared" si="5"/>
        <v>0.27724539154556188</v>
      </c>
      <c r="CD24" s="59">
        <f t="shared" si="5"/>
        <v>0.1052916095594964</v>
      </c>
      <c r="CE24" s="59">
        <f t="shared" si="5"/>
        <v>0.17195378198606545</v>
      </c>
      <c r="CF24" s="59">
        <f t="shared" si="5"/>
        <v>8.1017117628769883E-3</v>
      </c>
      <c r="CG24" s="59">
        <f t="shared" si="5"/>
        <v>0</v>
      </c>
      <c r="CH24" s="59">
        <f t="shared" si="5"/>
        <v>1.2362204304413793E-2</v>
      </c>
      <c r="CI24" s="122">
        <f t="shared" si="6"/>
        <v>1</v>
      </c>
      <c r="CK24" s="123" t="str">
        <f t="shared" si="7"/>
        <v>一戸町</v>
      </c>
      <c r="CL24" s="124">
        <f t="shared" si="17"/>
        <v>22.519663516470693</v>
      </c>
      <c r="CM24" s="65">
        <f t="shared" si="18"/>
        <v>0</v>
      </c>
      <c r="CN24" s="66">
        <f t="shared" si="19"/>
        <v>16.121254621356432</v>
      </c>
      <c r="CO24" s="65">
        <f t="shared" si="20"/>
        <v>0</v>
      </c>
      <c r="CP24" s="66">
        <f t="shared" si="8"/>
        <v>1.0079025581647607</v>
      </c>
      <c r="CQ24" s="65">
        <f t="shared" si="21"/>
        <v>0</v>
      </c>
      <c r="CR24" s="66">
        <f t="shared" si="9"/>
        <v>5.3905063369494988</v>
      </c>
      <c r="CS24" s="65">
        <f t="shared" si="22"/>
        <v>0</v>
      </c>
      <c r="CT24" s="66">
        <f t="shared" si="10"/>
        <v>13.912605192500711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30361</v>
      </c>
      <c r="AY25" s="18" t="str">
        <f>IF(IFERROR(比較地域マスタ!$Z10,"")=0,"",IFERROR(比較地域マスタ!$Z10,""))</f>
        <v>湯浅町</v>
      </c>
      <c r="BB25" s="110" t="str">
        <f t="shared" si="0"/>
        <v>30361</v>
      </c>
      <c r="BC25" s="1031" t="str">
        <f t="shared" si="0"/>
        <v>湯浅町</v>
      </c>
      <c r="BD25" s="34">
        <f t="shared" si="14"/>
        <v>66.833235012482817</v>
      </c>
      <c r="BE25" s="34">
        <f t="shared" si="15"/>
        <v>20.778168122875261</v>
      </c>
      <c r="BF25" s="34">
        <f>VLOOKUP($AX25&amp;"_"&amp;$BC$14,データシート1!$A:$BT,MATCH($BC$12&amp;"_"&amp;BF$20,データシート1!$A$1:$BT$1,0),0)</f>
        <v>18.092197109833606</v>
      </c>
      <c r="BG25" s="34">
        <f>VLOOKUP($AX25&amp;"_"&amp;$BC$14,データシート1!$A:$BT,MATCH($BC$12&amp;"_"&amp;BG$20,データシート1!$A$1:$BT$1,0),0)</f>
        <v>0.70697754925784961</v>
      </c>
      <c r="BH25" s="34">
        <f>VLOOKUP($AX25&amp;"_"&amp;$BC$14,データシート1!$A:$BT,MATCH($BC$12&amp;"_"&amp;BH$20,データシート1!$A$1:$BT$1,0),0)</f>
        <v>1.9789934637838036</v>
      </c>
      <c r="BI25" s="34">
        <f>VLOOKUP($AX25&amp;"_"&amp;$BC$14,データシート1!$A:$BT,MATCH($BC$12&amp;"_"&amp;BI$20,データシート1!$A$1:$BT$1,0),0)</f>
        <v>11.828955369795995</v>
      </c>
      <c r="BJ25" s="34">
        <f>VLOOKUP($AX25&amp;"_"&amp;$BC$14,データシート1!$A:$BT,MATCH($BC$12&amp;"_"&amp;BJ$20,データシート1!$A$1:$BT$1,0),0)</f>
        <v>11.266626629972126</v>
      </c>
      <c r="BK25" s="34">
        <f t="shared" si="1"/>
        <v>22.95948488983943</v>
      </c>
      <c r="BL25" s="34">
        <f t="shared" si="2"/>
        <v>21.834121654125717</v>
      </c>
      <c r="BM25" s="34">
        <f>VLOOKUP($AX25&amp;"_"&amp;$BC$14,データシート1!$A:$BT,MATCH($BC$12&amp;"_"&amp;BM$20,データシート1!$A$1:$BT$1,0),0)</f>
        <v>9.1999893315993297</v>
      </c>
      <c r="BN25" s="34">
        <f>VLOOKUP($AX25&amp;"_"&amp;$BC$14,データシート1!$A:$BT,MATCH($BC$12&amp;"_"&amp;BN$20,データシート1!$A$1:$BT$1,0),0)</f>
        <v>12.634132322526385</v>
      </c>
      <c r="BO25" s="34">
        <f>VLOOKUP($AX25&amp;"_"&amp;$BC$14,データシート1!$A:$BT,MATCH($BC$12&amp;"_"&amp;BO$20,データシート1!$A$1:$BT$1,0),0)</f>
        <v>0.66543786300857799</v>
      </c>
      <c r="BP25" s="34">
        <f>VLOOKUP($AX25&amp;"_"&amp;$BC$14,データシート1!$A:$BT,MATCH($BC$12&amp;"_"&amp;BP$20,データシート1!$A$1:$BT$1,0),0)</f>
        <v>0.4599253727051375</v>
      </c>
      <c r="BQ25" s="34">
        <f>VLOOKUP($AX25&amp;"_"&amp;$BC$14,データシート1!$A:$BT,MATCH($BC$12&amp;"_"&amp;BQ$20,データシート1!$A$1:$BT$1,0),0)</f>
        <v>0</v>
      </c>
      <c r="BR25" s="35">
        <f t="shared" si="3"/>
        <v>66.833235012482817</v>
      </c>
      <c r="BT25" s="121" t="str">
        <f t="shared" si="4"/>
        <v>湯浅町</v>
      </c>
      <c r="BU25" s="33">
        <f t="shared" si="25"/>
        <v>66.833235012482817</v>
      </c>
      <c r="BV25" s="59">
        <f t="shared" si="16"/>
        <v>0.31089574100362499</v>
      </c>
      <c r="BW25" s="59">
        <f t="shared" si="5"/>
        <v>0.27070658941549702</v>
      </c>
      <c r="BX25" s="59">
        <f t="shared" si="5"/>
        <v>1.0578233256639506E-2</v>
      </c>
      <c r="BY25" s="59">
        <f t="shared" si="5"/>
        <v>2.9610918331488458E-2</v>
      </c>
      <c r="BZ25" s="59">
        <f t="shared" si="5"/>
        <v>0.1769921112989164</v>
      </c>
      <c r="CA25" s="59">
        <f t="shared" si="5"/>
        <v>0.16857820256445458</v>
      </c>
      <c r="CB25" s="59">
        <f t="shared" si="5"/>
        <v>0.34353394513300395</v>
      </c>
      <c r="CC25" s="59">
        <f t="shared" si="5"/>
        <v>0.32669556770740837</v>
      </c>
      <c r="CD25" s="59">
        <f t="shared" si="5"/>
        <v>0.13765590323259075</v>
      </c>
      <c r="CE25" s="59">
        <f t="shared" si="5"/>
        <v>0.18903966447481763</v>
      </c>
      <c r="CF25" s="59">
        <f t="shared" si="5"/>
        <v>9.9566909021281177E-3</v>
      </c>
      <c r="CG25" s="59">
        <f t="shared" si="5"/>
        <v>6.8816865234674731E-3</v>
      </c>
      <c r="CH25" s="59">
        <f t="shared" si="5"/>
        <v>0</v>
      </c>
      <c r="CI25" s="122">
        <f t="shared" si="6"/>
        <v>1</v>
      </c>
      <c r="CK25" s="123" t="str">
        <f t="shared" si="7"/>
        <v>湯浅町</v>
      </c>
      <c r="CL25" s="124">
        <f t="shared" si="17"/>
        <v>20.778168122875261</v>
      </c>
      <c r="CM25" s="65">
        <f t="shared" si="18"/>
        <v>0</v>
      </c>
      <c r="CN25" s="66">
        <f t="shared" si="19"/>
        <v>18.092197109833606</v>
      </c>
      <c r="CO25" s="65">
        <f t="shared" si="20"/>
        <v>0</v>
      </c>
      <c r="CP25" s="66">
        <f t="shared" si="8"/>
        <v>0.70697754925784961</v>
      </c>
      <c r="CQ25" s="65">
        <f t="shared" si="21"/>
        <v>0</v>
      </c>
      <c r="CR25" s="66">
        <f t="shared" si="9"/>
        <v>1.9789934637838036</v>
      </c>
      <c r="CS25" s="65">
        <f t="shared" si="22"/>
        <v>0</v>
      </c>
      <c r="CT25" s="66">
        <f t="shared" si="10"/>
        <v>11.828955369795995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43468</v>
      </c>
      <c r="AY26" s="18" t="str">
        <f>IF(IFERROR(比較地域マスタ!$Z11,"")=0,"",IFERROR(比較地域マスタ!$Z11,""))</f>
        <v>氷川町</v>
      </c>
      <c r="BB26" s="110" t="str">
        <f t="shared" si="0"/>
        <v>43468</v>
      </c>
      <c r="BC26" s="1031" t="str">
        <f t="shared" si="0"/>
        <v>氷川町</v>
      </c>
      <c r="BD26" s="34">
        <f t="shared" si="14"/>
        <v>42.740822472065062</v>
      </c>
      <c r="BE26" s="34">
        <f t="shared" si="15"/>
        <v>4.1906589250191679</v>
      </c>
      <c r="BF26" s="34">
        <f>VLOOKUP($AX26&amp;"_"&amp;$BC$14,データシート1!$A:$BT,MATCH($BC$12&amp;"_"&amp;BF$20,データシート1!$A$1:$BT$1,0),0)</f>
        <v>0.3917437785621915</v>
      </c>
      <c r="BG26" s="34">
        <f>VLOOKUP($AX26&amp;"_"&amp;$BC$14,データシート1!$A:$BT,MATCH($BC$12&amp;"_"&amp;BG$20,データシート1!$A$1:$BT$1,0),0)</f>
        <v>0.52700895980840368</v>
      </c>
      <c r="BH26" s="34">
        <f>VLOOKUP($AX26&amp;"_"&amp;$BC$14,データシート1!$A:$BT,MATCH($BC$12&amp;"_"&amp;BH$20,データシート1!$A$1:$BT$1,0),0)</f>
        <v>3.271906186648573</v>
      </c>
      <c r="BI26" s="34">
        <f>VLOOKUP($AX26&amp;"_"&amp;$BC$14,データシート1!$A:$BT,MATCH($BC$12&amp;"_"&amp;BI$20,データシート1!$A$1:$BT$1,0),0)</f>
        <v>7.7534353480248832</v>
      </c>
      <c r="BJ26" s="34">
        <f>VLOOKUP($AX26&amp;"_"&amp;$BC$14,データシート1!$A:$BT,MATCH($BC$12&amp;"_"&amp;BJ$20,データシート1!$A$1:$BT$1,0),0)</f>
        <v>8.3027014387096134</v>
      </c>
      <c r="BK26" s="34">
        <f t="shared" si="1"/>
        <v>21.723660966228103</v>
      </c>
      <c r="BL26" s="34">
        <f t="shared" si="2"/>
        <v>21.061901490985562</v>
      </c>
      <c r="BM26" s="34">
        <f>VLOOKUP($AX26&amp;"_"&amp;$BC$14,データシート1!$A:$BT,MATCH($BC$12&amp;"_"&amp;BM$20,データシート1!$A$1:$BT$1,0),0)</f>
        <v>9.1619335329163931</v>
      </c>
      <c r="BN26" s="34">
        <f>VLOOKUP($AX26&amp;"_"&amp;$BC$14,データシート1!$A:$BT,MATCH($BC$12&amp;"_"&amp;BN$20,データシート1!$A$1:$BT$1,0),0)</f>
        <v>11.899967958069171</v>
      </c>
      <c r="BO26" s="34">
        <f>VLOOKUP($AX26&amp;"_"&amp;$BC$14,データシート1!$A:$BT,MATCH($BC$12&amp;"_"&amp;BO$20,データシート1!$A$1:$BT$1,0),0)</f>
        <v>0.66175947524253997</v>
      </c>
      <c r="BP26" s="34">
        <f>VLOOKUP($AX26&amp;"_"&amp;$BC$14,データシート1!$A:$BT,MATCH($BC$12&amp;"_"&amp;BP$20,データシート1!$A$1:$BT$1,0),0)</f>
        <v>0</v>
      </c>
      <c r="BQ26" s="34">
        <f>VLOOKUP($AX26&amp;"_"&amp;$BC$14,データシート1!$A:$BT,MATCH($BC$12&amp;"_"&amp;BQ$20,データシート1!$A$1:$BT$1,0),0)</f>
        <v>0.77036579408329653</v>
      </c>
      <c r="BR26" s="35">
        <f t="shared" si="3"/>
        <v>42.740822472065062</v>
      </c>
      <c r="BT26" s="121" t="str">
        <f t="shared" si="4"/>
        <v>氷川町</v>
      </c>
      <c r="BU26" s="33">
        <f t="shared" si="25"/>
        <v>42.740822472065062</v>
      </c>
      <c r="BV26" s="59">
        <f t="shared" si="16"/>
        <v>9.8048158239307098E-2</v>
      </c>
      <c r="BW26" s="59">
        <f t="shared" si="5"/>
        <v>9.1655648137850178E-3</v>
      </c>
      <c r="BX26" s="59">
        <f t="shared" si="5"/>
        <v>1.2330342031973087E-2</v>
      </c>
      <c r="BY26" s="59">
        <f t="shared" si="5"/>
        <v>7.6552251393549001E-2</v>
      </c>
      <c r="BZ26" s="59">
        <f t="shared" si="5"/>
        <v>0.18140585275569848</v>
      </c>
      <c r="CA26" s="59">
        <f t="shared" si="5"/>
        <v>0.19425694122138545</v>
      </c>
      <c r="CB26" s="59">
        <f t="shared" si="5"/>
        <v>0.50826492588967964</v>
      </c>
      <c r="CC26" s="59">
        <f t="shared" si="5"/>
        <v>0.49278184819095122</v>
      </c>
      <c r="CD26" s="59">
        <f t="shared" si="5"/>
        <v>0.21436025333636322</v>
      </c>
      <c r="CE26" s="59">
        <f t="shared" si="5"/>
        <v>0.27842159485458806</v>
      </c>
      <c r="CF26" s="59">
        <f t="shared" si="5"/>
        <v>1.5483077698728394E-2</v>
      </c>
      <c r="CG26" s="59">
        <f t="shared" si="5"/>
        <v>0</v>
      </c>
      <c r="CH26" s="59">
        <f t="shared" si="5"/>
        <v>1.8024121893929376E-2</v>
      </c>
      <c r="CI26" s="122">
        <f t="shared" si="6"/>
        <v>1</v>
      </c>
      <c r="CK26" s="123" t="str">
        <f t="shared" si="7"/>
        <v>氷川町</v>
      </c>
      <c r="CL26" s="124">
        <f t="shared" si="17"/>
        <v>4.1906589250191679</v>
      </c>
      <c r="CM26" s="65">
        <f t="shared" si="18"/>
        <v>0</v>
      </c>
      <c r="CN26" s="66">
        <f t="shared" si="19"/>
        <v>0.3917437785621915</v>
      </c>
      <c r="CO26" s="65">
        <f t="shared" si="20"/>
        <v>0</v>
      </c>
      <c r="CP26" s="66">
        <f t="shared" si="8"/>
        <v>0.52700895980840368</v>
      </c>
      <c r="CQ26" s="65">
        <f t="shared" si="21"/>
        <v>0</v>
      </c>
      <c r="CR26" s="66">
        <f t="shared" si="9"/>
        <v>3.271906186648573</v>
      </c>
      <c r="CS26" s="65">
        <f t="shared" si="22"/>
        <v>0</v>
      </c>
      <c r="CT26" s="66">
        <f t="shared" si="10"/>
        <v>7.7534353480248832</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10523</v>
      </c>
      <c r="AY27" s="18" t="str">
        <f>IF(IFERROR(比較地域マスタ!$Z12,"")=0,"",IFERROR(比較地域マスタ!$Z12,""))</f>
        <v>千代田町</v>
      </c>
      <c r="BB27" s="110" t="str">
        <f t="shared" si="0"/>
        <v>10523</v>
      </c>
      <c r="BC27" s="1031" t="str">
        <f t="shared" si="0"/>
        <v>千代田町</v>
      </c>
      <c r="BD27" s="34">
        <f t="shared" si="14"/>
        <v>147.65788568102315</v>
      </c>
      <c r="BE27" s="34">
        <f t="shared" si="15"/>
        <v>97.003525663231628</v>
      </c>
      <c r="BF27" s="34">
        <f>VLOOKUP($AX27&amp;"_"&amp;$BC$14,データシート1!$A:$BT,MATCH($BC$12&amp;"_"&amp;BF$20,データシート1!$A$1:$BT$1,0),0)</f>
        <v>94.89704276577389</v>
      </c>
      <c r="BG27" s="34">
        <f>VLOOKUP($AX27&amp;"_"&amp;$BC$14,データシート1!$A:$BT,MATCH($BC$12&amp;"_"&amp;BG$20,データシート1!$A$1:$BT$1,0),0)</f>
        <v>1.0041654056716385</v>
      </c>
      <c r="BH27" s="34">
        <f>VLOOKUP($AX27&amp;"_"&amp;$BC$14,データシート1!$A:$BT,MATCH($BC$12&amp;"_"&amp;BH$20,データシート1!$A$1:$BT$1,0),0)</f>
        <v>1.1023174917860945</v>
      </c>
      <c r="BI27" s="34">
        <f>VLOOKUP($AX27&amp;"_"&amp;$BC$14,データシート1!$A:$BT,MATCH($BC$12&amp;"_"&amp;BI$20,データシート1!$A$1:$BT$1,0),0)</f>
        <v>11.186276562433591</v>
      </c>
      <c r="BJ27" s="34">
        <f>VLOOKUP($AX27&amp;"_"&amp;$BC$14,データシート1!$A:$BT,MATCH($BC$12&amp;"_"&amp;BJ$20,データシート1!$A$1:$BT$1,0),0)</f>
        <v>13.035489413195528</v>
      </c>
      <c r="BK27" s="34">
        <f t="shared" si="1"/>
        <v>24.301264605298588</v>
      </c>
      <c r="BL27" s="34">
        <f t="shared" si="2"/>
        <v>23.653401261616636</v>
      </c>
      <c r="BM27" s="34">
        <f>VLOOKUP($AX27&amp;"_"&amp;$BC$14,データシート1!$A:$BT,MATCH($BC$12&amp;"_"&amp;BM$20,データシート1!$A$1:$BT$1,0),0)</f>
        <v>11.623328226301883</v>
      </c>
      <c r="BN27" s="34">
        <f>VLOOKUP($AX27&amp;"_"&amp;$BC$14,データシート1!$A:$BT,MATCH($BC$12&amp;"_"&amp;BN$20,データシート1!$A$1:$BT$1,0),0)</f>
        <v>12.030073035314752</v>
      </c>
      <c r="BO27" s="34">
        <f>VLOOKUP($AX27&amp;"_"&amp;$BC$14,データシート1!$A:$BT,MATCH($BC$12&amp;"_"&amp;BO$20,データシート1!$A$1:$BT$1,0),0)</f>
        <v>0.64786334368194998</v>
      </c>
      <c r="BP27" s="34">
        <f>VLOOKUP($AX27&amp;"_"&amp;$BC$14,データシート1!$A:$BT,MATCH($BC$12&amp;"_"&amp;BP$20,データシート1!$A$1:$BT$1,0),0)</f>
        <v>0</v>
      </c>
      <c r="BQ27" s="34">
        <f>VLOOKUP($AX27&amp;"_"&amp;$BC$14,データシート1!$A:$BT,MATCH($BC$12&amp;"_"&amp;BQ$20,データシート1!$A$1:$BT$1,0),0)</f>
        <v>2.1313294368638158</v>
      </c>
      <c r="BR27" s="35">
        <f t="shared" si="3"/>
        <v>147.65788568102315</v>
      </c>
      <c r="BT27" s="121" t="str">
        <f t="shared" si="4"/>
        <v>千代田町</v>
      </c>
      <c r="BU27" s="33">
        <f t="shared" si="25"/>
        <v>147.65788568102315</v>
      </c>
      <c r="BV27" s="59">
        <f t="shared" si="16"/>
        <v>0.65694781701522376</v>
      </c>
      <c r="BW27" s="59">
        <f t="shared" si="5"/>
        <v>0.64268184748882651</v>
      </c>
      <c r="BX27" s="59">
        <f t="shared" si="5"/>
        <v>6.8006215925431801E-3</v>
      </c>
      <c r="BY27" s="59">
        <f t="shared" si="5"/>
        <v>7.4653479338541232E-3</v>
      </c>
      <c r="BZ27" s="59">
        <f t="shared" si="5"/>
        <v>7.5758070832726551E-2</v>
      </c>
      <c r="CA27" s="59">
        <f t="shared" si="5"/>
        <v>8.8281701671899512E-2</v>
      </c>
      <c r="CB27" s="59">
        <f t="shared" si="5"/>
        <v>0.16457816995832661</v>
      </c>
      <c r="CC27" s="59">
        <f t="shared" si="5"/>
        <v>0.16019057263703287</v>
      </c>
      <c r="CD27" s="59">
        <f t="shared" si="5"/>
        <v>7.8717964656564915E-2</v>
      </c>
      <c r="CE27" s="59">
        <f t="shared" si="5"/>
        <v>8.1472607980467959E-2</v>
      </c>
      <c r="CF27" s="59">
        <f t="shared" si="5"/>
        <v>4.3875973212937095E-3</v>
      </c>
      <c r="CG27" s="59">
        <f t="shared" si="5"/>
        <v>0</v>
      </c>
      <c r="CH27" s="59">
        <f t="shared" si="5"/>
        <v>1.4434240521823564E-2</v>
      </c>
      <c r="CI27" s="122">
        <f t="shared" si="6"/>
        <v>1</v>
      </c>
      <c r="CK27" s="123" t="str">
        <f t="shared" si="7"/>
        <v>千代田町</v>
      </c>
      <c r="CL27" s="124">
        <f t="shared" si="17"/>
        <v>97.003525663231628</v>
      </c>
      <c r="CM27" s="65">
        <f t="shared" si="18"/>
        <v>0.6742641522852566</v>
      </c>
      <c r="CN27" s="66">
        <f t="shared" si="19"/>
        <v>94.89704276577389</v>
      </c>
      <c r="CO27" s="65">
        <f t="shared" si="20"/>
        <v>0.68923117194954053</v>
      </c>
      <c r="CP27" s="66">
        <f t="shared" si="8"/>
        <v>1.0041654056716385</v>
      </c>
      <c r="CQ27" s="65">
        <f t="shared" si="21"/>
        <v>0</v>
      </c>
      <c r="CR27" s="66">
        <f t="shared" si="9"/>
        <v>1.1023174917860945</v>
      </c>
      <c r="CS27" s="65">
        <f t="shared" si="22"/>
        <v>0</v>
      </c>
      <c r="CT27" s="66">
        <f t="shared" si="10"/>
        <v>11.186276562433591</v>
      </c>
      <c r="CU27" s="67">
        <f t="shared" si="23"/>
        <v>0.27649951105152304</v>
      </c>
      <c r="CV27" s="16"/>
      <c r="CW27" s="959">
        <f t="shared" si="24"/>
        <v>65.406000000000006</v>
      </c>
      <c r="CX27" s="962">
        <f>VLOOKUP($AX27&amp;"_"&amp;$CW$14,データシート1!$A:$BT,MATCH($CW$12&amp;"_"&amp;CX$20,データシート1!$A$1:$BT$1,0),0)</f>
        <v>65.406000000000006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3.093</v>
      </c>
      <c r="DB27" s="962">
        <f>VLOOKUP($AX27&amp;"_"&amp;$CW$14,データシート1!$A:$BT,MATCH($CW$12&amp;"_"&amp;DB$20,データシート1!$A$1:$BT$1,0),0)</f>
        <v>0</v>
      </c>
      <c r="DC27" s="962">
        <f>VLOOKUP($AX27&amp;"_"&amp;$CW$14,データシート1!$A:$BT,MATCH($CW$12&amp;"_"&amp;DC$20,データシート1!$A$1:$BT$1,0),0)</f>
        <v>0</v>
      </c>
      <c r="DD27" s="961">
        <f t="shared" si="11"/>
        <v>68.499000000000009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0.95</v>
      </c>
      <c r="DO27" s="127">
        <f t="shared" si="27"/>
        <v>0</v>
      </c>
      <c r="DP27" s="127">
        <f t="shared" si="13"/>
        <v>0</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24472</v>
      </c>
      <c r="AY28" s="18" t="str">
        <f>IF(IFERROR(比較地域マスタ!$Z13,"")=0,"",IFERROR(比較地域マスタ!$Z13,""))</f>
        <v>南伊勢町</v>
      </c>
      <c r="BB28" s="110" t="str">
        <f t="shared" si="0"/>
        <v>24472</v>
      </c>
      <c r="BC28" s="1031" t="str">
        <f t="shared" si="0"/>
        <v>南伊勢町</v>
      </c>
      <c r="BD28" s="34">
        <f t="shared" si="14"/>
        <v>80.940020332453017</v>
      </c>
      <c r="BE28" s="34">
        <f t="shared" si="15"/>
        <v>23.08825771438984</v>
      </c>
      <c r="BF28" s="34">
        <f>VLOOKUP($AX28&amp;"_"&amp;$BC$14,データシート1!$A:$BT,MATCH($BC$12&amp;"_"&amp;BF$20,データシート1!$A$1:$BT$1,0),0)</f>
        <v>3.8311123028391569</v>
      </c>
      <c r="BG28" s="34">
        <f>VLOOKUP($AX28&amp;"_"&amp;$BC$14,データシート1!$A:$BT,MATCH($BC$12&amp;"_"&amp;BG$20,データシート1!$A$1:$BT$1,0),0)</f>
        <v>1.0650852298157616</v>
      </c>
      <c r="BH28" s="34">
        <f>VLOOKUP($AX28&amp;"_"&amp;$BC$14,データシート1!$A:$BT,MATCH($BC$12&amp;"_"&amp;BH$20,データシート1!$A$1:$BT$1,0),0)</f>
        <v>18.192060181734924</v>
      </c>
      <c r="BI28" s="34">
        <f>VLOOKUP($AX28&amp;"_"&amp;$BC$14,データシート1!$A:$BT,MATCH($BC$12&amp;"_"&amp;BI$20,データシート1!$A$1:$BT$1,0),0)</f>
        <v>11.273243018521587</v>
      </c>
      <c r="BJ28" s="34">
        <f>VLOOKUP($AX28&amp;"_"&amp;$BC$14,データシート1!$A:$BT,MATCH($BC$12&amp;"_"&amp;BJ$20,データシート1!$A$1:$BT$1,0),0)</f>
        <v>16.910033062434135</v>
      </c>
      <c r="BK28" s="34">
        <f t="shared" si="1"/>
        <v>28.720625625387456</v>
      </c>
      <c r="BL28" s="34">
        <f t="shared" si="2"/>
        <v>23.567935488981576</v>
      </c>
      <c r="BM28" s="34">
        <f>VLOOKUP($AX28&amp;"_"&amp;$BC$14,データシート1!$A:$BT,MATCH($BC$12&amp;"_"&amp;BM$20,データシート1!$A$1:$BT$1,0),0)</f>
        <v>9.8279100098677414</v>
      </c>
      <c r="BN28" s="34">
        <f>VLOOKUP($AX28&amp;"_"&amp;$BC$14,データシート1!$A:$BT,MATCH($BC$12&amp;"_"&amp;BN$20,データシート1!$A$1:$BT$1,0),0)</f>
        <v>13.740025479113836</v>
      </c>
      <c r="BO28" s="34">
        <f>VLOOKUP($AX28&amp;"_"&amp;$BC$14,データシート1!$A:$BT,MATCH($BC$12&amp;"_"&amp;BO$20,データシート1!$A$1:$BT$1,0),0)</f>
        <v>0.67945076878396304</v>
      </c>
      <c r="BP28" s="34">
        <f>VLOOKUP($AX28&amp;"_"&amp;$BC$14,データシート1!$A:$BT,MATCH($BC$12&amp;"_"&amp;BP$20,データシート1!$A$1:$BT$1,0),0)</f>
        <v>4.47323936762192</v>
      </c>
      <c r="BQ28" s="34">
        <f>VLOOKUP($AX28&amp;"_"&amp;$BC$14,データシート1!$A:$BT,MATCH($BC$12&amp;"_"&amp;BQ$20,データシート1!$A$1:$BT$1,0),0)</f>
        <v>0.94786091171999998</v>
      </c>
      <c r="BR28" s="35">
        <f t="shared" si="3"/>
        <v>80.940020332453017</v>
      </c>
      <c r="BT28" s="121" t="str">
        <f t="shared" si="4"/>
        <v>南伊勢町</v>
      </c>
      <c r="BU28" s="33">
        <f t="shared" si="25"/>
        <v>80.940020332453017</v>
      </c>
      <c r="BV28" s="59">
        <f t="shared" si="16"/>
        <v>0.28525144445920741</v>
      </c>
      <c r="BW28" s="59">
        <f t="shared" si="5"/>
        <v>4.7332732152812015E-2</v>
      </c>
      <c r="BX28" s="59">
        <f t="shared" si="5"/>
        <v>1.315894443121006E-2</v>
      </c>
      <c r="BY28" s="59">
        <f t="shared" si="5"/>
        <v>0.22475976787518537</v>
      </c>
      <c r="BZ28" s="59">
        <f t="shared" si="5"/>
        <v>0.13927897438396816</v>
      </c>
      <c r="CA28" s="59">
        <f t="shared" si="5"/>
        <v>0.20892054379252525</v>
      </c>
      <c r="CB28" s="59">
        <f t="shared" si="5"/>
        <v>0.35483837917782041</v>
      </c>
      <c r="CC28" s="59">
        <f t="shared" si="5"/>
        <v>0.29117778068474215</v>
      </c>
      <c r="CD28" s="59">
        <f t="shared" si="5"/>
        <v>0.12142213418653204</v>
      </c>
      <c r="CE28" s="59">
        <f t="shared" si="5"/>
        <v>0.16975564649821015</v>
      </c>
      <c r="CF28" s="59">
        <f t="shared" si="5"/>
        <v>8.3944971349548363E-3</v>
      </c>
      <c r="CG28" s="59">
        <f t="shared" si="5"/>
        <v>5.5266101358123432E-2</v>
      </c>
      <c r="CH28" s="59">
        <f t="shared" si="5"/>
        <v>1.1710658186478783E-2</v>
      </c>
      <c r="CI28" s="122">
        <f t="shared" si="6"/>
        <v>1</v>
      </c>
      <c r="CK28" s="123" t="str">
        <f t="shared" si="7"/>
        <v>南伊勢町</v>
      </c>
      <c r="CL28" s="124">
        <f t="shared" si="17"/>
        <v>23.08825771438984</v>
      </c>
      <c r="CM28" s="65">
        <f t="shared" si="18"/>
        <v>0</v>
      </c>
      <c r="CN28" s="66">
        <f t="shared" si="19"/>
        <v>3.8311123028391569</v>
      </c>
      <c r="CO28" s="65">
        <f t="shared" si="20"/>
        <v>0</v>
      </c>
      <c r="CP28" s="66">
        <f t="shared" si="8"/>
        <v>1.0650852298157616</v>
      </c>
      <c r="CQ28" s="65">
        <f t="shared" si="21"/>
        <v>0</v>
      </c>
      <c r="CR28" s="66">
        <f t="shared" si="9"/>
        <v>18.192060181734924</v>
      </c>
      <c r="CS28" s="65">
        <f t="shared" si="22"/>
        <v>0</v>
      </c>
      <c r="CT28" s="66">
        <f t="shared" si="10"/>
        <v>11.273243018521587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14382</v>
      </c>
      <c r="AY29" s="18" t="str">
        <f>IF(IFERROR(比較地域マスタ!$Z14,"")=0,"",IFERROR(比較地域マスタ!$Z14,""))</f>
        <v>箱根町</v>
      </c>
      <c r="BB29" s="110" t="str">
        <f t="shared" si="0"/>
        <v>14382</v>
      </c>
      <c r="BC29" s="1031" t="str">
        <f t="shared" si="0"/>
        <v>箱根町</v>
      </c>
      <c r="BD29" s="34">
        <f t="shared" si="14"/>
        <v>94.090130224796624</v>
      </c>
      <c r="BE29" s="34">
        <f t="shared" si="15"/>
        <v>6.4698938064641398</v>
      </c>
      <c r="BF29" s="34">
        <f>VLOOKUP($AX29&amp;"_"&amp;$BC$14,データシート1!$A:$BT,MATCH($BC$12&amp;"_"&amp;BF$20,データシート1!$A$1:$BT$1,0),0)</f>
        <v>0.85009582568352449</v>
      </c>
      <c r="BG29" s="34">
        <f>VLOOKUP($AX29&amp;"_"&amp;$BC$14,データシート1!$A:$BT,MATCH($BC$12&amp;"_"&amp;BG$20,データシート1!$A$1:$BT$1,0),0)</f>
        <v>1.2589861649573533</v>
      </c>
      <c r="BH29" s="34">
        <f>VLOOKUP($AX29&amp;"_"&amp;$BC$14,データシート1!$A:$BT,MATCH($BC$12&amp;"_"&amp;BH$20,データシート1!$A$1:$BT$1,0),0)</f>
        <v>4.3608118158232623</v>
      </c>
      <c r="BI29" s="34">
        <f>VLOOKUP($AX29&amp;"_"&amp;$BC$14,データシート1!$A:$BT,MATCH($BC$12&amp;"_"&amp;BI$20,データシート1!$A$1:$BT$1,0),0)</f>
        <v>48.525792235505264</v>
      </c>
      <c r="BJ29" s="34">
        <f>VLOOKUP($AX29&amp;"_"&amp;$BC$14,データシート1!$A:$BT,MATCH($BC$12&amp;"_"&amp;BJ$20,データシート1!$A$1:$BT$1,0),0)</f>
        <v>16.521160565706037</v>
      </c>
      <c r="BK29" s="34">
        <f t="shared" si="1"/>
        <v>19.408930824561189</v>
      </c>
      <c r="BL29" s="34">
        <f t="shared" si="2"/>
        <v>18.764804255752676</v>
      </c>
      <c r="BM29" s="34">
        <f>VLOOKUP($AX29&amp;"_"&amp;$BC$14,データシート1!$A:$BT,MATCH($BC$12&amp;"_"&amp;BM$20,データシート1!$A$1:$BT$1,0),0)</f>
        <v>9.6620954584635292</v>
      </c>
      <c r="BN29" s="34">
        <f>VLOOKUP($AX29&amp;"_"&amp;$BC$14,データシート1!$A:$BT,MATCH($BC$12&amp;"_"&amp;BN$20,データシート1!$A$1:$BT$1,0),0)</f>
        <v>9.1027087972891465</v>
      </c>
      <c r="BO29" s="34">
        <f>VLOOKUP($AX29&amp;"_"&amp;$BC$14,データシート1!$A:$BT,MATCH($BC$12&amp;"_"&amp;BO$20,データシート1!$A$1:$BT$1,0),0)</f>
        <v>0.64412656880851404</v>
      </c>
      <c r="BP29" s="34">
        <f>VLOOKUP($AX29&amp;"_"&amp;$BC$14,データシート1!$A:$BT,MATCH($BC$12&amp;"_"&amp;BP$20,データシート1!$A$1:$BT$1,0),0)</f>
        <v>0</v>
      </c>
      <c r="BQ29" s="34">
        <f>VLOOKUP($AX29&amp;"_"&amp;$BC$14,データシート1!$A:$BT,MATCH($BC$12&amp;"_"&amp;BQ$20,データシート1!$A$1:$BT$1,0),0)</f>
        <v>3.1643527925599999</v>
      </c>
      <c r="BR29" s="35">
        <f t="shared" si="3"/>
        <v>94.090130224796624</v>
      </c>
      <c r="BT29" s="121" t="str">
        <f t="shared" si="4"/>
        <v>箱根町</v>
      </c>
      <c r="BU29" s="33">
        <f t="shared" si="25"/>
        <v>94.090130224796624</v>
      </c>
      <c r="BV29" s="59">
        <f t="shared" si="16"/>
        <v>6.8762725601574912E-2</v>
      </c>
      <c r="BW29" s="59">
        <f t="shared" si="5"/>
        <v>9.0349096515490758E-3</v>
      </c>
      <c r="BX29" s="59">
        <f t="shared" si="5"/>
        <v>1.3380640051718821E-2</v>
      </c>
      <c r="BY29" s="59">
        <f t="shared" si="5"/>
        <v>4.634717589830701E-2</v>
      </c>
      <c r="BZ29" s="59">
        <f t="shared" si="5"/>
        <v>0.51573732674797301</v>
      </c>
      <c r="CA29" s="59">
        <f t="shared" si="5"/>
        <v>0.17558866723039171</v>
      </c>
      <c r="CB29" s="59">
        <f t="shared" si="5"/>
        <v>0.20628019940231879</v>
      </c>
      <c r="CC29" s="59">
        <f t="shared" si="5"/>
        <v>0.19943435311355726</v>
      </c>
      <c r="CD29" s="59">
        <f t="shared" si="5"/>
        <v>0.10268978728565059</v>
      </c>
      <c r="CE29" s="59">
        <f t="shared" si="5"/>
        <v>9.6744565827906651E-2</v>
      </c>
      <c r="CF29" s="59">
        <f t="shared" si="5"/>
        <v>6.8458462887615408E-3</v>
      </c>
      <c r="CG29" s="59">
        <f t="shared" si="5"/>
        <v>0</v>
      </c>
      <c r="CH29" s="59">
        <f t="shared" si="5"/>
        <v>3.3631081017741676E-2</v>
      </c>
      <c r="CI29" s="122">
        <f t="shared" si="6"/>
        <v>1</v>
      </c>
      <c r="CK29" s="123" t="str">
        <f t="shared" si="7"/>
        <v>箱根町</v>
      </c>
      <c r="CL29" s="124">
        <f t="shared" si="17"/>
        <v>6.4698938064641398</v>
      </c>
      <c r="CM29" s="65">
        <f t="shared" si="18"/>
        <v>0</v>
      </c>
      <c r="CN29" s="66">
        <f t="shared" si="19"/>
        <v>0.85009582568352449</v>
      </c>
      <c r="CO29" s="65">
        <f t="shared" si="20"/>
        <v>0</v>
      </c>
      <c r="CP29" s="66">
        <f t="shared" si="8"/>
        <v>1.2589861649573533</v>
      </c>
      <c r="CQ29" s="65">
        <f t="shared" si="21"/>
        <v>0</v>
      </c>
      <c r="CR29" s="66">
        <f t="shared" si="9"/>
        <v>4.3608118158232623</v>
      </c>
      <c r="CS29" s="65">
        <f t="shared" si="22"/>
        <v>0</v>
      </c>
      <c r="CT29" s="66">
        <f t="shared" si="10"/>
        <v>48.525792235505264</v>
      </c>
      <c r="CU29" s="67">
        <f t="shared" si="23"/>
        <v>0.46208416116478318</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22.422999999999998</v>
      </c>
      <c r="DB29" s="962">
        <f>VLOOKUP($AX29&amp;"_"&amp;$CW$14,データシート1!$A:$BT,MATCH($CW$12&amp;"_"&amp;DB$20,データシート1!$A$1:$BT$1,0),0)</f>
        <v>0</v>
      </c>
      <c r="DC29" s="962">
        <f>VLOOKUP($AX29&amp;"_"&amp;$CW$14,データシート1!$A:$BT,MATCH($CW$12&amp;"_"&amp;DC$20,データシート1!$A$1:$BT$1,0),0)</f>
        <v>0</v>
      </c>
      <c r="DD29" s="961">
        <f t="shared" si="11"/>
        <v>22.422999999999998</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01429</v>
      </c>
      <c r="AY30" s="18" t="str">
        <f>IF(IFERROR(比較地域マスタ!$Z15,"")=0,"",IFERROR(比較地域マスタ!$Z15,""))</f>
        <v>栗山町</v>
      </c>
      <c r="BB30" s="110" t="str">
        <f t="shared" si="0"/>
        <v>01429</v>
      </c>
      <c r="BC30" s="1031" t="str">
        <f t="shared" si="0"/>
        <v>栗山町</v>
      </c>
      <c r="BD30" s="34">
        <f t="shared" si="14"/>
        <v>106.33963834905295</v>
      </c>
      <c r="BE30" s="34">
        <f t="shared" si="15"/>
        <v>43.140551368349833</v>
      </c>
      <c r="BF30" s="34">
        <f>VLOOKUP($AX30&amp;"_"&amp;$BC$14,データシート1!$A:$BT,MATCH($BC$12&amp;"_"&amp;BF$20,データシート1!$A$1:$BT$1,0),0)</f>
        <v>23.688542730845938</v>
      </c>
      <c r="BG30" s="34">
        <f>VLOOKUP($AX30&amp;"_"&amp;$BC$14,データシート1!$A:$BT,MATCH($BC$12&amp;"_"&amp;BG$20,データシート1!$A$1:$BT$1,0),0)</f>
        <v>1.4940253730494535</v>
      </c>
      <c r="BH30" s="34">
        <f>VLOOKUP($AX30&amp;"_"&amp;$BC$14,データシート1!$A:$BT,MATCH($BC$12&amp;"_"&amp;BH$20,データシート1!$A$1:$BT$1,0),0)</f>
        <v>17.957983264454441</v>
      </c>
      <c r="BI30" s="34">
        <f>VLOOKUP($AX30&amp;"_"&amp;$BC$14,データシート1!$A:$BT,MATCH($BC$12&amp;"_"&amp;BI$20,データシート1!$A$1:$BT$1,0),0)</f>
        <v>15.129172242563268</v>
      </c>
      <c r="BJ30" s="34">
        <f>VLOOKUP($AX30&amp;"_"&amp;$BC$14,データシート1!$A:$BT,MATCH($BC$12&amp;"_"&amp;BJ$20,データシート1!$A$1:$BT$1,0),0)</f>
        <v>25.385156219668907</v>
      </c>
      <c r="BK30" s="34">
        <f t="shared" si="1"/>
        <v>22.684758518470925</v>
      </c>
      <c r="BL30" s="34">
        <f t="shared" si="2"/>
        <v>22.024517108020717</v>
      </c>
      <c r="BM30" s="34">
        <f>VLOOKUP($AX30&amp;"_"&amp;$BC$14,データシート1!$A:$BT,MATCH($BC$12&amp;"_"&amp;BM$20,データシート1!$A$1:$BT$1,0),0)</f>
        <v>9.566955961756193</v>
      </c>
      <c r="BN30" s="34">
        <f>VLOOKUP($AX30&amp;"_"&amp;$BC$14,データシート1!$A:$BT,MATCH($BC$12&amp;"_"&amp;BN$20,データシート1!$A$1:$BT$1,0),0)</f>
        <v>12.457561146264524</v>
      </c>
      <c r="BO30" s="34">
        <f>VLOOKUP($AX30&amp;"_"&amp;$BC$14,データシート1!$A:$BT,MATCH($BC$12&amp;"_"&amp;BO$20,データシート1!$A$1:$BT$1,0),0)</f>
        <v>0.66024141045020701</v>
      </c>
      <c r="BP30" s="34">
        <f>VLOOKUP($AX30&amp;"_"&amp;$BC$14,データシート1!$A:$BT,MATCH($BC$12&amp;"_"&amp;BP$20,データシート1!$A$1:$BT$1,0),0)</f>
        <v>0</v>
      </c>
      <c r="BQ30" s="34">
        <f>VLOOKUP($AX30&amp;"_"&amp;$BC$14,データシート1!$A:$BT,MATCH($BC$12&amp;"_"&amp;BQ$20,データシート1!$A$1:$BT$1,0),0)</f>
        <v>0</v>
      </c>
      <c r="BR30" s="35">
        <f t="shared" si="3"/>
        <v>106.33963834905295</v>
      </c>
      <c r="BT30" s="121" t="str">
        <f t="shared" si="4"/>
        <v>栗山町</v>
      </c>
      <c r="BU30" s="33">
        <f t="shared" si="25"/>
        <v>106.33963834905295</v>
      </c>
      <c r="BV30" s="59">
        <f t="shared" si="16"/>
        <v>0.40568645933084496</v>
      </c>
      <c r="BW30" s="59">
        <f t="shared" si="5"/>
        <v>0.22276305523148232</v>
      </c>
      <c r="BX30" s="59">
        <f t="shared" si="5"/>
        <v>1.4049562291583242E-2</v>
      </c>
      <c r="BY30" s="59">
        <f t="shared" si="5"/>
        <v>0.16887384180777942</v>
      </c>
      <c r="BZ30" s="59">
        <f t="shared" si="5"/>
        <v>0.1422721806980643</v>
      </c>
      <c r="CA30" s="59">
        <f t="shared" si="5"/>
        <v>0.2387177219499636</v>
      </c>
      <c r="CB30" s="59">
        <f t="shared" si="5"/>
        <v>0.213323638021127</v>
      </c>
      <c r="CC30" s="59">
        <f t="shared" si="5"/>
        <v>0.2071148393012836</v>
      </c>
      <c r="CD30" s="59">
        <f t="shared" si="5"/>
        <v>8.9966038161172615E-2</v>
      </c>
      <c r="CE30" s="59">
        <f t="shared" si="5"/>
        <v>0.11714880114011099</v>
      </c>
      <c r="CF30" s="59">
        <f t="shared" si="5"/>
        <v>6.2087987198433713E-3</v>
      </c>
      <c r="CG30" s="59">
        <f t="shared" si="5"/>
        <v>0</v>
      </c>
      <c r="CH30" s="59">
        <f t="shared" si="5"/>
        <v>0</v>
      </c>
      <c r="CI30" s="122">
        <f t="shared" si="6"/>
        <v>1</v>
      </c>
      <c r="CK30" s="123" t="str">
        <f t="shared" si="7"/>
        <v>栗山町</v>
      </c>
      <c r="CL30" s="124">
        <f t="shared" si="17"/>
        <v>43.140551368349833</v>
      </c>
      <c r="CM30" s="65">
        <f t="shared" si="18"/>
        <v>0</v>
      </c>
      <c r="CN30" s="66">
        <f t="shared" si="19"/>
        <v>23.688542730845938</v>
      </c>
      <c r="CO30" s="65">
        <f t="shared" si="20"/>
        <v>0</v>
      </c>
      <c r="CP30" s="66">
        <f t="shared" si="8"/>
        <v>1.4940253730494535</v>
      </c>
      <c r="CQ30" s="65">
        <f t="shared" si="21"/>
        <v>0</v>
      </c>
      <c r="CR30" s="66">
        <f t="shared" si="9"/>
        <v>17.957983264454441</v>
      </c>
      <c r="CS30" s="65">
        <f t="shared" si="22"/>
        <v>0</v>
      </c>
      <c r="CT30" s="66">
        <f t="shared" si="10"/>
        <v>15.129172242563268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31302</v>
      </c>
      <c r="AY31" s="18" t="str">
        <f>IF(IFERROR(比較地域マスタ!$Z16,"")=0,"",IFERROR(比較地域マスタ!$Z16,""))</f>
        <v>岩美町</v>
      </c>
      <c r="BB31" s="110" t="str">
        <f t="shared" si="0"/>
        <v>31302</v>
      </c>
      <c r="BC31" s="1031" t="str">
        <f t="shared" si="0"/>
        <v>岩美町</v>
      </c>
      <c r="BD31" s="34">
        <f t="shared" si="14"/>
        <v>70.822635477818267</v>
      </c>
      <c r="BE31" s="34">
        <f t="shared" si="15"/>
        <v>25.351965342359556</v>
      </c>
      <c r="BF31" s="34">
        <f>VLOOKUP($AX31&amp;"_"&amp;$BC$14,データシート1!$A:$BT,MATCH($BC$12&amp;"_"&amp;BF$20,データシート1!$A$1:$BT$1,0),0)</f>
        <v>12.700758156596612</v>
      </c>
      <c r="BG31" s="34">
        <f>VLOOKUP($AX31&amp;"_"&amp;$BC$14,データシート1!$A:$BT,MATCH($BC$12&amp;"_"&amp;BG$20,データシート1!$A$1:$BT$1,0),0)</f>
        <v>0.5639886782444582</v>
      </c>
      <c r="BH31" s="34">
        <f>VLOOKUP($AX31&amp;"_"&amp;$BC$14,データシート1!$A:$BT,MATCH($BC$12&amp;"_"&amp;BH$20,データシート1!$A$1:$BT$1,0),0)</f>
        <v>12.087218507518486</v>
      </c>
      <c r="BI31" s="34">
        <f>VLOOKUP($AX31&amp;"_"&amp;$BC$14,データシート1!$A:$BT,MATCH($BC$12&amp;"_"&amp;BI$20,データシート1!$A$1:$BT$1,0),0)</f>
        <v>9.2089489164512912</v>
      </c>
      <c r="BJ31" s="34">
        <f>VLOOKUP($AX31&amp;"_"&amp;$BC$14,データシート1!$A:$BT,MATCH($BC$12&amp;"_"&amp;BJ$20,データシート1!$A$1:$BT$1,0),0)</f>
        <v>15.946611926732748</v>
      </c>
      <c r="BK31" s="34">
        <f t="shared" si="1"/>
        <v>20.315109292274666</v>
      </c>
      <c r="BL31" s="34">
        <f t="shared" si="2"/>
        <v>19.641282444682915</v>
      </c>
      <c r="BM31" s="34">
        <f>VLOOKUP($AX31&amp;"_"&amp;$BC$14,データシート1!$A:$BT,MATCH($BC$12&amp;"_"&amp;BM$20,データシート1!$A$1:$BT$1,0),0)</f>
        <v>9.5302592987405053</v>
      </c>
      <c r="BN31" s="34">
        <f>VLOOKUP($AX31&amp;"_"&amp;$BC$14,データシート1!$A:$BT,MATCH($BC$12&amp;"_"&amp;BN$20,データシート1!$A$1:$BT$1,0),0)</f>
        <v>10.111023145942411</v>
      </c>
      <c r="BO31" s="34">
        <f>VLOOKUP($AX31&amp;"_"&amp;$BC$14,データシート1!$A:$BT,MATCH($BC$12&amp;"_"&amp;BO$20,データシート1!$A$1:$BT$1,0),0)</f>
        <v>0.65072431194442504</v>
      </c>
      <c r="BP31" s="34">
        <f>VLOOKUP($AX31&amp;"_"&amp;$BC$14,データシート1!$A:$BT,MATCH($BC$12&amp;"_"&amp;BP$20,データシート1!$A$1:$BT$1,0),0)</f>
        <v>2.3102535647327071E-2</v>
      </c>
      <c r="BQ31" s="34">
        <f>VLOOKUP($AX31&amp;"_"&amp;$BC$14,データシート1!$A:$BT,MATCH($BC$12&amp;"_"&amp;BQ$20,データシート1!$A$1:$BT$1,0),0)</f>
        <v>0</v>
      </c>
      <c r="BR31" s="35">
        <f t="shared" si="3"/>
        <v>70.822635477818267</v>
      </c>
      <c r="BT31" s="121" t="str">
        <f t="shared" si="4"/>
        <v>岩美町</v>
      </c>
      <c r="BU31" s="33">
        <f t="shared" si="25"/>
        <v>70.822635477818267</v>
      </c>
      <c r="BV31" s="59">
        <f t="shared" si="16"/>
        <v>0.35796416175870527</v>
      </c>
      <c r="BW31" s="59">
        <f t="shared" si="5"/>
        <v>0.17933190527164869</v>
      </c>
      <c r="BX31" s="59">
        <f t="shared" si="5"/>
        <v>7.963395804736751E-3</v>
      </c>
      <c r="BY31" s="59">
        <f t="shared" si="5"/>
        <v>0.17066886068231982</v>
      </c>
      <c r="BZ31" s="59">
        <f t="shared" si="5"/>
        <v>0.1300283285749165</v>
      </c>
      <c r="CA31" s="59">
        <f t="shared" si="5"/>
        <v>0.22516264495307078</v>
      </c>
      <c r="CB31" s="59">
        <f t="shared" si="5"/>
        <v>0.28684486471330739</v>
      </c>
      <c r="CC31" s="59">
        <f t="shared" si="5"/>
        <v>0.27733057817136142</v>
      </c>
      <c r="CD31" s="59">
        <f t="shared" si="5"/>
        <v>0.13456516033952723</v>
      </c>
      <c r="CE31" s="59">
        <f t="shared" si="5"/>
        <v>0.14276541783183422</v>
      </c>
      <c r="CF31" s="59">
        <f t="shared" si="5"/>
        <v>9.1880838315912816E-3</v>
      </c>
      <c r="CG31" s="59">
        <f t="shared" si="5"/>
        <v>3.2620271035469742E-4</v>
      </c>
      <c r="CH31" s="59">
        <f t="shared" si="5"/>
        <v>0</v>
      </c>
      <c r="CI31" s="122">
        <f t="shared" si="6"/>
        <v>1</v>
      </c>
      <c r="CK31" s="123" t="str">
        <f t="shared" si="7"/>
        <v>岩美町</v>
      </c>
      <c r="CL31" s="124">
        <f t="shared" si="17"/>
        <v>25.351965342359556</v>
      </c>
      <c r="CM31" s="65">
        <f t="shared" si="18"/>
        <v>0.45889933355822432</v>
      </c>
      <c r="CN31" s="66">
        <f t="shared" si="19"/>
        <v>12.700758156596612</v>
      </c>
      <c r="CO31" s="65">
        <f t="shared" si="20"/>
        <v>0.91600830883922069</v>
      </c>
      <c r="CP31" s="66">
        <f t="shared" si="8"/>
        <v>0.5639886782444582</v>
      </c>
      <c r="CQ31" s="65">
        <f t="shared" si="21"/>
        <v>0</v>
      </c>
      <c r="CR31" s="66">
        <f t="shared" si="9"/>
        <v>12.087218507518486</v>
      </c>
      <c r="CS31" s="65">
        <f t="shared" si="22"/>
        <v>0</v>
      </c>
      <c r="CT31" s="66">
        <f t="shared" si="10"/>
        <v>9.2089489164512912</v>
      </c>
      <c r="CU31" s="67">
        <f t="shared" si="23"/>
        <v>0</v>
      </c>
      <c r="CV31" s="16"/>
      <c r="CW31" s="959">
        <f t="shared" si="24"/>
        <v>11.634</v>
      </c>
      <c r="CX31" s="962">
        <f>VLOOKUP($AX31&amp;"_"&amp;$CW$14,データシート1!$A:$BT,MATCH($CW$12&amp;"_"&amp;CX$20,データシート1!$A$1:$BT$1,0),0)</f>
        <v>11.634</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11.634</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28442</v>
      </c>
      <c r="AY32" s="18" t="str">
        <f>IF(IFERROR(比較地域マスタ!$Z17,"")=0,"",IFERROR(比較地域マスタ!$Z17,""))</f>
        <v>市川町</v>
      </c>
      <c r="AZ32" s="16"/>
      <c r="BA32" s="16"/>
      <c r="BB32" s="110" t="str">
        <f t="shared" si="0"/>
        <v>28442</v>
      </c>
      <c r="BC32" s="1031" t="str">
        <f t="shared" si="0"/>
        <v>市川町</v>
      </c>
      <c r="BD32" s="34">
        <f t="shared" si="14"/>
        <v>101.51756462014811</v>
      </c>
      <c r="BE32" s="34">
        <f t="shared" si="15"/>
        <v>62.683835007955295</v>
      </c>
      <c r="BF32" s="34">
        <f>VLOOKUP($AX32&amp;"_"&amp;$BC$14,データシート1!$A:$BT,MATCH($BC$12&amp;"_"&amp;BF$20,データシート1!$A$1:$BT$1,0),0)</f>
        <v>58.003889779232608</v>
      </c>
      <c r="BG32" s="34">
        <f>VLOOKUP($AX32&amp;"_"&amp;$BC$14,データシート1!$A:$BT,MATCH($BC$12&amp;"_"&amp;BG$20,データシート1!$A$1:$BT$1,0),0)</f>
        <v>0.45828639677277755</v>
      </c>
      <c r="BH32" s="34">
        <f>VLOOKUP($AX32&amp;"_"&amp;$BC$14,データシート1!$A:$BT,MATCH($BC$12&amp;"_"&amp;BH$20,データシート1!$A$1:$BT$1,0),0)</f>
        <v>4.2216588319499095</v>
      </c>
      <c r="BI32" s="34">
        <f>VLOOKUP($AX32&amp;"_"&amp;$BC$14,データシート1!$A:$BT,MATCH($BC$12&amp;"_"&amp;BI$20,データシート1!$A$1:$BT$1,0),0)</f>
        <v>6.0844680246080864</v>
      </c>
      <c r="BJ32" s="34">
        <f>VLOOKUP($AX32&amp;"_"&amp;$BC$14,データシート1!$A:$BT,MATCH($BC$12&amp;"_"&amp;BJ$20,データシート1!$A$1:$BT$1,0),0)</f>
        <v>8.8628870997832419</v>
      </c>
      <c r="BK32" s="34">
        <f t="shared" si="1"/>
        <v>23.886374487801483</v>
      </c>
      <c r="BL32" s="34">
        <f t="shared" si="2"/>
        <v>23.21924339867838</v>
      </c>
      <c r="BM32" s="34">
        <f>VLOOKUP($AX32&amp;"_"&amp;$BC$14,データシート1!$A:$BT,MATCH($BC$12&amp;"_"&amp;BM$20,データシート1!$A$1:$BT$1,0),0)</f>
        <v>10.506118707824319</v>
      </c>
      <c r="BN32" s="34">
        <f>VLOOKUP($AX32&amp;"_"&amp;$BC$14,データシート1!$A:$BT,MATCH($BC$12&amp;"_"&amp;BN$20,データシート1!$A$1:$BT$1,0),0)</f>
        <v>12.713124690854061</v>
      </c>
      <c r="BO32" s="34">
        <f>VLOOKUP($AX32&amp;"_"&amp;$BC$14,データシート1!$A:$BT,MATCH($BC$12&amp;"_"&amp;BO$20,データシート1!$A$1:$BT$1,0),0)</f>
        <v>0.66713108912310404</v>
      </c>
      <c r="BP32" s="34">
        <f>VLOOKUP($AX32&amp;"_"&amp;$BC$14,データシート1!$A:$BT,MATCH($BC$12&amp;"_"&amp;BP$20,データシート1!$A$1:$BT$1,0),0)</f>
        <v>0</v>
      </c>
      <c r="BQ32" s="34">
        <f>VLOOKUP($AX32&amp;"_"&amp;$BC$14,データシート1!$A:$BT,MATCH($BC$12&amp;"_"&amp;BQ$20,データシート1!$A$1:$BT$1,0),0)</f>
        <v>0</v>
      </c>
      <c r="BR32" s="35">
        <f t="shared" si="3"/>
        <v>101.51756462014811</v>
      </c>
      <c r="BS32" s="21"/>
      <c r="BT32" s="121" t="str">
        <f t="shared" si="4"/>
        <v>市川町</v>
      </c>
      <c r="BU32" s="33">
        <f t="shared" si="25"/>
        <v>101.51756462014811</v>
      </c>
      <c r="BV32" s="59">
        <f t="shared" si="16"/>
        <v>0.61746787605181075</v>
      </c>
      <c r="BW32" s="59">
        <f t="shared" si="5"/>
        <v>0.57136801888685795</v>
      </c>
      <c r="BX32" s="59">
        <f t="shared" si="5"/>
        <v>4.5143557027551252E-3</v>
      </c>
      <c r="BY32" s="59">
        <f t="shared" si="5"/>
        <v>4.158550146219761E-2</v>
      </c>
      <c r="BZ32" s="59">
        <f t="shared" si="5"/>
        <v>5.9935125979179639E-2</v>
      </c>
      <c r="CA32" s="59">
        <f t="shared" si="5"/>
        <v>8.7303976734920921E-2</v>
      </c>
      <c r="CB32" s="59">
        <f t="shared" si="5"/>
        <v>0.23529302123408871</v>
      </c>
      <c r="CC32" s="59">
        <f t="shared" si="5"/>
        <v>0.22872143835954548</v>
      </c>
      <c r="CD32" s="59">
        <f t="shared" si="5"/>
        <v>0.10349064959483059</v>
      </c>
      <c r="CE32" s="59">
        <f t="shared" si="5"/>
        <v>0.12523078876471488</v>
      </c>
      <c r="CF32" s="59">
        <f t="shared" si="5"/>
        <v>6.5715828745432601E-3</v>
      </c>
      <c r="CG32" s="59">
        <f t="shared" si="5"/>
        <v>0</v>
      </c>
      <c r="CH32" s="59">
        <f t="shared" si="5"/>
        <v>0</v>
      </c>
      <c r="CI32" s="122">
        <f t="shared" si="6"/>
        <v>1</v>
      </c>
      <c r="CJ32" s="16"/>
      <c r="CK32" s="123" t="str">
        <f t="shared" si="7"/>
        <v>市川町</v>
      </c>
      <c r="CL32" s="124">
        <f t="shared" si="17"/>
        <v>62.683835007955295</v>
      </c>
      <c r="CM32" s="65">
        <f t="shared" si="18"/>
        <v>0.13453229208024295</v>
      </c>
      <c r="CN32" s="66">
        <f t="shared" si="19"/>
        <v>58.003889779232608</v>
      </c>
      <c r="CO32" s="65">
        <f t="shared" si="20"/>
        <v>0.1453868013351633</v>
      </c>
      <c r="CP32" s="66">
        <f t="shared" si="8"/>
        <v>0.45828639677277755</v>
      </c>
      <c r="CQ32" s="65">
        <f t="shared" si="21"/>
        <v>0</v>
      </c>
      <c r="CR32" s="66">
        <f t="shared" si="9"/>
        <v>4.2216588319499095</v>
      </c>
      <c r="CS32" s="65">
        <f t="shared" si="22"/>
        <v>0</v>
      </c>
      <c r="CT32" s="66">
        <f t="shared" si="10"/>
        <v>6.0844680246080864</v>
      </c>
      <c r="CU32" s="67">
        <f t="shared" si="23"/>
        <v>0</v>
      </c>
      <c r="CV32" s="16"/>
      <c r="CW32" s="959">
        <f t="shared" si="24"/>
        <v>8.4329999999999998</v>
      </c>
      <c r="CX32" s="962">
        <f>VLOOKUP($AX32&amp;"_"&amp;$CW$14,データシート1!$A:$BT,MATCH($CW$12&amp;"_"&amp;CX$20,データシート1!$A$1:$BT$1,0),0)</f>
        <v>8.4329999999999998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8.4329999999999998</v>
      </c>
      <c r="DE32" s="16"/>
      <c r="DF32" s="125">
        <f>VLOOKUP($AX32&amp;"_"&amp;$DF$14,データシート1!$A:$BT,MATCH($DF$12&amp;"_"&amp;DF$20,データシート1!$A$1:$BT$1,0),0)</f>
        <v>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35344</v>
      </c>
      <c r="AY33" s="18" t="str">
        <f>IF(IFERROR(比較地域マスタ!$Z18,"")=0,"",IFERROR(比較地域マスタ!$Z18,""))</f>
        <v>平生町</v>
      </c>
      <c r="BB33" s="110" t="str">
        <f t="shared" si="0"/>
        <v>35344</v>
      </c>
      <c r="BC33" s="1031" t="str">
        <f t="shared" si="0"/>
        <v>平生町</v>
      </c>
      <c r="BD33" s="34">
        <f t="shared" si="14"/>
        <v>145.92222548209938</v>
      </c>
      <c r="BE33" s="34">
        <f t="shared" si="15"/>
        <v>90.828029617955764</v>
      </c>
      <c r="BF33" s="34">
        <f>VLOOKUP($AX33&amp;"_"&amp;$BC$14,データシート1!$A:$BT,MATCH($BC$12&amp;"_"&amp;BF$20,データシート1!$A$1:$BT$1,0),0)</f>
        <v>89.93150784461838</v>
      </c>
      <c r="BG33" s="34">
        <f>VLOOKUP($AX33&amp;"_"&amp;$BC$14,データシート1!$A:$BT,MATCH($BC$12&amp;"_"&amp;BG$20,データシート1!$A$1:$BT$1,0),0)</f>
        <v>0.89652177333737759</v>
      </c>
      <c r="BH33" s="34">
        <f>VLOOKUP($AX33&amp;"_"&amp;$BC$14,データシート1!$A:$BT,MATCH($BC$12&amp;"_"&amp;BH$20,データシート1!$A$1:$BT$1,0),0)</f>
        <v>0</v>
      </c>
      <c r="BI33" s="34">
        <f>VLOOKUP($AX33&amp;"_"&amp;$BC$14,データシート1!$A:$BT,MATCH($BC$12&amp;"_"&amp;BI$20,データシート1!$A$1:$BT$1,0),0)</f>
        <v>13.580206141533973</v>
      </c>
      <c r="BJ33" s="34">
        <f>VLOOKUP($AX33&amp;"_"&amp;$BC$14,データシート1!$A:$BT,MATCH($BC$12&amp;"_"&amp;BJ$20,データシート1!$A$1:$BT$1,0),0)</f>
        <v>19.550690055189659</v>
      </c>
      <c r="BK33" s="34">
        <f t="shared" si="1"/>
        <v>20.345949190046426</v>
      </c>
      <c r="BL33" s="34">
        <f t="shared" si="2"/>
        <v>19.011040732485164</v>
      </c>
      <c r="BM33" s="34">
        <f>VLOOKUP($AX33&amp;"_"&amp;$BC$14,データシート1!$A:$BT,MATCH($BC$12&amp;"_"&amp;BM$20,データシート1!$A$1:$BT$1,0),0)</f>
        <v>10.261474287719741</v>
      </c>
      <c r="BN33" s="34">
        <f>VLOOKUP($AX33&amp;"_"&amp;$BC$14,データシート1!$A:$BT,MATCH($BC$12&amp;"_"&amp;BN$20,データシート1!$A$1:$BT$1,0),0)</f>
        <v>8.7495664447654224</v>
      </c>
      <c r="BO33" s="34">
        <f>VLOOKUP($AX33&amp;"_"&amp;$BC$14,データシート1!$A:$BT,MATCH($BC$12&amp;"_"&amp;BO$20,データシート1!$A$1:$BT$1,0),0)</f>
        <v>0.66473721771980898</v>
      </c>
      <c r="BP33" s="34">
        <f>VLOOKUP($AX33&amp;"_"&amp;$BC$14,データシート1!$A:$BT,MATCH($BC$12&amp;"_"&amp;BP$20,データシート1!$A$1:$BT$1,0),0)</f>
        <v>0.67017123984145299</v>
      </c>
      <c r="BQ33" s="34">
        <f>VLOOKUP($AX33&amp;"_"&amp;$BC$14,データシート1!$A:$BT,MATCH($BC$12&amp;"_"&amp;BQ$20,データシート1!$A$1:$BT$1,0),0)</f>
        <v>1.617350477373545</v>
      </c>
      <c r="BR33" s="35">
        <f t="shared" si="3"/>
        <v>145.92222548209938</v>
      </c>
      <c r="BT33" s="121" t="str">
        <f t="shared" si="4"/>
        <v>平生町</v>
      </c>
      <c r="BU33" s="33">
        <f t="shared" si="25"/>
        <v>145.92222548209938</v>
      </c>
      <c r="BV33" s="59">
        <f t="shared" si="16"/>
        <v>0.62244136777572556</v>
      </c>
      <c r="BW33" s="59">
        <f t="shared" si="5"/>
        <v>0.61629753485119709</v>
      </c>
      <c r="BX33" s="59">
        <f t="shared" si="5"/>
        <v>6.1438329245283889E-3</v>
      </c>
      <c r="BY33" s="59">
        <f t="shared" si="5"/>
        <v>0</v>
      </c>
      <c r="BZ33" s="59">
        <f t="shared" si="5"/>
        <v>9.3064686319493453E-2</v>
      </c>
      <c r="CA33" s="59">
        <f t="shared" si="5"/>
        <v>0.13398020754273643</v>
      </c>
      <c r="CB33" s="59">
        <f t="shared" si="5"/>
        <v>0.13943009108329638</v>
      </c>
      <c r="CC33" s="59">
        <f t="shared" si="5"/>
        <v>0.13028200926676034</v>
      </c>
      <c r="CD33" s="59">
        <f t="shared" si="5"/>
        <v>7.0321530896460593E-2</v>
      </c>
      <c r="CE33" s="59">
        <f t="shared" si="5"/>
        <v>5.9960478370299747E-2</v>
      </c>
      <c r="CF33" s="59">
        <f t="shared" si="5"/>
        <v>4.555421324775189E-3</v>
      </c>
      <c r="CG33" s="59">
        <f t="shared" si="5"/>
        <v>4.5926604917608284E-3</v>
      </c>
      <c r="CH33" s="59">
        <f t="shared" si="5"/>
        <v>1.1083647278748152E-2</v>
      </c>
      <c r="CI33" s="122">
        <f t="shared" si="6"/>
        <v>1</v>
      </c>
      <c r="CK33" s="123" t="str">
        <f t="shared" si="7"/>
        <v>平生町</v>
      </c>
      <c r="CL33" s="124">
        <f t="shared" si="17"/>
        <v>90.828029617955764</v>
      </c>
      <c r="CM33" s="65">
        <f t="shared" si="18"/>
        <v>0.27695195090995478</v>
      </c>
      <c r="CN33" s="66">
        <f t="shared" si="19"/>
        <v>89.93150784461838</v>
      </c>
      <c r="CO33" s="65">
        <f t="shared" si="20"/>
        <v>0.27971286819144897</v>
      </c>
      <c r="CP33" s="66">
        <f t="shared" si="8"/>
        <v>0.89652177333737759</v>
      </c>
      <c r="CQ33" s="65">
        <f t="shared" si="21"/>
        <v>0</v>
      </c>
      <c r="CR33" s="66">
        <f t="shared" si="9"/>
        <v>0</v>
      </c>
      <c r="CS33" s="65">
        <f t="shared" si="22"/>
        <v>0</v>
      </c>
      <c r="CT33" s="66">
        <f t="shared" si="10"/>
        <v>13.580206141533973</v>
      </c>
      <c r="CU33" s="67">
        <f t="shared" si="23"/>
        <v>0</v>
      </c>
      <c r="CV33" s="16"/>
      <c r="CW33" s="959">
        <f t="shared" si="24"/>
        <v>25.155000000000001</v>
      </c>
      <c r="CX33" s="962">
        <f>VLOOKUP($AX33&amp;"_"&amp;$CW$14,データシート1!$A:$BT,MATCH($CW$12&amp;"_"&amp;CX$20,データシート1!$A$1:$BT$1,0),0)</f>
        <v>25.155000000000001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25.155000000000001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11327</v>
      </c>
      <c r="AY34" s="18" t="str">
        <f>IF(IFERROR(比較地域マスタ!$Z19,"")=0,"",IFERROR(比較地域マスタ!$Z19,""))</f>
        <v>越生町</v>
      </c>
      <c r="BB34" s="110" t="str">
        <f t="shared" si="0"/>
        <v>11327</v>
      </c>
      <c r="BC34" s="1031" t="str">
        <f t="shared" si="0"/>
        <v>越生町</v>
      </c>
      <c r="BD34" s="34">
        <f t="shared" si="14"/>
        <v>48.007373021440998</v>
      </c>
      <c r="BE34" s="34">
        <f t="shared" si="15"/>
        <v>5.895040162846386</v>
      </c>
      <c r="BF34" s="34">
        <f>VLOOKUP($AX34&amp;"_"&amp;$BC$14,データシート1!$A:$BT,MATCH($BC$12&amp;"_"&amp;BF$20,データシート1!$A$1:$BT$1,0),0)</f>
        <v>4.2091206025540329</v>
      </c>
      <c r="BG34" s="34">
        <f>VLOOKUP($AX34&amp;"_"&amp;$BC$14,データシート1!$A:$BT,MATCH($BC$12&amp;"_"&amp;BG$20,データシート1!$A$1:$BT$1,0),0)</f>
        <v>0.47501511383259992</v>
      </c>
      <c r="BH34" s="34">
        <f>VLOOKUP($AX34&amp;"_"&amp;$BC$14,データシート1!$A:$BT,MATCH($BC$12&amp;"_"&amp;BH$20,データシート1!$A$1:$BT$1,0),0)</f>
        <v>1.2109044464597531</v>
      </c>
      <c r="BI34" s="34">
        <f>VLOOKUP($AX34&amp;"_"&amp;$BC$14,データシート1!$A:$BT,MATCH($BC$12&amp;"_"&amp;BI$20,データシート1!$A$1:$BT$1,0),0)</f>
        <v>9.4034864426844322</v>
      </c>
      <c r="BJ34" s="34">
        <f>VLOOKUP($AX34&amp;"_"&amp;$BC$14,データシート1!$A:$BT,MATCH($BC$12&amp;"_"&amp;BJ$20,データシート1!$A$1:$BT$1,0),0)</f>
        <v>12.666785364285506</v>
      </c>
      <c r="BK34" s="34">
        <f t="shared" si="1"/>
        <v>18.76192199822615</v>
      </c>
      <c r="BL34" s="34">
        <f t="shared" si="2"/>
        <v>18.105183814219789</v>
      </c>
      <c r="BM34" s="34">
        <f>VLOOKUP($AX34&amp;"_"&amp;$BC$14,データシート1!$A:$BT,MATCH($BC$12&amp;"_"&amp;BM$20,データシート1!$A$1:$BT$1,0),0)</f>
        <v>10.07119529430507</v>
      </c>
      <c r="BN34" s="34">
        <f>VLOOKUP($AX34&amp;"_"&amp;$BC$14,データシート1!$A:$BT,MATCH($BC$12&amp;"_"&amp;BN$20,データシート1!$A$1:$BT$1,0),0)</f>
        <v>8.0339885199147183</v>
      </c>
      <c r="BO34" s="34">
        <f>VLOOKUP($AX34&amp;"_"&amp;$BC$14,データシート1!$A:$BT,MATCH($BC$12&amp;"_"&amp;BO$20,データシート1!$A$1:$BT$1,0),0)</f>
        <v>0.65673818400636097</v>
      </c>
      <c r="BP34" s="34">
        <f>VLOOKUP($AX34&amp;"_"&amp;$BC$14,データシート1!$A:$BT,MATCH($BC$12&amp;"_"&amp;BP$20,データシート1!$A$1:$BT$1,0),0)</f>
        <v>0</v>
      </c>
      <c r="BQ34" s="34">
        <f>VLOOKUP($AX34&amp;"_"&amp;$BC$14,データシート1!$A:$BT,MATCH($BC$12&amp;"_"&amp;BQ$20,データシート1!$A$1:$BT$1,0),0)</f>
        <v>1.2801390533985291</v>
      </c>
      <c r="BR34" s="35">
        <f t="shared" si="3"/>
        <v>48.007373021440998</v>
      </c>
      <c r="BT34" s="121" t="str">
        <f t="shared" si="4"/>
        <v>越生町</v>
      </c>
      <c r="BU34" s="33">
        <f t="shared" si="25"/>
        <v>48.007373021440998</v>
      </c>
      <c r="BV34" s="59">
        <f t="shared" si="16"/>
        <v>0.12279447492812302</v>
      </c>
      <c r="BW34" s="59">
        <f t="shared" si="5"/>
        <v>8.7676545031409245E-2</v>
      </c>
      <c r="BX34" s="59">
        <f t="shared" si="5"/>
        <v>9.8946283442847248E-3</v>
      </c>
      <c r="BY34" s="59">
        <f t="shared" si="5"/>
        <v>2.5223301552429047E-2</v>
      </c>
      <c r="BZ34" s="59">
        <f t="shared" si="5"/>
        <v>0.19587588011709489</v>
      </c>
      <c r="CA34" s="59">
        <f t="shared" si="5"/>
        <v>0.26385083305075413</v>
      </c>
      <c r="CB34" s="59">
        <f t="shared" si="5"/>
        <v>0.39081334423041064</v>
      </c>
      <c r="CC34" s="59">
        <f t="shared" si="5"/>
        <v>0.37713340003281731</v>
      </c>
      <c r="CD34" s="59">
        <f t="shared" si="5"/>
        <v>0.20978434478818669</v>
      </c>
      <c r="CE34" s="59">
        <f t="shared" si="5"/>
        <v>0.16734905524463059</v>
      </c>
      <c r="CF34" s="59">
        <f t="shared" si="5"/>
        <v>1.3679944197593342E-2</v>
      </c>
      <c r="CG34" s="59">
        <f t="shared" si="5"/>
        <v>0</v>
      </c>
      <c r="CH34" s="59">
        <f t="shared" si="5"/>
        <v>2.6665467673617441E-2</v>
      </c>
      <c r="CI34" s="122">
        <f t="shared" si="6"/>
        <v>1</v>
      </c>
      <c r="CK34" s="123" t="str">
        <f t="shared" si="7"/>
        <v>越生町</v>
      </c>
      <c r="CL34" s="124">
        <f t="shared" si="17"/>
        <v>5.895040162846386</v>
      </c>
      <c r="CM34" s="65">
        <f t="shared" si="18"/>
        <v>0</v>
      </c>
      <c r="CN34" s="66">
        <f t="shared" si="19"/>
        <v>4.2091206025540329</v>
      </c>
      <c r="CO34" s="65">
        <f t="shared" si="20"/>
        <v>0</v>
      </c>
      <c r="CP34" s="66">
        <f t="shared" si="8"/>
        <v>0.47501511383259992</v>
      </c>
      <c r="CQ34" s="65">
        <f t="shared" si="21"/>
        <v>0</v>
      </c>
      <c r="CR34" s="66">
        <f t="shared" si="9"/>
        <v>1.2109044464597531</v>
      </c>
      <c r="CS34" s="65">
        <f t="shared" si="22"/>
        <v>0</v>
      </c>
      <c r="CT34" s="66">
        <f t="shared" si="10"/>
        <v>9.4034864426844322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10522</v>
      </c>
      <c r="AY35" s="18" t="str">
        <f>IF(IFERROR(比較地域マスタ!$Z20,"")=0,"",IFERROR(比較地域マスタ!$Z20,""))</f>
        <v>明和町</v>
      </c>
      <c r="BB35" s="110" t="str">
        <f t="shared" si="0"/>
        <v>10522</v>
      </c>
      <c r="BC35" s="1031" t="str">
        <f t="shared" si="0"/>
        <v>明和町</v>
      </c>
      <c r="BD35" s="34">
        <f t="shared" si="14"/>
        <v>88.109577761549019</v>
      </c>
      <c r="BE35" s="34">
        <f t="shared" si="15"/>
        <v>40.652797598762533</v>
      </c>
      <c r="BF35" s="34">
        <f>VLOOKUP($AX35&amp;"_"&amp;$BC$14,データシート1!$A:$BT,MATCH($BC$12&amp;"_"&amp;BF$20,データシート1!$A$1:$BT$1,0),0)</f>
        <v>38.97065165254854</v>
      </c>
      <c r="BG35" s="34">
        <f>VLOOKUP($AX35&amp;"_"&amp;$BC$14,データシート1!$A:$BT,MATCH($BC$12&amp;"_"&amp;BG$20,データシート1!$A$1:$BT$1,0),0)</f>
        <v>0.59732555747212224</v>
      </c>
      <c r="BH35" s="34">
        <f>VLOOKUP($AX35&amp;"_"&amp;$BC$14,データシート1!$A:$BT,MATCH($BC$12&amp;"_"&amp;BH$20,データシート1!$A$1:$BT$1,0),0)</f>
        <v>1.0848203887418708</v>
      </c>
      <c r="BI35" s="34">
        <f>VLOOKUP($AX35&amp;"_"&amp;$BC$14,データシート1!$A:$BT,MATCH($BC$12&amp;"_"&amp;BI$20,データシート1!$A$1:$BT$1,0),0)</f>
        <v>13.095015799123484</v>
      </c>
      <c r="BJ35" s="34">
        <f>VLOOKUP($AX35&amp;"_"&amp;$BC$14,データシート1!$A:$BT,MATCH($BC$12&amp;"_"&amp;BJ$20,データシート1!$A$1:$BT$1,0),0)</f>
        <v>12.278276634919154</v>
      </c>
      <c r="BK35" s="34">
        <f t="shared" si="1"/>
        <v>20.777126062606282</v>
      </c>
      <c r="BL35" s="34">
        <f t="shared" si="2"/>
        <v>20.137612075282163</v>
      </c>
      <c r="BM35" s="34">
        <f>VLOOKUP($AX35&amp;"_"&amp;$BC$14,データシート1!$A:$BT,MATCH($BC$12&amp;"_"&amp;BM$20,データシート1!$A$1:$BT$1,0),0)</f>
        <v>10.723580414583942</v>
      </c>
      <c r="BN35" s="34">
        <f>VLOOKUP($AX35&amp;"_"&amp;$BC$14,データシート1!$A:$BT,MATCH($BC$12&amp;"_"&amp;BN$20,データシート1!$A$1:$BT$1,0),0)</f>
        <v>9.4140316606982193</v>
      </c>
      <c r="BO35" s="34">
        <f>VLOOKUP($AX35&amp;"_"&amp;$BC$14,データシート1!$A:$BT,MATCH($BC$12&amp;"_"&amp;BO$20,データシート1!$A$1:$BT$1,0),0)</f>
        <v>0.63951398732411702</v>
      </c>
      <c r="BP35" s="34">
        <f>VLOOKUP($AX35&amp;"_"&amp;$BC$14,データシート1!$A:$BT,MATCH($BC$12&amp;"_"&amp;BP$20,データシート1!$A$1:$BT$1,0),0)</f>
        <v>0</v>
      </c>
      <c r="BQ35" s="34">
        <f>VLOOKUP($AX35&amp;"_"&amp;$BC$14,データシート1!$A:$BT,MATCH($BC$12&amp;"_"&amp;BQ$20,データシート1!$A$1:$BT$1,0),0)</f>
        <v>1.3063616661375641</v>
      </c>
      <c r="BR35" s="35">
        <f t="shared" si="3"/>
        <v>88.109577761549019</v>
      </c>
      <c r="BT35" s="121" t="str">
        <f t="shared" si="4"/>
        <v>明和町</v>
      </c>
      <c r="BU35" s="33">
        <f t="shared" si="25"/>
        <v>88.109577761549019</v>
      </c>
      <c r="BV35" s="59">
        <f t="shared" si="16"/>
        <v>0.4613890865392774</v>
      </c>
      <c r="BW35" s="59">
        <f t="shared" si="5"/>
        <v>0.44229756449423496</v>
      </c>
      <c r="BX35" s="59">
        <f t="shared" si="5"/>
        <v>6.779348768287877E-3</v>
      </c>
      <c r="BY35" s="59">
        <f t="shared" si="5"/>
        <v>1.2312173276754551E-2</v>
      </c>
      <c r="BZ35" s="59">
        <f t="shared" si="5"/>
        <v>0.14862193341298865</v>
      </c>
      <c r="CA35" s="59">
        <f t="shared" si="5"/>
        <v>0.13935234905049548</v>
      </c>
      <c r="CB35" s="59">
        <f t="shared" si="5"/>
        <v>0.23581007411969929</v>
      </c>
      <c r="CC35" s="59">
        <f t="shared" si="5"/>
        <v>0.2285519076005629</v>
      </c>
      <c r="CD35" s="59">
        <f t="shared" si="5"/>
        <v>0.12170731817152923</v>
      </c>
      <c r="CE35" s="59">
        <f t="shared" si="5"/>
        <v>0.10684458942903366</v>
      </c>
      <c r="CF35" s="59">
        <f t="shared" si="5"/>
        <v>7.258166519136364E-3</v>
      </c>
      <c r="CG35" s="59">
        <f t="shared" si="5"/>
        <v>0</v>
      </c>
      <c r="CH35" s="59">
        <f t="shared" si="5"/>
        <v>1.4826556877539138E-2</v>
      </c>
      <c r="CI35" s="122">
        <f t="shared" si="6"/>
        <v>1</v>
      </c>
      <c r="CK35" s="123" t="str">
        <f t="shared" si="7"/>
        <v>明和町</v>
      </c>
      <c r="CL35" s="124">
        <f t="shared" si="17"/>
        <v>40.652797598762533</v>
      </c>
      <c r="CM35" s="65">
        <f t="shared" si="18"/>
        <v>1</v>
      </c>
      <c r="CN35" s="66">
        <f t="shared" si="19"/>
        <v>38.97065165254854</v>
      </c>
      <c r="CO35" s="65">
        <f t="shared" si="20"/>
        <v>1</v>
      </c>
      <c r="CP35" s="66">
        <f t="shared" si="8"/>
        <v>0.59732555747212224</v>
      </c>
      <c r="CQ35" s="65">
        <f t="shared" si="21"/>
        <v>0</v>
      </c>
      <c r="CR35" s="66">
        <f t="shared" si="9"/>
        <v>1.0848203887418708</v>
      </c>
      <c r="CS35" s="65">
        <f t="shared" si="22"/>
        <v>0</v>
      </c>
      <c r="CT35" s="66">
        <f t="shared" si="10"/>
        <v>13.095015799123484</v>
      </c>
      <c r="CU35" s="67">
        <f t="shared" si="23"/>
        <v>0</v>
      </c>
      <c r="CV35" s="16"/>
      <c r="CW35" s="959">
        <f t="shared" si="24"/>
        <v>121.315</v>
      </c>
      <c r="CX35" s="962">
        <f>VLOOKUP($AX35&amp;"_"&amp;$CW$14,データシート1!$A:$BT,MATCH($CW$12&amp;"_"&amp;CX$20,データシート1!$A$1:$BT$1,0),0)</f>
        <v>121.315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121.315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33622</v>
      </c>
      <c r="AY36" s="18" t="str">
        <f>IF(IFERROR(比較地域マスタ!$Z21,"")=0,"",IFERROR(比較地域マスタ!$Z21,""))</f>
        <v>勝央町</v>
      </c>
      <c r="BB36" s="110" t="str">
        <f t="shared" si="0"/>
        <v>33622</v>
      </c>
      <c r="BC36" s="1031" t="str">
        <f t="shared" si="0"/>
        <v>勝央町</v>
      </c>
      <c r="BD36" s="34">
        <f t="shared" si="14"/>
        <v>613.29393295129103</v>
      </c>
      <c r="BE36" s="34">
        <f t="shared" si="15"/>
        <v>560.41201183944759</v>
      </c>
      <c r="BF36" s="34">
        <f>VLOOKUP($AX36&amp;"_"&amp;$BC$14,データシート1!$A:$BT,MATCH($BC$12&amp;"_"&amp;BF$20,データシート1!$A$1:$BT$1,0),0)</f>
        <v>557.6067819440284</v>
      </c>
      <c r="BG36" s="34">
        <f>VLOOKUP($AX36&amp;"_"&amp;$BC$14,データシート1!$A:$BT,MATCH($BC$12&amp;"_"&amp;BG$20,データシート1!$A$1:$BT$1,0),0)</f>
        <v>0.96120087543136923</v>
      </c>
      <c r="BH36" s="34">
        <f>VLOOKUP($AX36&amp;"_"&amp;$BC$14,データシート1!$A:$BT,MATCH($BC$12&amp;"_"&amp;BH$20,データシート1!$A$1:$BT$1,0),0)</f>
        <v>1.8440290199878338</v>
      </c>
      <c r="BI36" s="34">
        <f>VLOOKUP($AX36&amp;"_"&amp;$BC$14,データシート1!$A:$BT,MATCH($BC$12&amp;"_"&amp;BI$20,データシート1!$A$1:$BT$1,0),0)</f>
        <v>12.65900020218834</v>
      </c>
      <c r="BJ36" s="34">
        <f>VLOOKUP($AX36&amp;"_"&amp;$BC$14,データシート1!$A:$BT,MATCH($BC$12&amp;"_"&amp;BJ$20,データシート1!$A$1:$BT$1,0),0)</f>
        <v>14.73046738308836</v>
      </c>
      <c r="BK36" s="34">
        <f t="shared" si="1"/>
        <v>24.605080293363827</v>
      </c>
      <c r="BL36" s="34">
        <f t="shared" si="2"/>
        <v>23.96393146703258</v>
      </c>
      <c r="BM36" s="34">
        <f>VLOOKUP($AX36&amp;"_"&amp;$BC$14,データシート1!$A:$BT,MATCH($BC$12&amp;"_"&amp;BM$20,データシート1!$A$1:$BT$1,0),0)</f>
        <v>9.9869288829357163</v>
      </c>
      <c r="BN36" s="34">
        <f>VLOOKUP($AX36&amp;"_"&amp;$BC$14,データシート1!$A:$BT,MATCH($BC$12&amp;"_"&amp;BN$20,データシート1!$A$1:$BT$1,0),0)</f>
        <v>13.977002584096864</v>
      </c>
      <c r="BO36" s="34">
        <f>VLOOKUP($AX36&amp;"_"&amp;$BC$14,データシート1!$A:$BT,MATCH($BC$12&amp;"_"&amp;BO$20,データシート1!$A$1:$BT$1,0),0)</f>
        <v>0.64114882633124504</v>
      </c>
      <c r="BP36" s="34">
        <f>VLOOKUP($AX36&amp;"_"&amp;$BC$14,データシート1!$A:$BT,MATCH($BC$12&amp;"_"&amp;BP$20,データシート1!$A$1:$BT$1,0),0)</f>
        <v>0</v>
      </c>
      <c r="BQ36" s="34">
        <f>VLOOKUP($AX36&amp;"_"&amp;$BC$14,データシート1!$A:$BT,MATCH($BC$12&amp;"_"&amp;BQ$20,データシート1!$A$1:$BT$1,0),0)</f>
        <v>0.88737323320288075</v>
      </c>
      <c r="BR36" s="35">
        <f t="shared" si="3"/>
        <v>613.29393295129103</v>
      </c>
      <c r="BT36" s="121" t="str">
        <f t="shared" si="4"/>
        <v>勝央町</v>
      </c>
      <c r="BU36" s="33">
        <f t="shared" si="25"/>
        <v>613.29393295129103</v>
      </c>
      <c r="BV36" s="59">
        <f t="shared" si="16"/>
        <v>0.91377393730708334</v>
      </c>
      <c r="BW36" s="59">
        <f t="shared" si="5"/>
        <v>0.9091998990772906</v>
      </c>
      <c r="BX36" s="59">
        <f t="shared" si="5"/>
        <v>1.5672760218022727E-3</v>
      </c>
      <c r="BY36" s="59">
        <f t="shared" si="5"/>
        <v>3.0067622079905528E-3</v>
      </c>
      <c r="BZ36" s="59">
        <f t="shared" si="5"/>
        <v>2.0641000215460701E-2</v>
      </c>
      <c r="CA36" s="59">
        <f t="shared" si="5"/>
        <v>2.4018609335009159E-2</v>
      </c>
      <c r="CB36" s="59">
        <f t="shared" si="5"/>
        <v>4.0119556009561907E-2</v>
      </c>
      <c r="CC36" s="59">
        <f t="shared" si="5"/>
        <v>3.9074137504855833E-2</v>
      </c>
      <c r="CD36" s="59">
        <f t="shared" si="5"/>
        <v>1.6284082307608441E-2</v>
      </c>
      <c r="CE36" s="59">
        <f t="shared" si="5"/>
        <v>2.2790055197247392E-2</v>
      </c>
      <c r="CF36" s="59">
        <f t="shared" si="5"/>
        <v>1.0454185047060727E-3</v>
      </c>
      <c r="CG36" s="59">
        <f t="shared" si="5"/>
        <v>0</v>
      </c>
      <c r="CH36" s="59">
        <f t="shared" si="5"/>
        <v>1.4468971328848244E-3</v>
      </c>
      <c r="CI36" s="122">
        <f t="shared" si="6"/>
        <v>1</v>
      </c>
      <c r="CK36" s="123" t="str">
        <f t="shared" si="7"/>
        <v>勝央町</v>
      </c>
      <c r="CL36" s="124">
        <f t="shared" si="17"/>
        <v>560.41201183944759</v>
      </c>
      <c r="CM36" s="65">
        <f t="shared" si="18"/>
        <v>9.7813749245089759E-2</v>
      </c>
      <c r="CN36" s="66">
        <f t="shared" si="19"/>
        <v>557.6067819440284</v>
      </c>
      <c r="CO36" s="65">
        <f t="shared" si="20"/>
        <v>9.8305834460783753E-2</v>
      </c>
      <c r="CP36" s="66">
        <f t="shared" si="8"/>
        <v>0.96120087543136923</v>
      </c>
      <c r="CQ36" s="65">
        <f t="shared" si="21"/>
        <v>0</v>
      </c>
      <c r="CR36" s="66">
        <f t="shared" si="9"/>
        <v>1.8440290199878338</v>
      </c>
      <c r="CS36" s="65">
        <f t="shared" si="22"/>
        <v>0</v>
      </c>
      <c r="CT36" s="66">
        <f t="shared" si="10"/>
        <v>12.65900020218834</v>
      </c>
      <c r="CU36" s="67">
        <f t="shared" si="23"/>
        <v>0</v>
      </c>
      <c r="CV36" s="16"/>
      <c r="CW36" s="959">
        <f t="shared" si="24"/>
        <v>54.816000000000003</v>
      </c>
      <c r="CX36" s="962">
        <f>VLOOKUP($AX36&amp;"_"&amp;$CW$14,データシート1!$A:$BT,MATCH($CW$12&amp;"_"&amp;CX$20,データシート1!$A$1:$BT$1,0),0)</f>
        <v>54.816000000000003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54.816000000000003</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6</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11381</v>
      </c>
      <c r="AY37" s="18" t="str">
        <f>IF(IFERROR(比較地域マスタ!$Z22,"")=0,"",IFERROR(比較地域マスタ!$Z22,""))</f>
        <v>美里町</v>
      </c>
      <c r="BB37" s="110" t="str">
        <f t="shared" si="0"/>
        <v>11381</v>
      </c>
      <c r="BC37" s="1031" t="str">
        <f t="shared" si="0"/>
        <v>美里町</v>
      </c>
      <c r="BD37" s="34">
        <f t="shared" si="14"/>
        <v>107.97641425725769</v>
      </c>
      <c r="BE37" s="34">
        <f t="shared" si="15"/>
        <v>58.118061082923091</v>
      </c>
      <c r="BF37" s="34">
        <f>VLOOKUP($AX37&amp;"_"&amp;$BC$14,データシート1!$A:$BT,MATCH($BC$12&amp;"_"&amp;BF$20,データシート1!$A$1:$BT$1,0),0)</f>
        <v>54.672954739342522</v>
      </c>
      <c r="BG37" s="34">
        <f>VLOOKUP($AX37&amp;"_"&amp;$BC$14,データシート1!$A:$BT,MATCH($BC$12&amp;"_"&amp;BG$20,データシート1!$A$1:$BT$1,0),0)</f>
        <v>0.80706451379325228</v>
      </c>
      <c r="BH37" s="34">
        <f>VLOOKUP($AX37&amp;"_"&amp;$BC$14,データシート1!$A:$BT,MATCH($BC$12&amp;"_"&amp;BH$20,データシート1!$A$1:$BT$1,0),0)</f>
        <v>2.6380418297873196</v>
      </c>
      <c r="BI37" s="34">
        <f>VLOOKUP($AX37&amp;"_"&amp;$BC$14,データシート1!$A:$BT,MATCH($BC$12&amp;"_"&amp;BI$20,データシート1!$A$1:$BT$1,0),0)</f>
        <v>10.135678008339845</v>
      </c>
      <c r="BJ37" s="34">
        <f>VLOOKUP($AX37&amp;"_"&amp;$BC$14,データシート1!$A:$BT,MATCH($BC$12&amp;"_"&amp;BJ$20,データシート1!$A$1:$BT$1,0),0)</f>
        <v>11.19430893818544</v>
      </c>
      <c r="BK37" s="34">
        <f t="shared" si="1"/>
        <v>26.437128607571484</v>
      </c>
      <c r="BL37" s="34">
        <f t="shared" si="2"/>
        <v>25.795220748844073</v>
      </c>
      <c r="BM37" s="34">
        <f>VLOOKUP($AX37&amp;"_"&amp;$BC$14,データシート1!$A:$BT,MATCH($BC$12&amp;"_"&amp;BM$20,データシート1!$A$1:$BT$1,0),0)</f>
        <v>11.32567751517465</v>
      </c>
      <c r="BN37" s="34">
        <f>VLOOKUP($AX37&amp;"_"&amp;$BC$14,データシート1!$A:$BT,MATCH($BC$12&amp;"_"&amp;BN$20,データシート1!$A$1:$BT$1,0),0)</f>
        <v>14.469543233669425</v>
      </c>
      <c r="BO37" s="34">
        <f>VLOOKUP($AX37&amp;"_"&amp;$BC$14,データシート1!$A:$BT,MATCH($BC$12&amp;"_"&amp;BO$20,データシート1!$A$1:$BT$1,0),0)</f>
        <v>0.64190785872741196</v>
      </c>
      <c r="BP37" s="34">
        <f>VLOOKUP($AX37&amp;"_"&amp;$BC$14,データシート1!$A:$BT,MATCH($BC$12&amp;"_"&amp;BP$20,データシート1!$A$1:$BT$1,0),0)</f>
        <v>0</v>
      </c>
      <c r="BQ37" s="34">
        <f>VLOOKUP($AX37&amp;"_"&amp;$BC$14,データシート1!$A:$BT,MATCH($BC$12&amp;"_"&amp;BQ$20,データシート1!$A$1:$BT$1,0),0)</f>
        <v>2.091237620237838</v>
      </c>
      <c r="BR37" s="35">
        <f t="shared" si="3"/>
        <v>107.97641425725769</v>
      </c>
      <c r="BT37" s="121" t="str">
        <f t="shared" si="4"/>
        <v>美里町</v>
      </c>
      <c r="BU37" s="33">
        <f t="shared" si="25"/>
        <v>107.97641425725769</v>
      </c>
      <c r="BV37" s="59">
        <f t="shared" si="16"/>
        <v>0.53824774125629626</v>
      </c>
      <c r="BW37" s="59">
        <f t="shared" si="5"/>
        <v>0.50634164058349118</v>
      </c>
      <c r="BX37" s="59">
        <f t="shared" si="5"/>
        <v>7.4744518915991418E-3</v>
      </c>
      <c r="BY37" s="59">
        <f t="shared" si="5"/>
        <v>2.4431648781205961E-2</v>
      </c>
      <c r="BZ37" s="59">
        <f t="shared" si="5"/>
        <v>9.3869370251462761E-2</v>
      </c>
      <c r="CA37" s="59">
        <f t="shared" si="5"/>
        <v>0.10367364961309603</v>
      </c>
      <c r="CB37" s="59">
        <f t="shared" si="5"/>
        <v>0.24484169797104094</v>
      </c>
      <c r="CC37" s="59">
        <f t="shared" si="5"/>
        <v>0.23889680840286132</v>
      </c>
      <c r="CD37" s="59">
        <f t="shared" si="5"/>
        <v>0.10489029102402694</v>
      </c>
      <c r="CE37" s="59">
        <f t="shared" si="5"/>
        <v>0.1340065173788344</v>
      </c>
      <c r="CF37" s="59">
        <f t="shared" si="5"/>
        <v>5.9448895681796154E-3</v>
      </c>
      <c r="CG37" s="59">
        <f t="shared" si="5"/>
        <v>0</v>
      </c>
      <c r="CH37" s="59">
        <f t="shared" si="5"/>
        <v>1.9367540908104146E-2</v>
      </c>
      <c r="CI37" s="122">
        <f t="shared" si="6"/>
        <v>1</v>
      </c>
      <c r="CK37" s="123" t="str">
        <f t="shared" si="7"/>
        <v>美里町</v>
      </c>
      <c r="CL37" s="124">
        <f t="shared" si="17"/>
        <v>58.118061082923091</v>
      </c>
      <c r="CM37" s="65">
        <f t="shared" si="18"/>
        <v>0.70490995805153733</v>
      </c>
      <c r="CN37" s="66">
        <f t="shared" si="19"/>
        <v>54.672954739342522</v>
      </c>
      <c r="CO37" s="65">
        <f t="shared" si="20"/>
        <v>0.74932844210301175</v>
      </c>
      <c r="CP37" s="66">
        <f t="shared" si="8"/>
        <v>0.80706451379325228</v>
      </c>
      <c r="CQ37" s="65">
        <f t="shared" si="21"/>
        <v>0</v>
      </c>
      <c r="CR37" s="66">
        <f t="shared" si="9"/>
        <v>2.6380418297873196</v>
      </c>
      <c r="CS37" s="65">
        <f t="shared" si="22"/>
        <v>0</v>
      </c>
      <c r="CT37" s="66">
        <f t="shared" si="10"/>
        <v>10.135678008339845</v>
      </c>
      <c r="CU37" s="67">
        <f t="shared" si="23"/>
        <v>0</v>
      </c>
      <c r="CV37" s="16"/>
      <c r="CW37" s="959">
        <f t="shared" si="24"/>
        <v>40.968000000000004</v>
      </c>
      <c r="CX37" s="962">
        <f>VLOOKUP($AX37&amp;"_"&amp;$CW$14,データシート1!$A:$BT,MATCH($CW$12&amp;"_"&amp;CX$20,データシート1!$A$1:$BT$1,0),0)</f>
        <v>40.968000000000004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40.968000000000004</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15361</v>
      </c>
      <c r="AY38" s="18" t="str">
        <f>IF(IFERROR(比較地域マスタ!$Z23,"")=0,"",IFERROR(比較地域マスタ!$Z23,""))</f>
        <v>田上町</v>
      </c>
      <c r="BB38" s="110" t="str">
        <f t="shared" si="0"/>
        <v>15361</v>
      </c>
      <c r="BC38" s="1031" t="str">
        <f t="shared" si="0"/>
        <v>田上町</v>
      </c>
      <c r="BD38" s="34">
        <f t="shared" si="14"/>
        <v>60.718640761294651</v>
      </c>
      <c r="BE38" s="34">
        <f t="shared" si="15"/>
        <v>17.78125427853146</v>
      </c>
      <c r="BF38" s="34">
        <f>VLOOKUP($AX38&amp;"_"&amp;$BC$14,データシート1!$A:$BT,MATCH($BC$12&amp;"_"&amp;BF$20,データシート1!$A$1:$BT$1,0),0)</f>
        <v>16.626385002965019</v>
      </c>
      <c r="BG38" s="34">
        <f>VLOOKUP($AX38&amp;"_"&amp;$BC$14,データシート1!$A:$BT,MATCH($BC$12&amp;"_"&amp;BG$20,データシート1!$A$1:$BT$1,0),0)</f>
        <v>0.62940067191548399</v>
      </c>
      <c r="BH38" s="34">
        <f>VLOOKUP($AX38&amp;"_"&amp;$BC$14,データシート1!$A:$BT,MATCH($BC$12&amp;"_"&amp;BH$20,データシート1!$A$1:$BT$1,0),0)</f>
        <v>0.52546860365095849</v>
      </c>
      <c r="BI38" s="34">
        <f>VLOOKUP($AX38&amp;"_"&amp;$BC$14,データシート1!$A:$BT,MATCH($BC$12&amp;"_"&amp;BI$20,データシート1!$A$1:$BT$1,0),0)</f>
        <v>9.1424014803869031</v>
      </c>
      <c r="BJ38" s="34">
        <f>VLOOKUP($AX38&amp;"_"&amp;$BC$14,データシート1!$A:$BT,MATCH($BC$12&amp;"_"&amp;BJ$20,データシート1!$A$1:$BT$1,0),0)</f>
        <v>14.589658362826947</v>
      </c>
      <c r="BK38" s="34">
        <f t="shared" si="1"/>
        <v>18.23135723002871</v>
      </c>
      <c r="BL38" s="34">
        <f t="shared" si="2"/>
        <v>17.577596788499619</v>
      </c>
      <c r="BM38" s="34">
        <f>VLOOKUP($AX38&amp;"_"&amp;$BC$14,データシート1!$A:$BT,MATCH($BC$12&amp;"_"&amp;BM$20,データシート1!$A$1:$BT$1,0),0)</f>
        <v>10.477576858812116</v>
      </c>
      <c r="BN38" s="34">
        <f>VLOOKUP($AX38&amp;"_"&amp;$BC$14,データシート1!$A:$BT,MATCH($BC$12&amp;"_"&amp;BN$20,データシート1!$A$1:$BT$1,0),0)</f>
        <v>7.1000199296875017</v>
      </c>
      <c r="BO38" s="34">
        <f>VLOOKUP($AX38&amp;"_"&amp;$BC$14,データシート1!$A:$BT,MATCH($BC$12&amp;"_"&amp;BO$20,データシート1!$A$1:$BT$1,0),0)</f>
        <v>0.65376044152909096</v>
      </c>
      <c r="BP38" s="34">
        <f>VLOOKUP($AX38&amp;"_"&amp;$BC$14,データシート1!$A:$BT,MATCH($BC$12&amp;"_"&amp;BP$20,データシート1!$A$1:$BT$1,0),0)</f>
        <v>0</v>
      </c>
      <c r="BQ38" s="34">
        <f>VLOOKUP($AX38&amp;"_"&amp;$BC$14,データシート1!$A:$BT,MATCH($BC$12&amp;"_"&amp;BQ$20,データシート1!$A$1:$BT$1,0),0)</f>
        <v>0.97396940952063615</v>
      </c>
      <c r="BR38" s="35">
        <f t="shared" si="3"/>
        <v>60.718640761294651</v>
      </c>
      <c r="BT38" s="121" t="str">
        <f t="shared" si="4"/>
        <v>田上町</v>
      </c>
      <c r="BU38" s="33">
        <f t="shared" si="25"/>
        <v>60.718640761294651</v>
      </c>
      <c r="BV38" s="59">
        <f t="shared" si="16"/>
        <v>0.2928467115796537</v>
      </c>
      <c r="BW38" s="59">
        <f t="shared" si="5"/>
        <v>0.27382669958520511</v>
      </c>
      <c r="BX38" s="59">
        <f t="shared" si="5"/>
        <v>1.0365855757375551E-2</v>
      </c>
      <c r="BY38" s="59">
        <f t="shared" si="5"/>
        <v>8.65415623707309E-3</v>
      </c>
      <c r="BZ38" s="59">
        <f t="shared" si="5"/>
        <v>0.15056992985611703</v>
      </c>
      <c r="CA38" s="59">
        <f t="shared" si="5"/>
        <v>0.24028301984202494</v>
      </c>
      <c r="CB38" s="59">
        <f t="shared" si="5"/>
        <v>0.30025964022650459</v>
      </c>
      <c r="CC38" s="59">
        <f t="shared" si="5"/>
        <v>0.28949259351181872</v>
      </c>
      <c r="CD38" s="59">
        <f t="shared" si="5"/>
        <v>0.17255947642179584</v>
      </c>
      <c r="CE38" s="59">
        <f t="shared" si="5"/>
        <v>0.11693311709002285</v>
      </c>
      <c r="CF38" s="59">
        <f t="shared" si="5"/>
        <v>1.07670467146859E-2</v>
      </c>
      <c r="CG38" s="59">
        <f t="shared" si="5"/>
        <v>0</v>
      </c>
      <c r="CH38" s="59">
        <f t="shared" si="5"/>
        <v>1.6040698495699807E-2</v>
      </c>
      <c r="CI38" s="122">
        <f t="shared" si="6"/>
        <v>1</v>
      </c>
      <c r="CK38" s="123" t="str">
        <f t="shared" si="7"/>
        <v>田上町</v>
      </c>
      <c r="CL38" s="124">
        <f t="shared" si="17"/>
        <v>17.78125427853146</v>
      </c>
      <c r="CM38" s="65">
        <f t="shared" si="18"/>
        <v>0.16253071660356927</v>
      </c>
      <c r="CN38" s="66">
        <f t="shared" si="19"/>
        <v>16.626385002965019</v>
      </c>
      <c r="CO38" s="65">
        <f t="shared" si="20"/>
        <v>0.17382010578274351</v>
      </c>
      <c r="CP38" s="66">
        <f t="shared" si="8"/>
        <v>0.62940067191548399</v>
      </c>
      <c r="CQ38" s="65">
        <f t="shared" si="21"/>
        <v>0</v>
      </c>
      <c r="CR38" s="66">
        <f t="shared" si="9"/>
        <v>0.52546860365095849</v>
      </c>
      <c r="CS38" s="65">
        <f t="shared" si="22"/>
        <v>0</v>
      </c>
      <c r="CT38" s="66">
        <f t="shared" si="10"/>
        <v>9.1424014803869031</v>
      </c>
      <c r="CU38" s="67">
        <f t="shared" si="23"/>
        <v>0</v>
      </c>
      <c r="CV38" s="16"/>
      <c r="CW38" s="959">
        <f t="shared" si="24"/>
        <v>2.89</v>
      </c>
      <c r="CX38" s="962">
        <f>VLOOKUP($AX38&amp;"_"&amp;$CW$14,データシート1!$A:$BT,MATCH($CW$12&amp;"_"&amp;CX$20,データシート1!$A$1:$BT$1,0),0)</f>
        <v>2.89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2.89</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16343</v>
      </c>
      <c r="AY39" s="18" t="str">
        <f>IF(IFERROR(比較地域マスタ!$Z24,"")=0,"",IFERROR(比較地域マスタ!$Z24,""))</f>
        <v>朝日町</v>
      </c>
      <c r="BB39" s="110" t="str">
        <f t="shared" si="0"/>
        <v>16343</v>
      </c>
      <c r="BC39" s="1031" t="str">
        <f t="shared" si="0"/>
        <v>朝日町</v>
      </c>
      <c r="BD39" s="34">
        <f t="shared" si="14"/>
        <v>72.908940375639688</v>
      </c>
      <c r="BE39" s="34">
        <f t="shared" si="15"/>
        <v>16.598772823365938</v>
      </c>
      <c r="BF39" s="34">
        <f>VLOOKUP($AX39&amp;"_"&amp;$BC$14,データシート1!$A:$BT,MATCH($BC$12&amp;"_"&amp;BF$20,データシート1!$A$1:$BT$1,0),0)</f>
        <v>10.248761863518137</v>
      </c>
      <c r="BG39" s="34">
        <f>VLOOKUP($AX39&amp;"_"&amp;$BC$14,データシート1!$A:$BT,MATCH($BC$12&amp;"_"&amp;BG$20,データシート1!$A$1:$BT$1,0),0)</f>
        <v>0.94922501570680973</v>
      </c>
      <c r="BH39" s="34">
        <f>VLOOKUP($AX39&amp;"_"&amp;$BC$14,データシート1!$A:$BT,MATCH($BC$12&amp;"_"&amp;BH$20,データシート1!$A$1:$BT$1,0),0)</f>
        <v>5.4007859441409911</v>
      </c>
      <c r="BI39" s="34">
        <f>VLOOKUP($AX39&amp;"_"&amp;$BC$14,データシート1!$A:$BT,MATCH($BC$12&amp;"_"&amp;BI$20,データシート1!$A$1:$BT$1,0),0)</f>
        <v>11.540424086631454</v>
      </c>
      <c r="BJ39" s="34">
        <f>VLOOKUP($AX39&amp;"_"&amp;$BC$14,データシート1!$A:$BT,MATCH($BC$12&amp;"_"&amp;BJ$20,データシート1!$A$1:$BT$1,0),0)</f>
        <v>22.201539294754202</v>
      </c>
      <c r="BK39" s="34">
        <f t="shared" si="1"/>
        <v>21.365339683267596</v>
      </c>
      <c r="BL39" s="34">
        <f t="shared" si="2"/>
        <v>20.705974079428351</v>
      </c>
      <c r="BM39" s="34">
        <f>VLOOKUP($AX39&amp;"_"&amp;$BC$14,データシート1!$A:$BT,MATCH($BC$12&amp;"_"&amp;BM$20,データシート1!$A$1:$BT$1,0),0)</f>
        <v>10.901627186993384</v>
      </c>
      <c r="BN39" s="34">
        <f>VLOOKUP($AX39&amp;"_"&amp;$BC$14,データシート1!$A:$BT,MATCH($BC$12&amp;"_"&amp;BN$20,データシート1!$A$1:$BT$1,0),0)</f>
        <v>9.8043468924349675</v>
      </c>
      <c r="BO39" s="34">
        <f>VLOOKUP($AX39&amp;"_"&amp;$BC$14,データシート1!$A:$BT,MATCH($BC$12&amp;"_"&amp;BO$20,データシート1!$A$1:$BT$1,0),0)</f>
        <v>0.65936560383924503</v>
      </c>
      <c r="BP39" s="34">
        <f>VLOOKUP($AX39&amp;"_"&amp;$BC$14,データシート1!$A:$BT,MATCH($BC$12&amp;"_"&amp;BP$20,データシート1!$A$1:$BT$1,0),0)</f>
        <v>0</v>
      </c>
      <c r="BQ39" s="34">
        <f>VLOOKUP($AX39&amp;"_"&amp;$BC$14,データシート1!$A:$BT,MATCH($BC$12&amp;"_"&amp;BQ$20,データシート1!$A$1:$BT$1,0),0)</f>
        <v>1.2028644876204999</v>
      </c>
      <c r="BR39" s="35">
        <f t="shared" si="3"/>
        <v>72.908940375639688</v>
      </c>
      <c r="BT39" s="121" t="str">
        <f t="shared" si="4"/>
        <v>朝日町</v>
      </c>
      <c r="BU39" s="33">
        <f t="shared" si="25"/>
        <v>72.908940375639688</v>
      </c>
      <c r="BV39" s="59">
        <f t="shared" si="16"/>
        <v>0.22766443645794521</v>
      </c>
      <c r="BW39" s="59">
        <f t="shared" si="5"/>
        <v>0.14056934322066283</v>
      </c>
      <c r="BX39" s="59">
        <f t="shared" si="5"/>
        <v>1.30193226072994E-2</v>
      </c>
      <c r="BY39" s="59">
        <f t="shared" si="5"/>
        <v>7.4075770629982982E-2</v>
      </c>
      <c r="BZ39" s="59">
        <f t="shared" si="5"/>
        <v>0.15828544520292243</v>
      </c>
      <c r="CA39" s="59">
        <f t="shared" si="5"/>
        <v>0.30451051929115913</v>
      </c>
      <c r="CB39" s="59">
        <f t="shared" si="5"/>
        <v>0.29304142363322805</v>
      </c>
      <c r="CC39" s="59">
        <f t="shared" si="5"/>
        <v>0.28399773707788828</v>
      </c>
      <c r="CD39" s="59">
        <f t="shared" si="5"/>
        <v>0.14952387362683209</v>
      </c>
      <c r="CE39" s="59">
        <f t="shared" si="5"/>
        <v>0.13447386345105616</v>
      </c>
      <c r="CF39" s="59">
        <f t="shared" si="5"/>
        <v>9.043686555339818E-3</v>
      </c>
      <c r="CG39" s="59">
        <f t="shared" si="5"/>
        <v>0</v>
      </c>
      <c r="CH39" s="59">
        <f t="shared" si="5"/>
        <v>1.6498175414745166E-2</v>
      </c>
      <c r="CI39" s="122">
        <f t="shared" si="6"/>
        <v>1</v>
      </c>
      <c r="CK39" s="123" t="str">
        <f t="shared" si="7"/>
        <v>朝日町</v>
      </c>
      <c r="CL39" s="124">
        <f t="shared" si="17"/>
        <v>16.598772823365938</v>
      </c>
      <c r="CM39" s="65">
        <f t="shared" si="18"/>
        <v>0.86843769436425677</v>
      </c>
      <c r="CN39" s="66">
        <f t="shared" si="19"/>
        <v>10.248761863518137</v>
      </c>
      <c r="CO39" s="65">
        <f t="shared" si="20"/>
        <v>1</v>
      </c>
      <c r="CP39" s="66">
        <f t="shared" si="8"/>
        <v>0.94922501570680973</v>
      </c>
      <c r="CQ39" s="65">
        <f t="shared" si="21"/>
        <v>0</v>
      </c>
      <c r="CR39" s="66">
        <f t="shared" si="9"/>
        <v>5.4007859441409911</v>
      </c>
      <c r="CS39" s="65">
        <f t="shared" si="22"/>
        <v>0</v>
      </c>
      <c r="CT39" s="66">
        <f t="shared" si="10"/>
        <v>11.540424086631454</v>
      </c>
      <c r="CU39" s="67">
        <f t="shared" si="23"/>
        <v>1</v>
      </c>
      <c r="CV39" s="16"/>
      <c r="CW39" s="959">
        <f t="shared" si="24"/>
        <v>14.414999999999999</v>
      </c>
      <c r="CX39" s="962">
        <f>VLOOKUP($AX39&amp;"_"&amp;$CW$14,データシート1!$A:$BT,MATCH($CW$12&amp;"_"&amp;CX$20,データシート1!$A$1:$BT$1,0),0)</f>
        <v>14.414999999999999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18.446999999999999</v>
      </c>
      <c r="DB39" s="962">
        <f>VLOOKUP($AX39&amp;"_"&amp;$CW$14,データシート1!$A:$BT,MATCH($CW$12&amp;"_"&amp;DB$20,データシート1!$A$1:$BT$1,0),0)</f>
        <v>0</v>
      </c>
      <c r="DC39" s="962">
        <f>VLOOKUP($AX39&amp;"_"&amp;$CW$14,データシート1!$A:$BT,MATCH($CW$12&amp;"_"&amp;DC$20,データシート1!$A$1:$BT$1,0),0)</f>
        <v>0</v>
      </c>
      <c r="DD39" s="961">
        <f t="shared" si="11"/>
        <v>32.861999999999995</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0.44</v>
      </c>
      <c r="DO39" s="127">
        <f t="shared" si="27"/>
        <v>0</v>
      </c>
      <c r="DP39" s="127">
        <f t="shared" si="29"/>
        <v>0</v>
      </c>
      <c r="DQ39" s="127">
        <f t="shared" si="30"/>
        <v>0.56000000000000005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02405</v>
      </c>
      <c r="AY40" s="18" t="str">
        <f>IF(IFERROR(比較地域マスタ!$Z25,"")=0,"",IFERROR(比較地域マスタ!$Z25,""))</f>
        <v>六戸町</v>
      </c>
      <c r="BB40" s="110" t="str">
        <f t="shared" si="0"/>
        <v>02405</v>
      </c>
      <c r="BC40" s="1031" t="str">
        <f t="shared" si="0"/>
        <v>六戸町</v>
      </c>
      <c r="BD40" s="34">
        <f t="shared" si="14"/>
        <v>97.57093959062216</v>
      </c>
      <c r="BE40" s="34">
        <f t="shared" si="15"/>
        <v>43.171134507006123</v>
      </c>
      <c r="BF40" s="34">
        <f>VLOOKUP($AX40&amp;"_"&amp;$BC$14,データシート1!$A:$BT,MATCH($BC$12&amp;"_"&amp;BF$20,データシート1!$A$1:$BT$1,0),0)</f>
        <v>33.238839280611387</v>
      </c>
      <c r="BG40" s="34">
        <f>VLOOKUP($AX40&amp;"_"&amp;$BC$14,データシート1!$A:$BT,MATCH($BC$12&amp;"_"&amp;BG$20,データシート1!$A$1:$BT$1,0),0)</f>
        <v>1.8274061032808688</v>
      </c>
      <c r="BH40" s="34">
        <f>VLOOKUP($AX40&amp;"_"&amp;$BC$14,データシート1!$A:$BT,MATCH($BC$12&amp;"_"&amp;BH$20,データシート1!$A$1:$BT$1,0),0)</f>
        <v>8.1048891231138622</v>
      </c>
      <c r="BI40" s="34">
        <f>VLOOKUP($AX40&amp;"_"&amp;$BC$14,データシート1!$A:$BT,MATCH($BC$12&amp;"_"&amp;BI$20,データシート1!$A$1:$BT$1,0),0)</f>
        <v>8.6829324822937259</v>
      </c>
      <c r="BJ40" s="34">
        <f>VLOOKUP($AX40&amp;"_"&amp;$BC$14,データシート1!$A:$BT,MATCH($BC$12&amp;"_"&amp;BJ$20,データシート1!$A$1:$BT$1,0),0)</f>
        <v>21.065697182518271</v>
      </c>
      <c r="BK40" s="34">
        <f t="shared" si="1"/>
        <v>23.733784158267106</v>
      </c>
      <c r="BL40" s="34">
        <f t="shared" si="2"/>
        <v>23.096605655238886</v>
      </c>
      <c r="BM40" s="34">
        <f>VLOOKUP($AX40&amp;"_"&amp;$BC$14,データシート1!$A:$BT,MATCH($BC$12&amp;"_"&amp;BM$20,データシート1!$A$1:$BT$1,0),0)</f>
        <v>9.2543547582892351</v>
      </c>
      <c r="BN40" s="34">
        <f>VLOOKUP($AX40&amp;"_"&amp;$BC$14,データシート1!$A:$BT,MATCH($BC$12&amp;"_"&amp;BN$20,データシート1!$A$1:$BT$1,0),0)</f>
        <v>13.84225089694965</v>
      </c>
      <c r="BO40" s="34">
        <f>VLOOKUP($AX40&amp;"_"&amp;$BC$14,データシート1!$A:$BT,MATCH($BC$12&amp;"_"&amp;BO$20,データシート1!$A$1:$BT$1,0),0)</f>
        <v>0.63717850302821899</v>
      </c>
      <c r="BP40" s="34">
        <f>VLOOKUP($AX40&amp;"_"&amp;$BC$14,データシート1!$A:$BT,MATCH($BC$12&amp;"_"&amp;BP$20,データシート1!$A$1:$BT$1,0),0)</f>
        <v>0</v>
      </c>
      <c r="BQ40" s="34">
        <f>VLOOKUP($AX40&amp;"_"&amp;$BC$14,データシート1!$A:$BT,MATCH($BC$12&amp;"_"&amp;BQ$20,データシート1!$A$1:$BT$1,0),0)</f>
        <v>0.91739126053694808</v>
      </c>
      <c r="BR40" s="35">
        <f t="shared" si="3"/>
        <v>97.57093959062216</v>
      </c>
      <c r="BT40" s="121" t="str">
        <f t="shared" si="4"/>
        <v>六戸町</v>
      </c>
      <c r="BU40" s="33">
        <f t="shared" si="25"/>
        <v>97.57093959062216</v>
      </c>
      <c r="BV40" s="59">
        <f t="shared" si="16"/>
        <v>0.44245894000958697</v>
      </c>
      <c r="BW40" s="59">
        <f t="shared" si="5"/>
        <v>0.34066331040852327</v>
      </c>
      <c r="BX40" s="59">
        <f t="shared" si="5"/>
        <v>1.8728999750828538E-2</v>
      </c>
      <c r="BY40" s="59">
        <f t="shared" si="5"/>
        <v>8.3066629850235121E-2</v>
      </c>
      <c r="BZ40" s="59">
        <f t="shared" si="5"/>
        <v>8.899096922428601E-2</v>
      </c>
      <c r="CA40" s="59">
        <f t="shared" si="5"/>
        <v>0.21590134594279298</v>
      </c>
      <c r="CB40" s="59">
        <f t="shared" si="5"/>
        <v>0.24324644466730372</v>
      </c>
      <c r="CC40" s="59">
        <f t="shared" si="5"/>
        <v>0.23671603196756313</v>
      </c>
      <c r="CD40" s="59">
        <f t="shared" si="5"/>
        <v>9.4847449426209068E-2</v>
      </c>
      <c r="CE40" s="59">
        <f t="shared" si="5"/>
        <v>0.14186858254135407</v>
      </c>
      <c r="CF40" s="59">
        <f t="shared" si="5"/>
        <v>6.5304126997405704E-3</v>
      </c>
      <c r="CG40" s="59">
        <f t="shared" si="5"/>
        <v>0</v>
      </c>
      <c r="CH40" s="59">
        <f t="shared" si="5"/>
        <v>9.4023001560304877E-3</v>
      </c>
      <c r="CI40" s="122">
        <f t="shared" si="6"/>
        <v>1</v>
      </c>
      <c r="CK40" s="123" t="str">
        <f t="shared" si="7"/>
        <v>六戸町</v>
      </c>
      <c r="CL40" s="124">
        <f t="shared" si="17"/>
        <v>43.171134507006123</v>
      </c>
      <c r="CM40" s="65">
        <f t="shared" si="18"/>
        <v>0</v>
      </c>
      <c r="CN40" s="66">
        <f t="shared" si="19"/>
        <v>33.238839280611387</v>
      </c>
      <c r="CO40" s="65">
        <f t="shared" si="20"/>
        <v>0</v>
      </c>
      <c r="CP40" s="66">
        <f t="shared" si="8"/>
        <v>1.8274061032808688</v>
      </c>
      <c r="CQ40" s="65">
        <f t="shared" si="21"/>
        <v>0</v>
      </c>
      <c r="CR40" s="66">
        <f t="shared" si="9"/>
        <v>8.1048891231138622</v>
      </c>
      <c r="CS40" s="65">
        <f t="shared" si="22"/>
        <v>0</v>
      </c>
      <c r="CT40" s="66">
        <f t="shared" si="10"/>
        <v>8.6829324822937259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03461</v>
      </c>
      <c r="AY41" s="18" t="str">
        <f>IF(IFERROR(比較地域マスタ!$Z26,"")=0,"",IFERROR(比較地域マスタ!$Z26,""))</f>
        <v>大槌町</v>
      </c>
      <c r="BB41" s="110" t="str">
        <f t="shared" si="0"/>
        <v>03461</v>
      </c>
      <c r="BC41" s="1031" t="str">
        <f t="shared" si="0"/>
        <v>大槌町</v>
      </c>
      <c r="BD41" s="34">
        <f t="shared" si="14"/>
        <v>71.812913425308295</v>
      </c>
      <c r="BE41" s="34">
        <f t="shared" si="15"/>
        <v>19.024437159288254</v>
      </c>
      <c r="BF41" s="34">
        <f>VLOOKUP($AX41&amp;"_"&amp;$BC$14,データシート1!$A:$BT,MATCH($BC$12&amp;"_"&amp;BF$20,データシート1!$A$1:$BT$1,0),0)</f>
        <v>14.692388058725241</v>
      </c>
      <c r="BG41" s="34">
        <f>VLOOKUP($AX41&amp;"_"&amp;$BC$14,データシート1!$A:$BT,MATCH($BC$12&amp;"_"&amp;BG$20,データシート1!$A$1:$BT$1,0),0)</f>
        <v>1.1191645288712602</v>
      </c>
      <c r="BH41" s="34">
        <f>VLOOKUP($AX41&amp;"_"&amp;$BC$14,データシート1!$A:$BT,MATCH($BC$12&amp;"_"&amp;BH$20,データシート1!$A$1:$BT$1,0),0)</f>
        <v>3.2128845716917542</v>
      </c>
      <c r="BI41" s="34">
        <f>VLOOKUP($AX41&amp;"_"&amp;$BC$14,データシート1!$A:$BT,MATCH($BC$12&amp;"_"&amp;BI$20,データシート1!$A$1:$BT$1,0),0)</f>
        <v>10.146072256284322</v>
      </c>
      <c r="BJ41" s="34">
        <f>VLOOKUP($AX41&amp;"_"&amp;$BC$14,データシート1!$A:$BT,MATCH($BC$12&amp;"_"&amp;BJ$20,データシート1!$A$1:$BT$1,0),0)</f>
        <v>21.030330603204376</v>
      </c>
      <c r="BK41" s="34">
        <f t="shared" si="1"/>
        <v>20.108550771417882</v>
      </c>
      <c r="BL41" s="34">
        <f t="shared" si="2"/>
        <v>19.457067427077291</v>
      </c>
      <c r="BM41" s="34">
        <f>VLOOKUP($AX41&amp;"_"&amp;$BC$14,データシート1!$A:$BT,MATCH($BC$12&amp;"_"&amp;BM$20,データシート1!$A$1:$BT$1,0),0)</f>
        <v>9.4296832593641824</v>
      </c>
      <c r="BN41" s="34">
        <f>VLOOKUP($AX41&amp;"_"&amp;$BC$14,データシート1!$A:$BT,MATCH($BC$12&amp;"_"&amp;BN$20,データシート1!$A$1:$BT$1,0),0)</f>
        <v>10.027384167713107</v>
      </c>
      <c r="BO41" s="34">
        <f>VLOOKUP($AX41&amp;"_"&amp;$BC$14,データシート1!$A:$BT,MATCH($BC$12&amp;"_"&amp;BO$20,データシート1!$A$1:$BT$1,0),0)</f>
        <v>0.65148334434059096</v>
      </c>
      <c r="BP41" s="34">
        <f>VLOOKUP($AX41&amp;"_"&amp;$BC$14,データシート1!$A:$BT,MATCH($BC$12&amp;"_"&amp;BP$20,データシート1!$A$1:$BT$1,0),0)</f>
        <v>0</v>
      </c>
      <c r="BQ41" s="34">
        <f>VLOOKUP($AX41&amp;"_"&amp;$BC$14,データシート1!$A:$BT,MATCH($BC$12&amp;"_"&amp;BQ$20,データシート1!$A$1:$BT$1,0),0)</f>
        <v>1.5035226351134541</v>
      </c>
      <c r="BR41" s="35">
        <f t="shared" si="3"/>
        <v>71.812913425308295</v>
      </c>
      <c r="BT41" s="121" t="str">
        <f t="shared" si="4"/>
        <v>大槌町</v>
      </c>
      <c r="BU41" s="33">
        <f t="shared" si="25"/>
        <v>71.812913425308295</v>
      </c>
      <c r="BV41" s="59">
        <f t="shared" si="16"/>
        <v>0.26491665985777518</v>
      </c>
      <c r="BW41" s="59">
        <f t="shared" si="5"/>
        <v>0.20459256362028269</v>
      </c>
      <c r="BX41" s="59">
        <f t="shared" si="5"/>
        <v>1.5584446800578409E-2</v>
      </c>
      <c r="BY41" s="59">
        <f t="shared" si="5"/>
        <v>4.4739649436914088E-2</v>
      </c>
      <c r="BZ41" s="59">
        <f t="shared" si="5"/>
        <v>0.14128478810203299</v>
      </c>
      <c r="CA41" s="59">
        <f t="shared" si="5"/>
        <v>0.29284887076859456</v>
      </c>
      <c r="CB41" s="59">
        <f t="shared" si="5"/>
        <v>0.28001302011416834</v>
      </c>
      <c r="CC41" s="59">
        <f t="shared" si="5"/>
        <v>0.27094106754649833</v>
      </c>
      <c r="CD41" s="59">
        <f t="shared" si="5"/>
        <v>0.13130901963992697</v>
      </c>
      <c r="CE41" s="59">
        <f t="shared" si="5"/>
        <v>0.13963204790657133</v>
      </c>
      <c r="CF41" s="59">
        <f t="shared" si="5"/>
        <v>9.0719525676700268E-3</v>
      </c>
      <c r="CG41" s="59">
        <f t="shared" si="5"/>
        <v>0</v>
      </c>
      <c r="CH41" s="59">
        <f t="shared" si="5"/>
        <v>2.0936661157428864E-2</v>
      </c>
      <c r="CI41" s="122">
        <f t="shared" si="6"/>
        <v>1</v>
      </c>
      <c r="CK41" s="123" t="str">
        <f t="shared" si="7"/>
        <v>大槌町</v>
      </c>
      <c r="CL41" s="124">
        <f t="shared" si="17"/>
        <v>19.024437159288254</v>
      </c>
      <c r="CM41" s="65">
        <f t="shared" si="18"/>
        <v>0</v>
      </c>
      <c r="CN41" s="66">
        <f t="shared" si="19"/>
        <v>14.692388058725241</v>
      </c>
      <c r="CO41" s="65">
        <f t="shared" si="20"/>
        <v>0</v>
      </c>
      <c r="CP41" s="66">
        <f t="shared" si="8"/>
        <v>1.1191645288712602</v>
      </c>
      <c r="CQ41" s="65">
        <f t="shared" si="21"/>
        <v>0</v>
      </c>
      <c r="CR41" s="66">
        <f t="shared" si="9"/>
        <v>3.2128845716917542</v>
      </c>
      <c r="CS41" s="65">
        <f t="shared" si="22"/>
        <v>0</v>
      </c>
      <c r="CT41" s="66">
        <f t="shared" si="10"/>
        <v>10.146072256284322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01545</v>
      </c>
      <c r="AY42" s="18" t="str">
        <f>IF(IFERROR(比較地域マスタ!$Z27,"")=0,"",IFERROR(比較地域マスタ!$Z27,""))</f>
        <v>斜里町</v>
      </c>
      <c r="BB42" s="110" t="str">
        <f t="shared" si="0"/>
        <v>01545</v>
      </c>
      <c r="BC42" s="1031" t="str">
        <f t="shared" si="0"/>
        <v>斜里町</v>
      </c>
      <c r="BD42" s="34">
        <f t="shared" si="14"/>
        <v>172.99858098528534</v>
      </c>
      <c r="BE42" s="34">
        <f t="shared" si="15"/>
        <v>104.84037539957529</v>
      </c>
      <c r="BF42" s="34">
        <f>VLOOKUP($AX42&amp;"_"&amp;$BC$14,データシート1!$A:$BT,MATCH($BC$12&amp;"_"&amp;BF$20,データシート1!$A$1:$BT$1,0),0)</f>
        <v>80.402587080847169</v>
      </c>
      <c r="BG42" s="34">
        <f>VLOOKUP($AX42&amp;"_"&amp;$BC$14,データシート1!$A:$BT,MATCH($BC$12&amp;"_"&amp;BG$20,データシート1!$A$1:$BT$1,0),0)</f>
        <v>1.5136467194122043</v>
      </c>
      <c r="BH42" s="34">
        <f>VLOOKUP($AX42&amp;"_"&amp;$BC$14,データシート1!$A:$BT,MATCH($BC$12&amp;"_"&amp;BH$20,データシート1!$A$1:$BT$1,0),0)</f>
        <v>22.924141599315917</v>
      </c>
      <c r="BI42" s="34">
        <f>VLOOKUP($AX42&amp;"_"&amp;$BC$14,データシート1!$A:$BT,MATCH($BC$12&amp;"_"&amp;BI$20,データシート1!$A$1:$BT$1,0),0)</f>
        <v>18.002717839263426</v>
      </c>
      <c r="BJ42" s="34">
        <f>VLOOKUP($AX42&amp;"_"&amp;$BC$14,データシート1!$A:$BT,MATCH($BC$12&amp;"_"&amp;BJ$20,データシート1!$A$1:$BT$1,0),0)</f>
        <v>23.878736049539764</v>
      </c>
      <c r="BK42" s="34">
        <f t="shared" si="1"/>
        <v>26.276751696906885</v>
      </c>
      <c r="BL42" s="34">
        <f t="shared" si="2"/>
        <v>25.63443512842769</v>
      </c>
      <c r="BM42" s="34">
        <f>VLOOKUP($AX42&amp;"_"&amp;$BC$14,データシート1!$A:$BT,MATCH($BC$12&amp;"_"&amp;BM$20,データシート1!$A$1:$BT$1,0),0)</f>
        <v>10.546892777841748</v>
      </c>
      <c r="BN42" s="34">
        <f>VLOOKUP($AX42&amp;"_"&amp;$BC$14,データシート1!$A:$BT,MATCH($BC$12&amp;"_"&amp;BN$20,データシート1!$A$1:$BT$1,0),0)</f>
        <v>15.087542350585942</v>
      </c>
      <c r="BO42" s="34">
        <f>VLOOKUP($AX42&amp;"_"&amp;$BC$14,データシート1!$A:$BT,MATCH($BC$12&amp;"_"&amp;BO$20,データシート1!$A$1:$BT$1,0),0)</f>
        <v>0.64231656847919405</v>
      </c>
      <c r="BP42" s="34">
        <f>VLOOKUP($AX42&amp;"_"&amp;$BC$14,データシート1!$A:$BT,MATCH($BC$12&amp;"_"&amp;BP$20,データシート1!$A$1:$BT$1,0),0)</f>
        <v>0</v>
      </c>
      <c r="BQ42" s="34">
        <f>VLOOKUP($AX42&amp;"_"&amp;$BC$14,データシート1!$A:$BT,MATCH($BC$12&amp;"_"&amp;BQ$20,データシート1!$A$1:$BT$1,0),0)</f>
        <v>0</v>
      </c>
      <c r="BR42" s="35">
        <f t="shared" si="3"/>
        <v>172.99858098528534</v>
      </c>
      <c r="BT42" s="121" t="str">
        <f t="shared" si="4"/>
        <v>斜里町</v>
      </c>
      <c r="BU42" s="33">
        <f t="shared" si="25"/>
        <v>172.99858098528534</v>
      </c>
      <c r="BV42" s="59">
        <f t="shared" si="16"/>
        <v>0.60601870143947978</v>
      </c>
      <c r="BW42" s="59">
        <f t="shared" si="5"/>
        <v>0.46475865075266676</v>
      </c>
      <c r="BX42" s="59">
        <f t="shared" si="5"/>
        <v>8.7494747690499836E-3</v>
      </c>
      <c r="BY42" s="59">
        <f t="shared" si="5"/>
        <v>0.13251057591776297</v>
      </c>
      <c r="BZ42" s="59">
        <f t="shared" si="5"/>
        <v>0.1040628063925835</v>
      </c>
      <c r="CA42" s="59">
        <f t="shared" ref="CA42:CH68" si="32">BJ42/$BR42</f>
        <v>0.13802850817354859</v>
      </c>
      <c r="CB42" s="59">
        <f t="shared" si="32"/>
        <v>0.15188998399438833</v>
      </c>
      <c r="CC42" s="59">
        <f t="shared" si="32"/>
        <v>0.14817714100561361</v>
      </c>
      <c r="CD42" s="59">
        <f t="shared" si="32"/>
        <v>6.0965198198584244E-2</v>
      </c>
      <c r="CE42" s="59">
        <f t="shared" si="32"/>
        <v>8.7211942807029361E-2</v>
      </c>
      <c r="CF42" s="59">
        <f t="shared" si="32"/>
        <v>3.7128429887747301E-3</v>
      </c>
      <c r="CG42" s="59">
        <f t="shared" si="32"/>
        <v>0</v>
      </c>
      <c r="CH42" s="59">
        <f t="shared" si="32"/>
        <v>0</v>
      </c>
      <c r="CI42" s="122">
        <f t="shared" si="6"/>
        <v>1</v>
      </c>
      <c r="CK42" s="123" t="str">
        <f t="shared" si="7"/>
        <v>斜里町</v>
      </c>
      <c r="CL42" s="124">
        <f t="shared" si="17"/>
        <v>104.84037539957529</v>
      </c>
      <c r="CM42" s="65">
        <f t="shared" si="18"/>
        <v>1</v>
      </c>
      <c r="CN42" s="66">
        <f t="shared" si="19"/>
        <v>80.402587080847169</v>
      </c>
      <c r="CO42" s="65">
        <f t="shared" si="20"/>
        <v>1</v>
      </c>
      <c r="CP42" s="66">
        <f t="shared" si="8"/>
        <v>1.5136467194122043</v>
      </c>
      <c r="CQ42" s="65">
        <f t="shared" si="21"/>
        <v>0</v>
      </c>
      <c r="CR42" s="66">
        <f t="shared" si="9"/>
        <v>22.924141599315917</v>
      </c>
      <c r="CS42" s="65">
        <f t="shared" si="22"/>
        <v>0</v>
      </c>
      <c r="CT42" s="66">
        <f t="shared" si="10"/>
        <v>18.002717839263426</v>
      </c>
      <c r="CU42" s="67">
        <f t="shared" si="23"/>
        <v>0.14536693977908136</v>
      </c>
      <c r="CV42" s="16"/>
      <c r="CW42" s="959">
        <f t="shared" si="24"/>
        <v>154.786</v>
      </c>
      <c r="CX42" s="962">
        <f>VLOOKUP($AX42&amp;"_"&amp;$CW$14,データシート1!$A:$BT,MATCH($CW$12&amp;"_"&amp;CX$20,データシート1!$A$1:$BT$1,0),0)</f>
        <v>154.786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2.617</v>
      </c>
      <c r="DB42" s="962">
        <f>VLOOKUP($AX42&amp;"_"&amp;$CW$14,データシート1!$A:$BT,MATCH($CW$12&amp;"_"&amp;DB$20,データシート1!$A$1:$BT$1,0),0)</f>
        <v>0</v>
      </c>
      <c r="DC42" s="962">
        <f>VLOOKUP($AX42&amp;"_"&amp;$CW$14,データシート1!$A:$BT,MATCH($CW$12&amp;"_"&amp;DC$20,データシート1!$A$1:$BT$1,0),0)</f>
        <v>0</v>
      </c>
      <c r="DD42" s="961">
        <f t="shared" si="11"/>
        <v>157.40299999999999</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06302</v>
      </c>
      <c r="AY43" s="18" t="str">
        <f>IF(IFERROR(比較地域マスタ!$Z28,"")=0,"",IFERROR(比較地域マスタ!$Z28,""))</f>
        <v>中山町</v>
      </c>
      <c r="AZ43" s="23"/>
      <c r="BB43" s="110" t="str">
        <f t="shared" si="0"/>
        <v>06302</v>
      </c>
      <c r="BC43" s="1031" t="str">
        <f t="shared" si="0"/>
        <v>中山町</v>
      </c>
      <c r="BD43" s="34">
        <f t="shared" si="14"/>
        <v>49.143271211446681</v>
      </c>
      <c r="BE43" s="34">
        <f t="shared" si="15"/>
        <v>5.4402630798784131</v>
      </c>
      <c r="BF43" s="34">
        <f>VLOOKUP($AX43&amp;"_"&amp;$BC$14,データシート1!$A:$BT,MATCH($BC$12&amp;"_"&amp;BF$20,データシート1!$A$1:$BT$1,0),0)</f>
        <v>2.6755525692148523</v>
      </c>
      <c r="BG43" s="34">
        <f>VLOOKUP($AX43&amp;"_"&amp;$BC$14,データシート1!$A:$BT,MATCH($BC$12&amp;"_"&amp;BG$20,データシート1!$A$1:$BT$1,0),0)</f>
        <v>0.59540407723699851</v>
      </c>
      <c r="BH43" s="34">
        <f>VLOOKUP($AX43&amp;"_"&amp;$BC$14,データシート1!$A:$BT,MATCH($BC$12&amp;"_"&amp;BH$20,データシート1!$A$1:$BT$1,0),0)</f>
        <v>2.1693064334265624</v>
      </c>
      <c r="BI43" s="34">
        <f>VLOOKUP($AX43&amp;"_"&amp;$BC$14,データシート1!$A:$BT,MATCH($BC$12&amp;"_"&amp;BI$20,データシート1!$A$1:$BT$1,0),0)</f>
        <v>6.9299738279439822</v>
      </c>
      <c r="BJ43" s="34">
        <f>VLOOKUP($AX43&amp;"_"&amp;$BC$14,データシート1!$A:$BT,MATCH($BC$12&amp;"_"&amp;BJ$20,データシート1!$A$1:$BT$1,0),0)</f>
        <v>15.475229109308732</v>
      </c>
      <c r="BK43" s="34">
        <f t="shared" si="1"/>
        <v>19.857265406838192</v>
      </c>
      <c r="BL43" s="34">
        <f t="shared" si="2"/>
        <v>19.221021097528332</v>
      </c>
      <c r="BM43" s="34">
        <f>VLOOKUP($AX43&amp;"_"&amp;$BC$14,データシート1!$A:$BT,MATCH($BC$12&amp;"_"&amp;BM$20,データシート1!$A$1:$BT$1,0),0)</f>
        <v>10.299530086402676</v>
      </c>
      <c r="BN43" s="34">
        <f>VLOOKUP($AX43&amp;"_"&amp;$BC$14,データシート1!$A:$BT,MATCH($BC$12&amp;"_"&amp;BN$20,データシート1!$A$1:$BT$1,0),0)</f>
        <v>8.9214910111256565</v>
      </c>
      <c r="BO43" s="34">
        <f>VLOOKUP($AX43&amp;"_"&amp;$BC$14,データシート1!$A:$BT,MATCH($BC$12&amp;"_"&amp;BO$20,データシート1!$A$1:$BT$1,0),0)</f>
        <v>0.63624430930985998</v>
      </c>
      <c r="BP43" s="34">
        <f>VLOOKUP($AX43&amp;"_"&amp;$BC$14,データシート1!$A:$BT,MATCH($BC$12&amp;"_"&amp;BP$20,データシート1!$A$1:$BT$1,0),0)</f>
        <v>0</v>
      </c>
      <c r="BQ43" s="34">
        <f>VLOOKUP($AX43&amp;"_"&amp;$BC$14,データシート1!$A:$BT,MATCH($BC$12&amp;"_"&amp;BQ$20,データシート1!$A$1:$BT$1,0),0)</f>
        <v>1.4405397874773631</v>
      </c>
      <c r="BR43" s="35">
        <f t="shared" si="3"/>
        <v>49.143271211446681</v>
      </c>
      <c r="BT43" s="121" t="str">
        <f t="shared" si="4"/>
        <v>中山町</v>
      </c>
      <c r="BU43" s="33">
        <f t="shared" si="25"/>
        <v>49.143271211446681</v>
      </c>
      <c r="BV43" s="59">
        <f t="shared" si="16"/>
        <v>0.11070209503292572</v>
      </c>
      <c r="BW43" s="59">
        <f t="shared" si="16"/>
        <v>5.4443924941481106E-2</v>
      </c>
      <c r="BX43" s="59">
        <f t="shared" si="16"/>
        <v>1.2115678556992644E-2</v>
      </c>
      <c r="BY43" s="59">
        <f t="shared" si="16"/>
        <v>4.4142491534451968E-2</v>
      </c>
      <c r="BZ43" s="59">
        <f t="shared" si="16"/>
        <v>0.14101572111727517</v>
      </c>
      <c r="CA43" s="59">
        <f t="shared" si="32"/>
        <v>0.31490026463082027</v>
      </c>
      <c r="CB43" s="59">
        <f t="shared" si="32"/>
        <v>0.40406885657650204</v>
      </c>
      <c r="CC43" s="59">
        <f t="shared" si="32"/>
        <v>0.39112213378769306</v>
      </c>
      <c r="CD43" s="59">
        <f t="shared" si="32"/>
        <v>0.20958169516407082</v>
      </c>
      <c r="CE43" s="59">
        <f t="shared" si="32"/>
        <v>0.18154043862362221</v>
      </c>
      <c r="CF43" s="59">
        <f t="shared" si="32"/>
        <v>1.294672278880904E-2</v>
      </c>
      <c r="CG43" s="59">
        <f t="shared" si="32"/>
        <v>0</v>
      </c>
      <c r="CH43" s="59">
        <f t="shared" si="32"/>
        <v>2.9313062642476795E-2</v>
      </c>
      <c r="CI43" s="122">
        <f t="shared" si="6"/>
        <v>1</v>
      </c>
      <c r="CJ43" s="23"/>
      <c r="CK43" s="123" t="str">
        <f t="shared" si="7"/>
        <v>中山町</v>
      </c>
      <c r="CL43" s="124">
        <f t="shared" si="17"/>
        <v>5.4402630798784131</v>
      </c>
      <c r="CM43" s="65">
        <f t="shared" si="18"/>
        <v>0.63416050829606307</v>
      </c>
      <c r="CN43" s="66">
        <f t="shared" si="19"/>
        <v>2.6755525692148523</v>
      </c>
      <c r="CO43" s="65">
        <f t="shared" si="20"/>
        <v>1</v>
      </c>
      <c r="CP43" s="66">
        <f t="shared" si="8"/>
        <v>0.59540407723699851</v>
      </c>
      <c r="CQ43" s="65">
        <f t="shared" si="21"/>
        <v>0</v>
      </c>
      <c r="CR43" s="66">
        <f t="shared" si="9"/>
        <v>2.1693064334265624</v>
      </c>
      <c r="CS43" s="65">
        <f t="shared" si="22"/>
        <v>0</v>
      </c>
      <c r="CT43" s="66">
        <f t="shared" si="10"/>
        <v>6.9299738279439822</v>
      </c>
      <c r="CU43" s="67">
        <f t="shared" si="23"/>
        <v>1</v>
      </c>
      <c r="CV43" s="16"/>
      <c r="CW43" s="959">
        <f t="shared" si="24"/>
        <v>3.45</v>
      </c>
      <c r="CX43" s="962">
        <f>VLOOKUP($AX43&amp;"_"&amp;$CW$14,データシート1!$A:$BT,MATCH($CW$12&amp;"_"&amp;CX$20,データシート1!$A$1:$BT$1,0),0)</f>
        <v>3.45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39.697000000000003</v>
      </c>
      <c r="DB43" s="962">
        <f>VLOOKUP($AX43&amp;"_"&amp;$CW$14,データシート1!$A:$BT,MATCH($CW$12&amp;"_"&amp;DB$20,データシート1!$A$1:$BT$1,0),0)</f>
        <v>0</v>
      </c>
      <c r="DC43" s="962">
        <f>VLOOKUP($AX43&amp;"_"&amp;$CW$14,データシート1!$A:$BT,MATCH($CW$12&amp;"_"&amp;DC$20,データシート1!$A$1:$BT$1,0),0)</f>
        <v>0</v>
      </c>
      <c r="DD43" s="961">
        <f t="shared" si="11"/>
        <v>43.147000000000006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0.08</v>
      </c>
      <c r="DO43" s="127">
        <f t="shared" si="27"/>
        <v>0</v>
      </c>
      <c r="DP43" s="127">
        <f t="shared" si="29"/>
        <v>0</v>
      </c>
      <c r="DQ43" s="127">
        <f t="shared" si="30"/>
        <v>0.92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12424</v>
      </c>
      <c r="AY44" s="18" t="str">
        <f>IF(IFERROR(比較地域マスタ!$Z29,"")=0,"",IFERROR(比較地域マスタ!$Z29,""))</f>
        <v>白子町</v>
      </c>
      <c r="BB44" s="110" t="str">
        <f t="shared" si="0"/>
        <v>12424</v>
      </c>
      <c r="BC44" s="1031" t="str">
        <f t="shared" si="0"/>
        <v>白子町</v>
      </c>
      <c r="BD44" s="34">
        <f t="shared" si="14"/>
        <v>91.937416954047592</v>
      </c>
      <c r="BE44" s="34">
        <f t="shared" si="15"/>
        <v>44.783221518084012</v>
      </c>
      <c r="BF44" s="34">
        <f>VLOOKUP($AX44&amp;"_"&amp;$BC$14,データシート1!$A:$BT,MATCH($BC$12&amp;"_"&amp;BF$20,データシート1!$A$1:$BT$1,0),0)</f>
        <v>35.378689714676142</v>
      </c>
      <c r="BG44" s="34">
        <f>VLOOKUP($AX44&amp;"_"&amp;$BC$14,データシート1!$A:$BT,MATCH($BC$12&amp;"_"&amp;BG$20,データシート1!$A$1:$BT$1,0),0)</f>
        <v>0.98706931850457558</v>
      </c>
      <c r="BH44" s="34">
        <f>VLOOKUP($AX44&amp;"_"&amp;$BC$14,データシート1!$A:$BT,MATCH($BC$12&amp;"_"&amp;BH$20,データシート1!$A$1:$BT$1,0),0)</f>
        <v>8.4174624849032984</v>
      </c>
      <c r="BI44" s="34">
        <f>VLOOKUP($AX44&amp;"_"&amp;$BC$14,データシート1!$A:$BT,MATCH($BC$12&amp;"_"&amp;BI$20,データシート1!$A$1:$BT$1,0),0)</f>
        <v>8.6325010303611087</v>
      </c>
      <c r="BJ44" s="34">
        <f>VLOOKUP($AX44&amp;"_"&amp;$BC$14,データシート1!$A:$BT,MATCH($BC$12&amp;"_"&amp;BJ$20,データシート1!$A$1:$BT$1,0),0)</f>
        <v>11.896059238884146</v>
      </c>
      <c r="BK44" s="34">
        <f t="shared" si="1"/>
        <v>24.952502711192512</v>
      </c>
      <c r="BL44" s="34">
        <f t="shared" si="2"/>
        <v>24.319177757252522</v>
      </c>
      <c r="BM44" s="34">
        <f>VLOOKUP($AX44&amp;"_"&amp;$BC$14,データシート1!$A:$BT,MATCH($BC$12&amp;"_"&amp;BM$20,データシート1!$A$1:$BT$1,0),0)</f>
        <v>10.792896333613571</v>
      </c>
      <c r="BN44" s="34">
        <f>VLOOKUP($AX44&amp;"_"&amp;$BC$14,データシート1!$A:$BT,MATCH($BC$12&amp;"_"&amp;BN$20,データシート1!$A$1:$BT$1,0),0)</f>
        <v>13.526281423638951</v>
      </c>
      <c r="BO44" s="34">
        <f>VLOOKUP($AX44&amp;"_"&amp;$BC$14,データシート1!$A:$BT,MATCH($BC$12&amp;"_"&amp;BO$20,データシート1!$A$1:$BT$1,0),0)</f>
        <v>0.633324953939989</v>
      </c>
      <c r="BP44" s="34">
        <f>VLOOKUP($AX44&amp;"_"&amp;$BC$14,データシート1!$A:$BT,MATCH($BC$12&amp;"_"&amp;BP$20,データシート1!$A$1:$BT$1,0),0)</f>
        <v>0</v>
      </c>
      <c r="BQ44" s="34">
        <f>VLOOKUP($AX44&amp;"_"&amp;$BC$14,データシート1!$A:$BT,MATCH($BC$12&amp;"_"&amp;BQ$20,データシート1!$A$1:$BT$1,0),0)</f>
        <v>1.673132455525812</v>
      </c>
      <c r="BR44" s="35">
        <f t="shared" si="3"/>
        <v>91.937416954047592</v>
      </c>
      <c r="BT44" s="121" t="str">
        <f t="shared" si="4"/>
        <v>白子町</v>
      </c>
      <c r="BU44" s="33">
        <f t="shared" si="25"/>
        <v>91.937416954047592</v>
      </c>
      <c r="BV44" s="59">
        <f t="shared" si="16"/>
        <v>0.48710550069584491</v>
      </c>
      <c r="BW44" s="59">
        <f t="shared" si="16"/>
        <v>0.38481274422098694</v>
      </c>
      <c r="BX44" s="59">
        <f t="shared" si="16"/>
        <v>1.0736317717061109E-2</v>
      </c>
      <c r="BY44" s="59">
        <f t="shared" si="16"/>
        <v>9.1556438757796912E-2</v>
      </c>
      <c r="BZ44" s="59">
        <f t="shared" si="16"/>
        <v>9.389540533508603E-2</v>
      </c>
      <c r="CA44" s="59">
        <f t="shared" si="32"/>
        <v>0.1293930113876276</v>
      </c>
      <c r="CB44" s="59">
        <f t="shared" si="32"/>
        <v>0.27140748063070275</v>
      </c>
      <c r="CC44" s="59">
        <f t="shared" si="32"/>
        <v>0.26451882773047453</v>
      </c>
      <c r="CD44" s="59">
        <f t="shared" si="32"/>
        <v>0.11739394787443404</v>
      </c>
      <c r="CE44" s="59">
        <f t="shared" si="32"/>
        <v>0.14712487985604047</v>
      </c>
      <c r="CF44" s="59">
        <f t="shared" si="32"/>
        <v>6.8886529002281979E-3</v>
      </c>
      <c r="CG44" s="59">
        <f t="shared" si="32"/>
        <v>0</v>
      </c>
      <c r="CH44" s="59">
        <f t="shared" si="32"/>
        <v>1.8198601950738746E-2</v>
      </c>
      <c r="CI44" s="122">
        <f t="shared" si="6"/>
        <v>1</v>
      </c>
      <c r="CK44" s="123" t="str">
        <f t="shared" si="7"/>
        <v>白子町</v>
      </c>
      <c r="CL44" s="124">
        <f t="shared" si="17"/>
        <v>44.783221518084012</v>
      </c>
      <c r="CM44" s="65">
        <f t="shared" si="18"/>
        <v>6.2300118335018931E-2</v>
      </c>
      <c r="CN44" s="66">
        <f t="shared" si="19"/>
        <v>35.378689714676142</v>
      </c>
      <c r="CO44" s="65">
        <f t="shared" si="20"/>
        <v>7.8861032517058546E-2</v>
      </c>
      <c r="CP44" s="66">
        <f t="shared" si="8"/>
        <v>0.98706931850457558</v>
      </c>
      <c r="CQ44" s="65">
        <f t="shared" si="21"/>
        <v>0</v>
      </c>
      <c r="CR44" s="66">
        <f t="shared" si="9"/>
        <v>8.4174624849032984</v>
      </c>
      <c r="CS44" s="65">
        <f t="shared" si="22"/>
        <v>0</v>
      </c>
      <c r="CT44" s="66">
        <f t="shared" si="10"/>
        <v>8.6325010303611087</v>
      </c>
      <c r="CU44" s="67">
        <f t="shared" si="23"/>
        <v>0</v>
      </c>
      <c r="CV44" s="16"/>
      <c r="CW44" s="959">
        <f t="shared" si="24"/>
        <v>2.79</v>
      </c>
      <c r="CX44" s="962">
        <f>VLOOKUP($AX44&amp;"_"&amp;$CW$14,データシート1!$A:$BT,MATCH($CW$12&amp;"_"&amp;CX$20,データシート1!$A$1:$BT$1,0),0)</f>
        <v>2.79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2.79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14363</v>
      </c>
      <c r="AY45" s="18" t="str">
        <f>IF(IFERROR(比較地域マスタ!$Z30,"")=0,"",IFERROR(比較地域マスタ!$Z30,""))</f>
        <v>松田町</v>
      </c>
      <c r="BB45" s="110" t="str">
        <f t="shared" si="0"/>
        <v>14363</v>
      </c>
      <c r="BC45" s="1031" t="str">
        <f t="shared" si="0"/>
        <v>松田町</v>
      </c>
      <c r="BD45" s="34">
        <f t="shared" si="14"/>
        <v>58.807465261939342</v>
      </c>
      <c r="BE45" s="34">
        <f t="shared" si="15"/>
        <v>16.567532948497508</v>
      </c>
      <c r="BF45" s="34">
        <f>VLOOKUP($AX45&amp;"_"&amp;$BC$14,データシート1!$A:$BT,MATCH($BC$12&amp;"_"&amp;BF$20,データシート1!$A$1:$BT$1,0),0)</f>
        <v>14.733708524896903</v>
      </c>
      <c r="BG45" s="34">
        <f>VLOOKUP($AX45&amp;"_"&amp;$BC$14,データシート1!$A:$BT,MATCH($BC$12&amp;"_"&amp;BG$20,データシート1!$A$1:$BT$1,0),0)</f>
        <v>0.51410505828567044</v>
      </c>
      <c r="BH45" s="34">
        <f>VLOOKUP($AX45&amp;"_"&amp;$BC$14,データシート1!$A:$BT,MATCH($BC$12&amp;"_"&amp;BH$20,データシート1!$A$1:$BT$1,0),0)</f>
        <v>1.3197193653149348</v>
      </c>
      <c r="BI45" s="34">
        <f>VLOOKUP($AX45&amp;"_"&amp;$BC$14,データシート1!$A:$BT,MATCH($BC$12&amp;"_"&amp;BI$20,データシート1!$A$1:$BT$1,0),0)</f>
        <v>13.295215063406991</v>
      </c>
      <c r="BJ45" s="34">
        <f>VLOOKUP($AX45&amp;"_"&amp;$BC$14,データシート1!$A:$BT,MATCH($BC$12&amp;"_"&amp;BJ$20,データシート1!$A$1:$BT$1,0),0)</f>
        <v>11.95419588293317</v>
      </c>
      <c r="BK45" s="34">
        <f t="shared" si="1"/>
        <v>16.064818622808684</v>
      </c>
      <c r="BL45" s="34">
        <f t="shared" si="2"/>
        <v>15.43680689564186</v>
      </c>
      <c r="BM45" s="34">
        <f>VLOOKUP($AX45&amp;"_"&amp;$BC$14,データシート1!$A:$BT,MATCH($BC$12&amp;"_"&amp;BM$20,データシート1!$A$1:$BT$1,0),0)</f>
        <v>8.2159751085120316</v>
      </c>
      <c r="BN45" s="34">
        <f>VLOOKUP($AX45&amp;"_"&amp;$BC$14,データシート1!$A:$BT,MATCH($BC$12&amp;"_"&amp;BN$20,データシート1!$A$1:$BT$1,0),0)</f>
        <v>7.2208317871298284</v>
      </c>
      <c r="BO45" s="34">
        <f>VLOOKUP($AX45&amp;"_"&amp;$BC$14,データシート1!$A:$BT,MATCH($BC$12&amp;"_"&amp;BO$20,データシート1!$A$1:$BT$1,0),0)</f>
        <v>0.62801172716682196</v>
      </c>
      <c r="BP45" s="34">
        <f>VLOOKUP($AX45&amp;"_"&amp;$BC$14,データシート1!$A:$BT,MATCH($BC$12&amp;"_"&amp;BP$20,データシート1!$A$1:$BT$1,0),0)</f>
        <v>0</v>
      </c>
      <c r="BQ45" s="34">
        <f>VLOOKUP($AX45&amp;"_"&amp;$BC$14,データシート1!$A:$BT,MATCH($BC$12&amp;"_"&amp;BQ$20,データシート1!$A$1:$BT$1,0),0)</f>
        <v>0.92570274429299182</v>
      </c>
      <c r="BR45" s="35">
        <f t="shared" si="3"/>
        <v>58.807465261939342</v>
      </c>
      <c r="BT45" s="121" t="str">
        <f t="shared" si="4"/>
        <v>松田町</v>
      </c>
      <c r="BU45" s="33">
        <f t="shared" si="25"/>
        <v>58.807465261939342</v>
      </c>
      <c r="BV45" s="59">
        <f t="shared" si="16"/>
        <v>0.28172499655787997</v>
      </c>
      <c r="BW45" s="59">
        <f t="shared" si="16"/>
        <v>0.25054146542909539</v>
      </c>
      <c r="BX45" s="59">
        <f t="shared" si="16"/>
        <v>8.7421733957712897E-3</v>
      </c>
      <c r="BY45" s="59">
        <f t="shared" si="16"/>
        <v>2.2441357733013322E-2</v>
      </c>
      <c r="BZ45" s="59">
        <f t="shared" si="16"/>
        <v>0.22608039649707126</v>
      </c>
      <c r="CA45" s="59">
        <f t="shared" si="32"/>
        <v>0.20327684299411594</v>
      </c>
      <c r="CB45" s="59">
        <f t="shared" si="32"/>
        <v>0.27317651851262431</v>
      </c>
      <c r="CC45" s="59">
        <f t="shared" si="32"/>
        <v>0.26249740278523248</v>
      </c>
      <c r="CD45" s="59">
        <f t="shared" si="32"/>
        <v>0.13970973025136446</v>
      </c>
      <c r="CE45" s="59">
        <f t="shared" si="32"/>
        <v>0.12278767253386805</v>
      </c>
      <c r="CF45" s="59">
        <f t="shared" si="32"/>
        <v>1.0679115727391776E-2</v>
      </c>
      <c r="CG45" s="59">
        <f t="shared" si="32"/>
        <v>0</v>
      </c>
      <c r="CH45" s="59">
        <f t="shared" si="32"/>
        <v>1.5741245438308561E-2</v>
      </c>
      <c r="CI45" s="122">
        <f t="shared" si="6"/>
        <v>1</v>
      </c>
      <c r="CK45" s="123" t="str">
        <f t="shared" si="7"/>
        <v>松田町</v>
      </c>
      <c r="CL45" s="124">
        <f t="shared" si="17"/>
        <v>16.567532948497508</v>
      </c>
      <c r="CM45" s="65">
        <f t="shared" si="18"/>
        <v>0</v>
      </c>
      <c r="CN45" s="66">
        <f t="shared" si="19"/>
        <v>14.733708524896903</v>
      </c>
      <c r="CO45" s="65">
        <f t="shared" si="20"/>
        <v>0</v>
      </c>
      <c r="CP45" s="66">
        <f t="shared" si="8"/>
        <v>0.51410505828567044</v>
      </c>
      <c r="CQ45" s="65">
        <f t="shared" si="21"/>
        <v>0</v>
      </c>
      <c r="CR45" s="66">
        <f t="shared" si="9"/>
        <v>1.3197193653149348</v>
      </c>
      <c r="CS45" s="65">
        <f t="shared" si="22"/>
        <v>0</v>
      </c>
      <c r="CT45" s="66">
        <f t="shared" si="10"/>
        <v>13.295215063406991</v>
      </c>
      <c r="CU45" s="67">
        <f t="shared" si="23"/>
        <v>0.3185356520975865</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4.2350000000000003</v>
      </c>
      <c r="DB45" s="962">
        <f>VLOOKUP($AX45&amp;"_"&amp;$CW$14,データシート1!$A:$BT,MATCH($CW$12&amp;"_"&amp;DB$20,データシート1!$A$1:$BT$1,0),0)</f>
        <v>0</v>
      </c>
      <c r="DC45" s="962">
        <f>VLOOKUP($AX45&amp;"_"&amp;$CW$14,データシート1!$A:$BT,MATCH($CW$12&amp;"_"&amp;DC$20,データシート1!$A$1:$BT$1,0),0)</f>
        <v>0</v>
      </c>
      <c r="DD45" s="961">
        <f t="shared" si="11"/>
        <v>4.2350000000000003</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11349</v>
      </c>
      <c r="AY46" s="18" t="str">
        <f>IF(IFERROR(比較地域マスタ!$Z31,"")=0,"",IFERROR(比較地域マスタ!$Z31,""))</f>
        <v>ときがわ町</v>
      </c>
      <c r="BB46" s="110" t="str">
        <f t="shared" si="0"/>
        <v>11349</v>
      </c>
      <c r="BC46" s="1031" t="str">
        <f t="shared" si="0"/>
        <v>ときがわ町</v>
      </c>
      <c r="BD46" s="34">
        <f t="shared" si="14"/>
        <v>75.632054702310839</v>
      </c>
      <c r="BE46" s="34">
        <f t="shared" si="15"/>
        <v>27.712328666265993</v>
      </c>
      <c r="BF46" s="34">
        <f>VLOOKUP($AX46&amp;"_"&amp;$BC$14,データシート1!$A:$BT,MATCH($BC$12&amp;"_"&amp;BF$20,データシート1!$A$1:$BT$1,0),0)</f>
        <v>26.179251807884114</v>
      </c>
      <c r="BG46" s="34">
        <f>VLOOKUP($AX46&amp;"_"&amp;$BC$14,データシート1!$A:$BT,MATCH($BC$12&amp;"_"&amp;BG$20,データシート1!$A$1:$BT$1,0),0)</f>
        <v>0.6248985235370611</v>
      </c>
      <c r="BH46" s="34">
        <f>VLOOKUP($AX46&amp;"_"&amp;$BC$14,データシート1!$A:$BT,MATCH($BC$12&amp;"_"&amp;BH$20,データシート1!$A$1:$BT$1,0),0)</f>
        <v>0.90817833484481492</v>
      </c>
      <c r="BI46" s="34">
        <f>VLOOKUP($AX46&amp;"_"&amp;$BC$14,データシート1!$A:$BT,MATCH($BC$12&amp;"_"&amp;BI$20,データシート1!$A$1:$BT$1,0),0)</f>
        <v>11.350885999506156</v>
      </c>
      <c r="BJ46" s="34">
        <f>VLOOKUP($AX46&amp;"_"&amp;$BC$14,データシート1!$A:$BT,MATCH($BC$12&amp;"_"&amp;BJ$20,データシート1!$A$1:$BT$1,0),0)</f>
        <v>11.809709407300019</v>
      </c>
      <c r="BK46" s="34">
        <f t="shared" si="1"/>
        <v>24.227861439240396</v>
      </c>
      <c r="BL46" s="34">
        <f t="shared" si="2"/>
        <v>23.599674550751381</v>
      </c>
      <c r="BM46" s="34">
        <f>VLOOKUP($AX46&amp;"_"&amp;$BC$14,データシート1!$A:$BT,MATCH($BC$12&amp;"_"&amp;BM$20,データシート1!$A$1:$BT$1,0),0)</f>
        <v>11.453436267895928</v>
      </c>
      <c r="BN46" s="34">
        <f>VLOOKUP($AX46&amp;"_"&amp;$BC$14,データシート1!$A:$BT,MATCH($BC$12&amp;"_"&amp;BN$20,データシート1!$A$1:$BT$1,0),0)</f>
        <v>12.146238282855451</v>
      </c>
      <c r="BO46" s="34">
        <f>VLOOKUP($AX46&amp;"_"&amp;$BC$14,データシート1!$A:$BT,MATCH($BC$12&amp;"_"&amp;BO$20,データシート1!$A$1:$BT$1,0),0)</f>
        <v>0.62818688848901405</v>
      </c>
      <c r="BP46" s="34">
        <f>VLOOKUP($AX46&amp;"_"&amp;$BC$14,データシート1!$A:$BT,MATCH($BC$12&amp;"_"&amp;BP$20,データシート1!$A$1:$BT$1,0),0)</f>
        <v>0</v>
      </c>
      <c r="BQ46" s="34">
        <f>VLOOKUP($AX46&amp;"_"&amp;$BC$14,データシート1!$A:$BT,MATCH($BC$12&amp;"_"&amp;BQ$20,データシート1!$A$1:$BT$1,0),0)</f>
        <v>0.53126918999826733</v>
      </c>
      <c r="BR46" s="35">
        <f t="shared" si="3"/>
        <v>75.632054702310839</v>
      </c>
      <c r="BT46" s="121" t="str">
        <f t="shared" si="4"/>
        <v>ときがわ町</v>
      </c>
      <c r="BU46" s="33">
        <f t="shared" si="25"/>
        <v>75.632054702310839</v>
      </c>
      <c r="BV46" s="59">
        <f t="shared" si="16"/>
        <v>0.36640983476308064</v>
      </c>
      <c r="BW46" s="59">
        <f t="shared" si="16"/>
        <v>0.34613963498580241</v>
      </c>
      <c r="BX46" s="59">
        <f t="shared" si="16"/>
        <v>8.2623502164085472E-3</v>
      </c>
      <c r="BY46" s="59">
        <f t="shared" si="16"/>
        <v>1.2007849560869682E-2</v>
      </c>
      <c r="BZ46" s="59">
        <f t="shared" si="16"/>
        <v>0.15008036002966538</v>
      </c>
      <c r="CA46" s="59">
        <f t="shared" si="32"/>
        <v>0.15614688049641456</v>
      </c>
      <c r="CB46" s="59">
        <f t="shared" si="32"/>
        <v>0.32033853284300823</v>
      </c>
      <c r="CC46" s="59">
        <f t="shared" si="32"/>
        <v>0.31203270417073997</v>
      </c>
      <c r="CD46" s="59">
        <f t="shared" si="32"/>
        <v>0.15143627014996305</v>
      </c>
      <c r="CE46" s="59">
        <f t="shared" si="32"/>
        <v>0.16059643402077689</v>
      </c>
      <c r="CF46" s="59">
        <f t="shared" si="32"/>
        <v>8.3058286722682492E-3</v>
      </c>
      <c r="CG46" s="59">
        <f t="shared" si="32"/>
        <v>0</v>
      </c>
      <c r="CH46" s="59">
        <f t="shared" si="32"/>
        <v>7.0243918678310757E-3</v>
      </c>
      <c r="CI46" s="122">
        <f t="shared" si="6"/>
        <v>1</v>
      </c>
      <c r="CK46" s="123" t="str">
        <f t="shared" si="7"/>
        <v>ときがわ町</v>
      </c>
      <c r="CL46" s="124">
        <f t="shared" si="17"/>
        <v>27.712328666265993</v>
      </c>
      <c r="CM46" s="65">
        <f t="shared" si="18"/>
        <v>0.26832822638437404</v>
      </c>
      <c r="CN46" s="66">
        <f t="shared" si="19"/>
        <v>26.179251807884114</v>
      </c>
      <c r="CO46" s="65">
        <f t="shared" si="20"/>
        <v>0.28404173100778163</v>
      </c>
      <c r="CP46" s="66">
        <f t="shared" si="8"/>
        <v>0.6248985235370611</v>
      </c>
      <c r="CQ46" s="65">
        <f t="shared" si="21"/>
        <v>0</v>
      </c>
      <c r="CR46" s="66">
        <f t="shared" si="9"/>
        <v>0.90817833484481492</v>
      </c>
      <c r="CS46" s="65">
        <f t="shared" si="22"/>
        <v>0</v>
      </c>
      <c r="CT46" s="66">
        <f t="shared" si="10"/>
        <v>11.350885999506156</v>
      </c>
      <c r="CU46" s="67">
        <f t="shared" si="23"/>
        <v>0</v>
      </c>
      <c r="CV46" s="16"/>
      <c r="CW46" s="959">
        <f t="shared" si="24"/>
        <v>7.4359999999999999</v>
      </c>
      <c r="CX46" s="962">
        <f>VLOOKUP($AX46&amp;"_"&amp;$CW$14,データシート1!$A:$BT,MATCH($CW$12&amp;"_"&amp;CX$20,データシート1!$A$1:$BT$1,0),0)</f>
        <v>7.4359999999999999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7.4359999999999999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28446</v>
      </c>
      <c r="AY47" s="18" t="str">
        <f>IF(IFERROR(比較地域マスタ!$Z32,"")=0,"",IFERROR(比較地域マスタ!$Z32,""))</f>
        <v>神河町</v>
      </c>
      <c r="BB47" s="110" t="str">
        <f t="shared" si="0"/>
        <v>28446</v>
      </c>
      <c r="BC47" s="1031" t="str">
        <f t="shared" si="0"/>
        <v>神河町</v>
      </c>
      <c r="BD47" s="34">
        <f t="shared" si="14"/>
        <v>94.491647522704213</v>
      </c>
      <c r="BE47" s="34">
        <f t="shared" si="15"/>
        <v>56.316618968651504</v>
      </c>
      <c r="BF47" s="34">
        <f>VLOOKUP($AX47&amp;"_"&amp;$BC$14,データシート1!$A:$BT,MATCH($BC$12&amp;"_"&amp;BF$20,データシート1!$A$1:$BT$1,0),0)</f>
        <v>46.962748341191883</v>
      </c>
      <c r="BG47" s="34">
        <f>VLOOKUP($AX47&amp;"_"&amp;$BC$14,データシート1!$A:$BT,MATCH($BC$12&amp;"_"&amp;BG$20,データシート1!$A$1:$BT$1,0),0)</f>
        <v>0.65469485253253934</v>
      </c>
      <c r="BH47" s="34">
        <f>VLOOKUP($AX47&amp;"_"&amp;$BC$14,データシート1!$A:$BT,MATCH($BC$12&amp;"_"&amp;BH$20,データシート1!$A$1:$BT$1,0),0)</f>
        <v>8.6991757749270864</v>
      </c>
      <c r="BI47" s="34">
        <f>VLOOKUP($AX47&amp;"_"&amp;$BC$14,データシート1!$A:$BT,MATCH($BC$12&amp;"_"&amp;BI$20,データシート1!$A$1:$BT$1,0),0)</f>
        <v>7.7795713613166519</v>
      </c>
      <c r="BJ47" s="34">
        <f>VLOOKUP($AX47&amp;"_"&amp;$BC$14,データシート1!$A:$BT,MATCH($BC$12&amp;"_"&amp;BJ$20,データシート1!$A$1:$BT$1,0),0)</f>
        <v>7.5520644794257681</v>
      </c>
      <c r="BK47" s="34">
        <f t="shared" si="1"/>
        <v>22.843392713310298</v>
      </c>
      <c r="BL47" s="34">
        <f t="shared" si="2"/>
        <v>22.207907436396603</v>
      </c>
      <c r="BM47" s="34">
        <f>VLOOKUP($AX47&amp;"_"&amp;$BC$14,データシート1!$A:$BT,MATCH($BC$12&amp;"_"&amp;BM$20,データシート1!$A$1:$BT$1,0),0)</f>
        <v>9.7178200208206817</v>
      </c>
      <c r="BN47" s="34">
        <f>VLOOKUP($AX47&amp;"_"&amp;$BC$14,データシート1!$A:$BT,MATCH($BC$12&amp;"_"&amp;BN$20,データシート1!$A$1:$BT$1,0),0)</f>
        <v>12.490087415575919</v>
      </c>
      <c r="BO47" s="34">
        <f>VLOOKUP($AX47&amp;"_"&amp;$BC$14,データシート1!$A:$BT,MATCH($BC$12&amp;"_"&amp;BO$20,データシート1!$A$1:$BT$1,0),0)</f>
        <v>0.63548527691369405</v>
      </c>
      <c r="BP47" s="34">
        <f>VLOOKUP($AX47&amp;"_"&amp;$BC$14,データシート1!$A:$BT,MATCH($BC$12&amp;"_"&amp;BP$20,データシート1!$A$1:$BT$1,0),0)</f>
        <v>0</v>
      </c>
      <c r="BQ47" s="34">
        <f>VLOOKUP($AX47&amp;"_"&amp;$BC$14,データシート1!$A:$BT,MATCH($BC$12&amp;"_"&amp;BQ$20,データシート1!$A$1:$BT$1,0),0)</f>
        <v>0</v>
      </c>
      <c r="BR47" s="35">
        <f t="shared" si="3"/>
        <v>94.491647522704213</v>
      </c>
      <c r="BT47" s="121" t="str">
        <f t="shared" si="4"/>
        <v>神河町</v>
      </c>
      <c r="BU47" s="33">
        <f t="shared" si="25"/>
        <v>94.491647522704213</v>
      </c>
      <c r="BV47" s="59">
        <f t="shared" si="16"/>
        <v>0.59599573555027596</v>
      </c>
      <c r="BW47" s="59">
        <f t="shared" si="16"/>
        <v>0.49700422812405504</v>
      </c>
      <c r="BX47" s="59">
        <f t="shared" si="16"/>
        <v>6.9286002487704635E-3</v>
      </c>
      <c r="BY47" s="59">
        <f t="shared" si="16"/>
        <v>9.2062907177450484E-2</v>
      </c>
      <c r="BZ47" s="59">
        <f t="shared" si="16"/>
        <v>8.2330783357834836E-2</v>
      </c>
      <c r="CA47" s="59">
        <f t="shared" si="32"/>
        <v>7.992309031982088E-2</v>
      </c>
      <c r="CB47" s="59">
        <f t="shared" si="32"/>
        <v>0.24175039077206845</v>
      </c>
      <c r="CC47" s="59">
        <f t="shared" si="32"/>
        <v>0.23502508442410788</v>
      </c>
      <c r="CD47" s="59">
        <f t="shared" si="32"/>
        <v>0.1028431641906308</v>
      </c>
      <c r="CE47" s="59">
        <f t="shared" si="32"/>
        <v>0.13218192023347708</v>
      </c>
      <c r="CF47" s="59">
        <f t="shared" si="32"/>
        <v>6.7253063479605565E-3</v>
      </c>
      <c r="CG47" s="59">
        <f t="shared" si="32"/>
        <v>0</v>
      </c>
      <c r="CH47" s="59">
        <f t="shared" si="32"/>
        <v>0</v>
      </c>
      <c r="CI47" s="122">
        <f t="shared" si="6"/>
        <v>1</v>
      </c>
      <c r="CK47" s="123" t="str">
        <f t="shared" si="7"/>
        <v>神河町</v>
      </c>
      <c r="CL47" s="124">
        <f t="shared" si="17"/>
        <v>56.316618968651504</v>
      </c>
      <c r="CM47" s="65">
        <f t="shared" si="18"/>
        <v>0.38501956255700975</v>
      </c>
      <c r="CN47" s="66">
        <f t="shared" si="19"/>
        <v>46.962748341191883</v>
      </c>
      <c r="CO47" s="65">
        <f t="shared" si="20"/>
        <v>0.46170636868331333</v>
      </c>
      <c r="CP47" s="66">
        <f t="shared" si="8"/>
        <v>0.65469485253253934</v>
      </c>
      <c r="CQ47" s="65">
        <f t="shared" si="21"/>
        <v>0</v>
      </c>
      <c r="CR47" s="66">
        <f t="shared" si="9"/>
        <v>8.6991757749270864</v>
      </c>
      <c r="CS47" s="65">
        <f t="shared" si="22"/>
        <v>0</v>
      </c>
      <c r="CT47" s="66">
        <f t="shared" si="10"/>
        <v>7.7795713613166519</v>
      </c>
      <c r="CU47" s="67">
        <f t="shared" si="23"/>
        <v>0</v>
      </c>
      <c r="CV47" s="16"/>
      <c r="CW47" s="959">
        <f t="shared" si="24"/>
        <v>21.683</v>
      </c>
      <c r="CX47" s="962">
        <f>VLOOKUP($AX47&amp;"_"&amp;$CW$14,データシート1!$A:$BT,MATCH($CW$12&amp;"_"&amp;CX$20,データシート1!$A$1:$BT$1,0),0)</f>
        <v>21.683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21.683</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20590</v>
      </c>
      <c r="AY48" s="18" t="str">
        <f>IF(IFERROR(比較地域マスタ!$Z33,"")=0,"",IFERROR(比較地域マスタ!$Z33,""))</f>
        <v>飯綱町</v>
      </c>
      <c r="BB48" s="110" t="str">
        <f t="shared" si="0"/>
        <v>20590</v>
      </c>
      <c r="BC48" s="1031" t="str">
        <f t="shared" si="0"/>
        <v>飯綱町</v>
      </c>
      <c r="BD48" s="34">
        <f t="shared" si="14"/>
        <v>57.88199188293752</v>
      </c>
      <c r="BE48" s="34">
        <f t="shared" si="15"/>
        <v>8.2958552280554265</v>
      </c>
      <c r="BF48" s="34">
        <f>VLOOKUP($AX48&amp;"_"&amp;$BC$14,データシート1!$A:$BT,MATCH($BC$12&amp;"_"&amp;BF$20,データシート1!$A$1:$BT$1,0),0)</f>
        <v>3.4687710482625591</v>
      </c>
      <c r="BG48" s="34">
        <f>VLOOKUP($AX48&amp;"_"&amp;$BC$14,データシート1!$A:$BT,MATCH($BC$12&amp;"_"&amp;BG$20,データシート1!$A$1:$BT$1,0),0)</f>
        <v>0.53801176414161778</v>
      </c>
      <c r="BH48" s="34">
        <f>VLOOKUP($AX48&amp;"_"&amp;$BC$14,データシート1!$A:$BT,MATCH($BC$12&amp;"_"&amp;BH$20,データシート1!$A$1:$BT$1,0),0)</f>
        <v>4.2890724156512494</v>
      </c>
      <c r="BI48" s="34">
        <f>VLOOKUP($AX48&amp;"_"&amp;$BC$14,データシート1!$A:$BT,MATCH($BC$12&amp;"_"&amp;BI$20,データシート1!$A$1:$BT$1,0),0)</f>
        <v>7.2820970276953902</v>
      </c>
      <c r="BJ48" s="34">
        <f>VLOOKUP($AX48&amp;"_"&amp;$BC$14,データシート1!$A:$BT,MATCH($BC$12&amp;"_"&amp;BJ$20,データシート1!$A$1:$BT$1,0),0)</f>
        <v>16.143264530889031</v>
      </c>
      <c r="BK48" s="34">
        <f t="shared" si="1"/>
        <v>25.553302123487978</v>
      </c>
      <c r="BL48" s="34">
        <f t="shared" si="2"/>
        <v>24.927801041939247</v>
      </c>
      <c r="BM48" s="34">
        <f>VLOOKUP($AX48&amp;"_"&amp;$BC$14,データシート1!$A:$BT,MATCH($BC$12&amp;"_"&amp;BM$20,データシート1!$A$1:$BT$1,0),0)</f>
        <v>10.016829867615165</v>
      </c>
      <c r="BN48" s="34">
        <f>VLOOKUP($AX48&amp;"_"&amp;$BC$14,データシート1!$A:$BT,MATCH($BC$12&amp;"_"&amp;BN$20,データシート1!$A$1:$BT$1,0),0)</f>
        <v>14.91097117432408</v>
      </c>
      <c r="BO48" s="34">
        <f>VLOOKUP($AX48&amp;"_"&amp;$BC$14,データシート1!$A:$BT,MATCH($BC$12&amp;"_"&amp;BO$20,データシート1!$A$1:$BT$1,0),0)</f>
        <v>0.62550108154873196</v>
      </c>
      <c r="BP48" s="34">
        <f>VLOOKUP($AX48&amp;"_"&amp;$BC$14,データシート1!$A:$BT,MATCH($BC$12&amp;"_"&amp;BP$20,データシート1!$A$1:$BT$1,0),0)</f>
        <v>0</v>
      </c>
      <c r="BQ48" s="34">
        <f>VLOOKUP($AX48&amp;"_"&amp;$BC$14,データシート1!$A:$BT,MATCH($BC$12&amp;"_"&amp;BQ$20,データシート1!$A$1:$BT$1,0),0)</f>
        <v>0.60747297280969881</v>
      </c>
      <c r="BR48" s="35">
        <f t="shared" si="3"/>
        <v>57.88199188293752</v>
      </c>
      <c r="BT48" s="121" t="str">
        <f t="shared" si="4"/>
        <v>飯綱町</v>
      </c>
      <c r="BU48" s="33">
        <f t="shared" si="25"/>
        <v>57.88199188293752</v>
      </c>
      <c r="BV48" s="59">
        <f t="shared" si="16"/>
        <v>0.14332359613389328</v>
      </c>
      <c r="BW48" s="59">
        <f t="shared" si="16"/>
        <v>5.9928328922714304E-2</v>
      </c>
      <c r="BX48" s="59">
        <f t="shared" si="16"/>
        <v>9.2949766695954554E-3</v>
      </c>
      <c r="BY48" s="59">
        <f t="shared" si="16"/>
        <v>7.4100290541583527E-2</v>
      </c>
      <c r="BZ48" s="59">
        <f t="shared" si="16"/>
        <v>0.12580937163363257</v>
      </c>
      <c r="CA48" s="59">
        <f t="shared" si="32"/>
        <v>0.27889960254888446</v>
      </c>
      <c r="CB48" s="59">
        <f t="shared" si="32"/>
        <v>0.44147240432167284</v>
      </c>
      <c r="CC48" s="59">
        <f t="shared" si="32"/>
        <v>0.43066591578869756</v>
      </c>
      <c r="CD48" s="59">
        <f t="shared" si="32"/>
        <v>0.17305606703849338</v>
      </c>
      <c r="CE48" s="59">
        <f t="shared" si="32"/>
        <v>0.25760984875020421</v>
      </c>
      <c r="CF48" s="59">
        <f t="shared" si="32"/>
        <v>1.0806488532975269E-2</v>
      </c>
      <c r="CG48" s="59">
        <f t="shared" si="32"/>
        <v>0</v>
      </c>
      <c r="CH48" s="59">
        <f t="shared" si="32"/>
        <v>1.0495025361916923E-2</v>
      </c>
      <c r="CI48" s="122">
        <f t="shared" si="6"/>
        <v>1</v>
      </c>
      <c r="CK48" s="123" t="str">
        <f t="shared" si="7"/>
        <v>飯綱町</v>
      </c>
      <c r="CL48" s="124">
        <f t="shared" si="17"/>
        <v>8.2958552280554265</v>
      </c>
      <c r="CM48" s="65">
        <f t="shared" si="18"/>
        <v>1</v>
      </c>
      <c r="CN48" s="66">
        <f t="shared" si="19"/>
        <v>3.4687710482625591</v>
      </c>
      <c r="CO48" s="65">
        <f t="shared" si="20"/>
        <v>1</v>
      </c>
      <c r="CP48" s="66">
        <f t="shared" si="8"/>
        <v>0.53801176414161778</v>
      </c>
      <c r="CQ48" s="65">
        <f t="shared" si="21"/>
        <v>0</v>
      </c>
      <c r="CR48" s="66">
        <f t="shared" si="9"/>
        <v>4.2890724156512494</v>
      </c>
      <c r="CS48" s="65">
        <f t="shared" si="22"/>
        <v>0</v>
      </c>
      <c r="CT48" s="66">
        <f t="shared" si="10"/>
        <v>7.2820970276953902</v>
      </c>
      <c r="CU48" s="67">
        <f t="shared" si="23"/>
        <v>0</v>
      </c>
      <c r="CV48" s="16"/>
      <c r="CW48" s="959">
        <f t="shared" si="24"/>
        <v>28.36</v>
      </c>
      <c r="CX48" s="962">
        <f>VLOOKUP($AX48&amp;"_"&amp;$CW$14,データシート1!$A:$BT,MATCH($CW$12&amp;"_"&amp;CX$20,データシート1!$A$1:$BT$1,0),0)</f>
        <v>28.36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28.36</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33681</v>
      </c>
      <c r="AY49" s="18" t="str">
        <f>IF(IFERROR(比較地域マスタ!$Z34,"")=0,"",IFERROR(比較地域マスタ!$Z34,""))</f>
        <v>吉備中央町</v>
      </c>
      <c r="BB49" s="110" t="str">
        <f t="shared" si="0"/>
        <v>33681</v>
      </c>
      <c r="BC49" s="1031" t="str">
        <f t="shared" si="0"/>
        <v>吉備中央町</v>
      </c>
      <c r="BD49" s="34">
        <f t="shared" si="14"/>
        <v>244.12456992592661</v>
      </c>
      <c r="BE49" s="34">
        <f t="shared" si="15"/>
        <v>185.03678910917927</v>
      </c>
      <c r="BF49" s="34">
        <f>VLOOKUP($AX49&amp;"_"&amp;$BC$14,データシート1!$A:$BT,MATCH($BC$12&amp;"_"&amp;BF$20,データシート1!$A$1:$BT$1,0),0)</f>
        <v>178.37398837429853</v>
      </c>
      <c r="BG49" s="34">
        <f>VLOOKUP($AX49&amp;"_"&amp;$BC$14,データシート1!$A:$BT,MATCH($BC$12&amp;"_"&amp;BG$20,データシート1!$A$1:$BT$1,0),0)</f>
        <v>0.64842916199735234</v>
      </c>
      <c r="BH49" s="34">
        <f>VLOOKUP($AX49&amp;"_"&amp;$BC$14,データシート1!$A:$BT,MATCH($BC$12&amp;"_"&amp;BH$20,データシート1!$A$1:$BT$1,0),0)</f>
        <v>6.0143715728833964</v>
      </c>
      <c r="BI49" s="34">
        <f>VLOOKUP($AX49&amp;"_"&amp;$BC$14,データシート1!$A:$BT,MATCH($BC$12&amp;"_"&amp;BI$20,データシート1!$A$1:$BT$1,0),0)</f>
        <v>12.570298499069903</v>
      </c>
      <c r="BJ49" s="34">
        <f>VLOOKUP($AX49&amp;"_"&amp;$BC$14,データシート1!$A:$BT,MATCH($BC$12&amp;"_"&amp;BJ$20,データシート1!$A$1:$BT$1,0),0)</f>
        <v>16.572568448429372</v>
      </c>
      <c r="BK49" s="34">
        <f t="shared" si="1"/>
        <v>28.309869573882949</v>
      </c>
      <c r="BL49" s="34">
        <f t="shared" si="2"/>
        <v>27.686295266878332</v>
      </c>
      <c r="BM49" s="34">
        <f>VLOOKUP($AX49&amp;"_"&amp;$BC$14,データシート1!$A:$BT,MATCH($BC$12&amp;"_"&amp;BM$20,データシート1!$A$1:$BT$1,0),0)</f>
        <v>9.6620954584635292</v>
      </c>
      <c r="BN49" s="34">
        <f>VLOOKUP($AX49&amp;"_"&amp;$BC$14,データシート1!$A:$BT,MATCH($BC$12&amp;"_"&amp;BN$20,データシート1!$A$1:$BT$1,0),0)</f>
        <v>18.024199808414803</v>
      </c>
      <c r="BO49" s="34">
        <f>VLOOKUP($AX49&amp;"_"&amp;$BC$14,データシート1!$A:$BT,MATCH($BC$12&amp;"_"&amp;BO$20,データシート1!$A$1:$BT$1,0),0)</f>
        <v>0.62357430700461702</v>
      </c>
      <c r="BP49" s="34">
        <f>VLOOKUP($AX49&amp;"_"&amp;$BC$14,データシート1!$A:$BT,MATCH($BC$12&amp;"_"&amp;BP$20,データシート1!$A$1:$BT$1,0),0)</f>
        <v>0</v>
      </c>
      <c r="BQ49" s="34">
        <f>VLOOKUP($AX49&amp;"_"&amp;$BC$14,データシート1!$A:$BT,MATCH($BC$12&amp;"_"&amp;BQ$20,データシート1!$A$1:$BT$1,0),0)</f>
        <v>1.635044295365107</v>
      </c>
      <c r="BR49" s="35">
        <f t="shared" si="3"/>
        <v>244.12456992592661</v>
      </c>
      <c r="BT49" s="121" t="str">
        <f t="shared" si="4"/>
        <v>吉備中央町</v>
      </c>
      <c r="BU49" s="33">
        <f t="shared" si="25"/>
        <v>244.12456992592661</v>
      </c>
      <c r="BV49" s="59">
        <f t="shared" si="16"/>
        <v>0.75796053287599841</v>
      </c>
      <c r="BW49" s="59">
        <f t="shared" si="16"/>
        <v>0.73066790625958533</v>
      </c>
      <c r="BX49" s="59">
        <f t="shared" si="16"/>
        <v>2.6561405195474658E-3</v>
      </c>
      <c r="BY49" s="59">
        <f t="shared" si="16"/>
        <v>2.4636486096865647E-2</v>
      </c>
      <c r="BZ49" s="59">
        <f t="shared" si="16"/>
        <v>5.1491328803504051E-2</v>
      </c>
      <c r="CA49" s="59">
        <f t="shared" si="32"/>
        <v>6.7885704636194116E-2</v>
      </c>
      <c r="CB49" s="59">
        <f t="shared" si="32"/>
        <v>0.11596485180689867</v>
      </c>
      <c r="CC49" s="59">
        <f t="shared" si="32"/>
        <v>0.11341052346873171</v>
      </c>
      <c r="CD49" s="59">
        <f t="shared" si="32"/>
        <v>3.9578545745703707E-2</v>
      </c>
      <c r="CE49" s="59">
        <f t="shared" si="32"/>
        <v>7.3831977723027992E-2</v>
      </c>
      <c r="CF49" s="59">
        <f t="shared" si="32"/>
        <v>2.5543283381669643E-3</v>
      </c>
      <c r="CG49" s="59">
        <f t="shared" si="32"/>
        <v>0</v>
      </c>
      <c r="CH49" s="59">
        <f t="shared" si="32"/>
        <v>6.6975818774047185E-3</v>
      </c>
      <c r="CI49" s="122">
        <f t="shared" si="6"/>
        <v>1</v>
      </c>
      <c r="CK49" s="123" t="str">
        <f t="shared" si="7"/>
        <v>吉備中央町</v>
      </c>
      <c r="CL49" s="124">
        <f t="shared" si="17"/>
        <v>185.03678910917927</v>
      </c>
      <c r="CM49" s="65">
        <f t="shared" si="18"/>
        <v>0.15201841825845097</v>
      </c>
      <c r="CN49" s="66">
        <f t="shared" si="19"/>
        <v>178.37398837429853</v>
      </c>
      <c r="CO49" s="65">
        <f t="shared" si="20"/>
        <v>0.15769675980431819</v>
      </c>
      <c r="CP49" s="66">
        <f t="shared" si="8"/>
        <v>0.64842916199735234</v>
      </c>
      <c r="CQ49" s="65">
        <f t="shared" si="21"/>
        <v>0</v>
      </c>
      <c r="CR49" s="66">
        <f t="shared" si="9"/>
        <v>6.0143715728833964</v>
      </c>
      <c r="CS49" s="65">
        <f t="shared" si="22"/>
        <v>0</v>
      </c>
      <c r="CT49" s="66">
        <f t="shared" si="10"/>
        <v>12.570298499069903</v>
      </c>
      <c r="CU49" s="67">
        <f t="shared" si="23"/>
        <v>0</v>
      </c>
      <c r="CV49" s="16"/>
      <c r="CW49" s="959">
        <f t="shared" si="24"/>
        <v>28.129000000000001</v>
      </c>
      <c r="CX49" s="962">
        <f>VLOOKUP($AX49&amp;"_"&amp;$CW$14,データシート1!$A:$BT,MATCH($CW$12&amp;"_"&amp;CX$20,データシート1!$A$1:$BT$1,0),0)</f>
        <v>28.129000000000001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28.129000000000001</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松田町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松田町</v>
      </c>
      <c r="AZ4" s="1038" t="str">
        <f>年度マスタ!$K4</f>
        <v>14363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45441</v>
      </c>
      <c r="AY13" s="18" t="str">
        <f>IF(IFERROR(比較地域マスタ!$Z6,"")=0,"",IFERROR(比較地域マスタ!$Z6,""))</f>
        <v>高千穂町</v>
      </c>
      <c r="BC13" s="844" t="str">
        <f t="shared" ref="BC13:BC59" si="0">AX13</f>
        <v>45441</v>
      </c>
      <c r="BD13" s="1031" t="str">
        <f>AY13</f>
        <v>高千穂町</v>
      </c>
      <c r="BE13" s="34">
        <f>VLOOKUP($BC13&amp;"_"&amp;$AZ$7,データシート1!$A:$BT,MATCH("cb_"&amp;BE$12,データシート1!$A$1:$BT$1,0),0)</f>
        <v>2639.9300000000003</v>
      </c>
      <c r="BF13" s="34">
        <f>VLOOKUP($BC13&amp;"_"&amp;$AZ$7,データシート1!$A:$BT,MATCH("cb_"&amp;BF$12,データシート1!$A$1:$BT$1,0),0)</f>
        <v>6580.5699999999979</v>
      </c>
      <c r="BG13" s="34">
        <f>VLOOKUP($BC13&amp;"_"&amp;$AZ$7,データシート1!$A:$BT,MATCH("cb_"&amp;BG$12,データシート1!$A$1:$BT$1,0),0)</f>
        <v>0</v>
      </c>
      <c r="BH13" s="34">
        <f>VLOOKUP($BC13&amp;"_"&amp;$AZ$7,データシート1!$A:$BT,MATCH("cb_"&amp;BH$12,データシート1!$A$1:$BT$1,0),0)</f>
        <v>14444.2</v>
      </c>
      <c r="BI13" s="34">
        <f>VLOOKUP($BC13&amp;"_"&amp;$AZ$7,データシート1!$A:$BT,MATCH("cb_"&amp;BI$12,データシート1!$A$1:$BT$1,0),0)</f>
        <v>0</v>
      </c>
      <c r="BJ13" s="34">
        <f>VLOOKUP($BC13&amp;"_"&amp;$AZ$7,データシート1!$A:$BT,MATCH("cb_"&amp;BJ$12,データシート1!$A$1:$BT$1,0),0)</f>
        <v>0</v>
      </c>
      <c r="BK13" s="34">
        <f>SUM(BE13:BJ13)</f>
        <v>23664.699999999997</v>
      </c>
      <c r="BL13" s="36"/>
      <c r="BM13" s="844" t="str">
        <f>AX13</f>
        <v>45441</v>
      </c>
      <c r="BN13" s="1031" t="str">
        <f>AY13</f>
        <v>高千穂町</v>
      </c>
      <c r="BO13" s="34">
        <f>BE13*VLOOKUP(BO$12,別紙!$B$4:$E$10,MATCH("設備利用率",別紙!$B$4:$E$4,0),0)/100*8760/10^3</f>
        <v>3168.2327916000004</v>
      </c>
      <c r="BP13" s="34">
        <f>BF13*VLOOKUP(BP$12,別紙!$B$4:$E$10,MATCH("設備利用率",別紙!$B$4:$E$4,0),0)/100*8760/10^3</f>
        <v>8704.5147731999987</v>
      </c>
      <c r="BQ13" s="34">
        <f>BG13*VLOOKUP(BQ$12,別紙!$B$4:$E$10,MATCH("設備利用率",別紙!$B$4:$E$4,0),0)/100*8760/10^3</f>
        <v>0</v>
      </c>
      <c r="BR13" s="34">
        <f>BH13*VLOOKUP(BR$12,別紙!$B$4:$E$10,MATCH("設備利用率",別紙!$B$4:$E$4,0),0)/100*8760/10^3</f>
        <v>75918.715200000006</v>
      </c>
      <c r="BS13" s="34">
        <f>BI13*VLOOKUP(BS$12,別紙!$B$4:$E$10,MATCH("設備利用率",別紙!$B$4:$E$4,0),0)/100*8760/10^3</f>
        <v>0</v>
      </c>
      <c r="BT13" s="34">
        <f>BJ13*VLOOKUP(BT$12,別紙!$B$4:$E$10,MATCH("設備利用率",別紙!$B$4:$E$4,0),0)/100*8760/10^3</f>
        <v>0</v>
      </c>
      <c r="BU13" s="34">
        <f>SUM(BO13:BT13)</f>
        <v>87791.462764800002</v>
      </c>
      <c r="BV13" s="36"/>
      <c r="BW13" s="33" t="str">
        <f>AX13</f>
        <v>45441</v>
      </c>
      <c r="BX13" s="33" t="str">
        <f>AY13</f>
        <v>高千穂町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54049.229188866375</v>
      </c>
      <c r="BZ13" s="36"/>
      <c r="CA13" s="33" t="str">
        <f>AX13</f>
        <v>45441</v>
      </c>
      <c r="CB13" s="33" t="str">
        <f>AY13</f>
        <v>高千穂町</v>
      </c>
      <c r="CC13" s="223">
        <f>BO13/$BY13</f>
        <v>5.8617538846467511E-2</v>
      </c>
      <c r="CD13" s="223">
        <f t="shared" ref="CD13:CH28" si="1">BP13/$BY13</f>
        <v>0.16104789844057657</v>
      </c>
      <c r="CE13" s="223">
        <f t="shared" si="1"/>
        <v>0</v>
      </c>
      <c r="CF13" s="223">
        <f t="shared" si="1"/>
        <v>1.4046216077330949</v>
      </c>
      <c r="CG13" s="223">
        <f t="shared" si="1"/>
        <v>0</v>
      </c>
      <c r="CH13" s="223">
        <f t="shared" si="1"/>
        <v>0</v>
      </c>
      <c r="CI13" s="223">
        <f>BU13/BY13</f>
        <v>1.624287045020139</v>
      </c>
      <c r="CK13" s="18" t="str">
        <f>AX13</f>
        <v>45441</v>
      </c>
      <c r="CL13" s="18" t="str">
        <f>AY13</f>
        <v>高千穂町</v>
      </c>
      <c r="CM13" s="18">
        <f>VLOOKUP($CK13&amp;"_"&amp;$AZ$7,データシート1!$A:$BT,MATCH("ca_太陽光発電（10kW未満）",データシート1!$A$1:$BT$1,0),0)</f>
        <v>463</v>
      </c>
      <c r="CN13" s="18">
        <f>VLOOKUP($CK13&amp;"_"&amp;$AZ$5,データシート1!$A:$BT,MATCH("ab_家庭",データシート1!$A$1:$BT$1,0),0)</f>
        <v>4927</v>
      </c>
      <c r="CO13" s="223">
        <f>CM13/CN13</f>
        <v>9.3971991069616401E-2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33445</v>
      </c>
      <c r="AY14" s="18" t="str">
        <f>IF(IFERROR(比較地域マスタ!$Z7,"")=0,"",IFERROR(比較地域マスタ!$Z7,""))</f>
        <v>里庄町</v>
      </c>
      <c r="BC14" s="844" t="str">
        <f t="shared" si="0"/>
        <v>33445</v>
      </c>
      <c r="BD14" s="1031" t="str">
        <f t="shared" ref="BD14:BD60" si="2">AY14</f>
        <v>里庄町</v>
      </c>
      <c r="BE14" s="34">
        <f>VLOOKUP($BC14&amp;"_"&amp;$AZ$7,データシート1!$A:$BT,MATCH("cb_"&amp;BE$12,データシート1!$A$1:$BT$1,0),0)</f>
        <v>2045.1000000000022</v>
      </c>
      <c r="BF14" s="34">
        <f>VLOOKUP($BC14&amp;"_"&amp;$AZ$7,データシート1!$A:$BT,MATCH("cb_"&amp;BF$12,データシート1!$A$1:$BT$1,0),0)</f>
        <v>5549.9000000000015</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7595.0000000000036</v>
      </c>
      <c r="BL14" s="36"/>
      <c r="BM14" s="844" t="str">
        <f t="shared" ref="BM14:BM60" si="4">AX14</f>
        <v>33445</v>
      </c>
      <c r="BN14" s="1031" t="str">
        <f t="shared" ref="BN14:BN60" si="5">AY14</f>
        <v>里庄町</v>
      </c>
      <c r="BO14" s="34">
        <f>BE14*VLOOKUP(BO$12,別紙!$B$4:$E$10,MATCH("設備利用率",別紙!$B$4:$E$4,0),0)/100*8760/10^3</f>
        <v>2454.3654120000024</v>
      </c>
      <c r="BP14" s="34">
        <f>BF14*VLOOKUP(BP$12,別紙!$B$4:$E$10,MATCH("設備利用率",別紙!$B$4:$E$4,0),0)/100*8760/10^3</f>
        <v>7341.1857240000027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9795.5511360000055</v>
      </c>
      <c r="BV14" s="36"/>
      <c r="BW14" s="33" t="str">
        <f t="shared" ref="BW14:BW60" si="7">AX14</f>
        <v>33445</v>
      </c>
      <c r="BX14" s="33" t="str">
        <f t="shared" ref="BX14:BX60" si="8">AY14</f>
        <v>里庄町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129881.21669358757</v>
      </c>
      <c r="BZ14" s="36"/>
      <c r="CA14" s="33" t="str">
        <f t="shared" ref="CA14:CA60" si="9">AX14</f>
        <v>33445</v>
      </c>
      <c r="CB14" s="33" t="str">
        <f t="shared" ref="CB14:CB60" si="10">AY14</f>
        <v>里庄町</v>
      </c>
      <c r="CC14" s="223">
        <f t="shared" ref="CC14:CC60" si="11">BO14/$BY14</f>
        <v>1.8897000463048312E-2</v>
      </c>
      <c r="CD14" s="223">
        <f t="shared" si="1"/>
        <v>5.6522304848122415E-2</v>
      </c>
      <c r="CE14" s="223">
        <f t="shared" si="1"/>
        <v>0</v>
      </c>
      <c r="CF14" s="223">
        <f t="shared" si="1"/>
        <v>0</v>
      </c>
      <c r="CG14" s="223">
        <f t="shared" si="1"/>
        <v>0</v>
      </c>
      <c r="CH14" s="223">
        <f t="shared" si="1"/>
        <v>0</v>
      </c>
      <c r="CI14" s="223">
        <f t="shared" ref="CI14:CI60" si="12">BU14/BY14</f>
        <v>7.5419305311170734E-2</v>
      </c>
      <c r="CK14" s="18" t="str">
        <f t="shared" ref="CK14:CK60" si="13">AX14</f>
        <v>33445</v>
      </c>
      <c r="CL14" s="18" t="str">
        <f t="shared" ref="CL14:CL60" si="14">AY14</f>
        <v>里庄町</v>
      </c>
      <c r="CM14" s="18">
        <f>VLOOKUP($CK14&amp;"_"&amp;$AZ$7,データシート1!$A:$BT,MATCH("ca_太陽光発電（10kW未満）",データシート1!$A$1:$BT$1,0),0)</f>
        <v>404</v>
      </c>
      <c r="CN14" s="18">
        <f>VLOOKUP($CK14&amp;"_"&amp;$AZ$5,データシート1!$A:$BT,MATCH("ab_家庭",データシート1!$A$1:$BT$1,0),0)</f>
        <v>4619</v>
      </c>
      <c r="CO14" s="223">
        <f t="shared" ref="CO14:CO60" si="15">CM14/CN14</f>
        <v>8.7464819224940468E-2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20541</v>
      </c>
      <c r="AY15" s="18" t="str">
        <f>IF(IFERROR(比較地域マスタ!$Z8,"")=0,"",IFERROR(比較地域マスタ!$Z8,""))</f>
        <v>小布施町</v>
      </c>
      <c r="BC15" s="844" t="str">
        <f t="shared" si="0"/>
        <v>20541</v>
      </c>
      <c r="BD15" s="1031" t="str">
        <f t="shared" si="2"/>
        <v>小布施町</v>
      </c>
      <c r="BE15" s="34">
        <f>VLOOKUP($BC15&amp;"_"&amp;$AZ$7,データシート1!$A:$BT,MATCH("cb_"&amp;BE$12,データシート1!$A$1:$BT$1,0),0)</f>
        <v>2490.3000000000002</v>
      </c>
      <c r="BF15" s="34">
        <f>VLOOKUP($BC15&amp;"_"&amp;$AZ$7,データシート1!$A:$BT,MATCH("cb_"&amp;BF$12,データシート1!$A$1:$BT$1,0),0)</f>
        <v>3991.5</v>
      </c>
      <c r="BG15" s="34">
        <f>VLOOKUP($BC15&amp;"_"&amp;$AZ$7,データシート1!$A:$BT,MATCH("cb_"&amp;BG$12,データシート1!$A$1:$BT$1,0),0)</f>
        <v>0</v>
      </c>
      <c r="BH15" s="34">
        <f>VLOOKUP($BC15&amp;"_"&amp;$AZ$7,データシート1!$A:$BT,MATCH("cb_"&amp;BH$12,データシート1!$A$1:$BT$1,0),0)</f>
        <v>190.2</v>
      </c>
      <c r="BI15" s="34">
        <f>VLOOKUP($BC15&amp;"_"&amp;$AZ$7,データシート1!$A:$BT,MATCH("cb_"&amp;BI$12,データシート1!$A$1:$BT$1,0),0)</f>
        <v>0</v>
      </c>
      <c r="BJ15" s="34">
        <f>VLOOKUP($BC15&amp;"_"&amp;$AZ$7,データシート1!$A:$BT,MATCH("cb_"&amp;BJ$12,データシート1!$A$1:$BT$1,0),0)</f>
        <v>0</v>
      </c>
      <c r="BK15" s="34">
        <f t="shared" si="3"/>
        <v>6672</v>
      </c>
      <c r="BL15" s="36"/>
      <c r="BM15" s="844" t="str">
        <f t="shared" si="4"/>
        <v>20541</v>
      </c>
      <c r="BN15" s="1031" t="str">
        <f t="shared" si="5"/>
        <v>小布施町</v>
      </c>
      <c r="BO15" s="34">
        <f>BE15*VLOOKUP(BO$12,別紙!$B$4:$E$10,MATCH("設備利用率",別紙!$B$4:$E$4,0),0)/100*8760/10^3</f>
        <v>2988.6588360000001</v>
      </c>
      <c r="BP15" s="34">
        <f>BF15*VLOOKUP(BP$12,別紙!$B$4:$E$10,MATCH("設備利用率",別紙!$B$4:$E$4,0),0)/100*8760/10^3</f>
        <v>5279.7965400000003</v>
      </c>
      <c r="BQ15" s="34">
        <f>BG15*VLOOKUP(BQ$12,別紙!$B$4:$E$10,MATCH("設備利用率",別紙!$B$4:$E$4,0),0)/100*8760/10^3</f>
        <v>0</v>
      </c>
      <c r="BR15" s="34">
        <f>BH15*VLOOKUP(BR$12,別紙!$B$4:$E$10,MATCH("設備利用率",別紙!$B$4:$E$4,0),0)/100*8760/10^3</f>
        <v>999.69120000000009</v>
      </c>
      <c r="BS15" s="34">
        <f>BI15*VLOOKUP(BS$12,別紙!$B$4:$E$10,MATCH("設備利用率",別紙!$B$4:$E$4,0),0)/100*8760/10^3</f>
        <v>0</v>
      </c>
      <c r="BT15" s="34">
        <f>BJ15*VLOOKUP(BT$12,別紙!$B$4:$E$10,MATCH("設備利用率",別紙!$B$4:$E$4,0),0)/100*8760/10^3</f>
        <v>0</v>
      </c>
      <c r="BU15" s="34">
        <f t="shared" si="6"/>
        <v>9268.1465759999992</v>
      </c>
      <c r="BV15" s="36"/>
      <c r="BW15" s="33" t="str">
        <f t="shared" si="7"/>
        <v>20541</v>
      </c>
      <c r="BX15" s="33" t="str">
        <f t="shared" si="8"/>
        <v>小布施町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41970.159876141821</v>
      </c>
      <c r="BZ15" s="36"/>
      <c r="CA15" s="33" t="str">
        <f t="shared" si="9"/>
        <v>20541</v>
      </c>
      <c r="CB15" s="33" t="str">
        <f t="shared" si="10"/>
        <v>小布施町</v>
      </c>
      <c r="CC15" s="223">
        <f t="shared" si="11"/>
        <v>7.1209136320181624E-2</v>
      </c>
      <c r="CD15" s="223">
        <f t="shared" si="1"/>
        <v>0.12579881886514641</v>
      </c>
      <c r="CE15" s="223">
        <f t="shared" si="1"/>
        <v>0</v>
      </c>
      <c r="CF15" s="223">
        <f t="shared" si="1"/>
        <v>2.3819094398262713E-2</v>
      </c>
      <c r="CG15" s="223">
        <f t="shared" si="1"/>
        <v>0</v>
      </c>
      <c r="CH15" s="223">
        <f t="shared" si="1"/>
        <v>0</v>
      </c>
      <c r="CI15" s="223">
        <f t="shared" si="12"/>
        <v>0.2208270495835907</v>
      </c>
      <c r="CK15" s="18" t="str">
        <f t="shared" si="13"/>
        <v>20541</v>
      </c>
      <c r="CL15" s="18" t="str">
        <f t="shared" si="14"/>
        <v>小布施町</v>
      </c>
      <c r="CM15" s="18">
        <f>VLOOKUP($CK15&amp;"_"&amp;$AZ$7,データシート1!$A:$BT,MATCH("ca_太陽光発電（10kW未満）",データシート1!$A$1:$BT$1,0),0)</f>
        <v>531</v>
      </c>
      <c r="CN15" s="18">
        <f>VLOOKUP($CK15&amp;"_"&amp;$AZ$5,データシート1!$A:$BT,MATCH("ab_家庭",データシート1!$A$1:$BT$1,0),0)</f>
        <v>4031</v>
      </c>
      <c r="CO15" s="223">
        <f t="shared" si="15"/>
        <v>0.13172909947903746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03524</v>
      </c>
      <c r="AY16" s="18" t="str">
        <f>IF(IFERROR(比較地域マスタ!$Z9,"")=0,"",IFERROR(比較地域マスタ!$Z9,""))</f>
        <v>一戸町</v>
      </c>
      <c r="BC16" s="844" t="str">
        <f t="shared" si="0"/>
        <v>03524</v>
      </c>
      <c r="BD16" s="1031" t="str">
        <f t="shared" si="2"/>
        <v>一戸町</v>
      </c>
      <c r="BE16" s="34">
        <f>VLOOKUP($BC16&amp;"_"&amp;$AZ$7,データシート1!$A:$BT,MATCH("cb_"&amp;BE$12,データシート1!$A$1:$BT$1,0),0)</f>
        <v>1075.2999999999997</v>
      </c>
      <c r="BF16" s="34">
        <f>VLOOKUP($BC16&amp;"_"&amp;$AZ$7,データシート1!$A:$BT,MATCH("cb_"&amp;BF$12,データシート1!$A$1:$BT$1,0),0)</f>
        <v>1263.3999999999999</v>
      </c>
      <c r="BG16" s="34">
        <f>VLOOKUP($BC16&amp;"_"&amp;$AZ$7,データシート1!$A:$BT,MATCH("cb_"&amp;BG$12,データシート1!$A$1:$BT$1,0),0)</f>
        <v>25300</v>
      </c>
      <c r="BH16" s="34">
        <f>VLOOKUP($BC16&amp;"_"&amp;$AZ$7,データシート1!$A:$BT,MATCH("cb_"&amp;BH$12,データシート1!$A$1:$BT$1,0),0)</f>
        <v>810</v>
      </c>
      <c r="BI16" s="34">
        <f>VLOOKUP($BC16&amp;"_"&amp;$AZ$7,データシート1!$A:$BT,MATCH("cb_"&amp;BI$12,データシート1!$A$1:$BT$1,0),0)</f>
        <v>0</v>
      </c>
      <c r="BJ16" s="34">
        <f>VLOOKUP($BC16&amp;"_"&amp;$AZ$7,データシート1!$A:$BT,MATCH("cb_"&amp;BJ$12,データシート1!$A$1:$BT$1,0),0)</f>
        <v>6280</v>
      </c>
      <c r="BK16" s="34">
        <f t="shared" si="3"/>
        <v>34728.699999999997</v>
      </c>
      <c r="BL16" s="36"/>
      <c r="BM16" s="844" t="str">
        <f t="shared" si="4"/>
        <v>03524</v>
      </c>
      <c r="BN16" s="1031" t="str">
        <f t="shared" si="5"/>
        <v>一戸町</v>
      </c>
      <c r="BO16" s="34">
        <f>BE16*VLOOKUP(BO$12,別紙!$B$4:$E$10,MATCH("設備利用率",別紙!$B$4:$E$4,0),0)/100*8760/10^3</f>
        <v>1290.4890359999997</v>
      </c>
      <c r="BP16" s="34">
        <f>BF16*VLOOKUP(BP$12,別紙!$B$4:$E$10,MATCH("設備利用率",別紙!$B$4:$E$4,0),0)/100*8760/10^3</f>
        <v>1671.1749839999995</v>
      </c>
      <c r="BQ16" s="34">
        <f>BG16*VLOOKUP(BQ$12,別紙!$B$4:$E$10,MATCH("設備利用率",別紙!$B$4:$E$4,0),0)/100*8760/10^3</f>
        <v>54963.743999999999</v>
      </c>
      <c r="BR16" s="34">
        <f>BH16*VLOOKUP(BR$12,別紙!$B$4:$E$10,MATCH("設備利用率",別紙!$B$4:$E$4,0),0)/100*8760/10^3</f>
        <v>4257.3599999999997</v>
      </c>
      <c r="BS16" s="34">
        <f>BI16*VLOOKUP(BS$12,別紙!$B$4:$E$10,MATCH("設備利用率",別紙!$B$4:$E$4,0),0)/100*8760/10^3</f>
        <v>0</v>
      </c>
      <c r="BT16" s="34">
        <f>BJ16*VLOOKUP(BT$12,別紙!$B$4:$E$10,MATCH("設備利用率",別紙!$B$4:$E$4,0),0)/100*8760/10^3</f>
        <v>44010.239999999998</v>
      </c>
      <c r="BU16" s="34">
        <f t="shared" si="6"/>
        <v>106193.00801999999</v>
      </c>
      <c r="BV16" s="36"/>
      <c r="BW16" s="33" t="str">
        <f t="shared" si="7"/>
        <v>03524</v>
      </c>
      <c r="BX16" s="33" t="str">
        <f t="shared" si="8"/>
        <v>一戸町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62526.143260196215</v>
      </c>
      <c r="BZ16" s="36"/>
      <c r="CA16" s="33" t="str">
        <f t="shared" si="9"/>
        <v>03524</v>
      </c>
      <c r="CB16" s="33" t="str">
        <f t="shared" si="10"/>
        <v>一戸町</v>
      </c>
      <c r="CC16" s="223">
        <f t="shared" si="11"/>
        <v>2.0639191363998898E-2</v>
      </c>
      <c r="CD16" s="223">
        <f t="shared" si="1"/>
        <v>2.6727619790102422E-2</v>
      </c>
      <c r="CE16" s="223">
        <f t="shared" si="1"/>
        <v>0.87905220335234724</v>
      </c>
      <c r="CF16" s="223">
        <f t="shared" si="1"/>
        <v>6.8089278788289034E-2</v>
      </c>
      <c r="CG16" s="223">
        <f t="shared" si="1"/>
        <v>0</v>
      </c>
      <c r="CH16" s="223">
        <f t="shared" si="1"/>
        <v>0.70386941693902083</v>
      </c>
      <c r="CI16" s="223">
        <f t="shared" si="12"/>
        <v>1.6983777102337585</v>
      </c>
      <c r="CK16" s="18" t="str">
        <f t="shared" si="13"/>
        <v>03524</v>
      </c>
      <c r="CL16" s="18" t="str">
        <f t="shared" si="14"/>
        <v>一戸町</v>
      </c>
      <c r="CM16" s="18">
        <f>VLOOKUP($CK16&amp;"_"&amp;$AZ$7,データシート1!$A:$BT,MATCH("ca_太陽光発電（10kW未満）",データシート1!$A$1:$BT$1,0),0)</f>
        <v>227</v>
      </c>
      <c r="CN16" s="18">
        <f>VLOOKUP($CK16&amp;"_"&amp;$AZ$5,データシート1!$A:$BT,MATCH("ab_家庭",データシート1!$A$1:$BT$1,0),0)</f>
        <v>5482</v>
      </c>
      <c r="CO16" s="223">
        <f t="shared" si="15"/>
        <v>4.1408245165997809E-2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30361</v>
      </c>
      <c r="AY17" s="18" t="str">
        <f>IF(IFERROR(比較地域マスタ!$Z10,"")=0,"",IFERROR(比較地域マスタ!$Z10,""))</f>
        <v>湯浅町</v>
      </c>
      <c r="BC17" s="844" t="str">
        <f t="shared" si="0"/>
        <v>30361</v>
      </c>
      <c r="BD17" s="1031" t="str">
        <f t="shared" si="2"/>
        <v>湯浅町</v>
      </c>
      <c r="BE17" s="34">
        <f>VLOOKUP($BC17&amp;"_"&amp;$AZ$7,データシート1!$A:$BT,MATCH("cb_"&amp;BE$12,データシート1!$A$1:$BT$1,0),0)</f>
        <v>1199.9999999999998</v>
      </c>
      <c r="BF17" s="34">
        <f>VLOOKUP($BC17&amp;"_"&amp;$AZ$7,データシート1!$A:$BT,MATCH("cb_"&amp;BF$12,データシート1!$A$1:$BT$1,0),0)</f>
        <v>3771.3000000000011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4971.3000000000011</v>
      </c>
      <c r="BL17" s="36"/>
      <c r="BM17" s="844" t="str">
        <f t="shared" si="4"/>
        <v>30361</v>
      </c>
      <c r="BN17" s="1031" t="str">
        <f t="shared" si="5"/>
        <v>湯浅町</v>
      </c>
      <c r="BO17" s="34">
        <f>BE17*VLOOKUP(BO$12,別紙!$B$4:$E$10,MATCH("設備利用率",別紙!$B$4:$E$4,0),0)/100*8760/10^3</f>
        <v>1440.1439999999998</v>
      </c>
      <c r="BP17" s="34">
        <f>BF17*VLOOKUP(BP$12,別紙!$B$4:$E$10,MATCH("設備利用率",別紙!$B$4:$E$4,0),0)/100*8760/10^3</f>
        <v>4988.5247880000015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6428.6687880000009</v>
      </c>
      <c r="BV17" s="36"/>
      <c r="BW17" s="33" t="str">
        <f t="shared" si="7"/>
        <v>30361</v>
      </c>
      <c r="BX17" s="33" t="str">
        <f t="shared" si="8"/>
        <v>湯浅町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65353.186448192231</v>
      </c>
      <c r="BZ17" s="36"/>
      <c r="CA17" s="33" t="str">
        <f t="shared" si="9"/>
        <v>30361</v>
      </c>
      <c r="CB17" s="33" t="str">
        <f t="shared" si="10"/>
        <v>湯浅町</v>
      </c>
      <c r="CC17" s="223">
        <f t="shared" si="11"/>
        <v>2.2036324137640215E-2</v>
      </c>
      <c r="CD17" s="223">
        <f t="shared" si="1"/>
        <v>7.6331775986999209E-2</v>
      </c>
      <c r="CE17" s="223">
        <f t="shared" si="1"/>
        <v>0</v>
      </c>
      <c r="CF17" s="223">
        <f t="shared" si="1"/>
        <v>0</v>
      </c>
      <c r="CG17" s="223">
        <f t="shared" si="1"/>
        <v>0</v>
      </c>
      <c r="CH17" s="223">
        <f t="shared" si="1"/>
        <v>0</v>
      </c>
      <c r="CI17" s="223">
        <f t="shared" si="12"/>
        <v>9.836810012463941E-2</v>
      </c>
      <c r="CK17" s="18" t="str">
        <f t="shared" si="13"/>
        <v>30361</v>
      </c>
      <c r="CL17" s="18" t="str">
        <f t="shared" si="14"/>
        <v>湯浅町</v>
      </c>
      <c r="CM17" s="18">
        <f>VLOOKUP($CK17&amp;"_"&amp;$AZ$7,データシート1!$A:$BT,MATCH("ca_太陽光発電（10kW未満）",データシート1!$A$1:$BT$1,0),0)</f>
        <v>260</v>
      </c>
      <c r="CN17" s="18">
        <f>VLOOKUP($CK17&amp;"_"&amp;$AZ$5,データシート1!$A:$BT,MATCH("ab_家庭",データシート1!$A$1:$BT$1,0),0)</f>
        <v>5326</v>
      </c>
      <c r="CO17" s="223">
        <f t="shared" si="15"/>
        <v>4.8817123544874205E-2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43468</v>
      </c>
      <c r="AY18" s="18" t="str">
        <f>IF(IFERROR(比較地域マスタ!$Z11,"")=0,"",IFERROR(比較地域マスタ!$Z11,""))</f>
        <v>氷川町</v>
      </c>
      <c r="BC18" s="844" t="str">
        <f t="shared" si="0"/>
        <v>43468</v>
      </c>
      <c r="BD18" s="1031" t="str">
        <f t="shared" si="2"/>
        <v>氷川町</v>
      </c>
      <c r="BE18" s="34">
        <f>VLOOKUP($BC18&amp;"_"&amp;$AZ$7,データシート1!$A:$BT,MATCH("cb_"&amp;BE$12,データシート1!$A$1:$BT$1,0),0)</f>
        <v>3099.9770000000035</v>
      </c>
      <c r="BF18" s="34">
        <f>VLOOKUP($BC18&amp;"_"&amp;$AZ$7,データシート1!$A:$BT,MATCH("cb_"&amp;BF$12,データシート1!$A$1:$BT$1,0),0)</f>
        <v>6900.7999999999993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10000.777000000002</v>
      </c>
      <c r="BL18" s="36"/>
      <c r="BM18" s="844" t="str">
        <f t="shared" si="4"/>
        <v>43468</v>
      </c>
      <c r="BN18" s="1031" t="str">
        <f t="shared" si="5"/>
        <v>氷川町</v>
      </c>
      <c r="BO18" s="34">
        <f>BE18*VLOOKUP(BO$12,別紙!$B$4:$E$10,MATCH("設備利用率",別紙!$B$4:$E$4,0),0)/100*8760/10^3</f>
        <v>3720.3443972400041</v>
      </c>
      <c r="BP18" s="34">
        <f>BF18*VLOOKUP(BP$12,別紙!$B$4:$E$10,MATCH("設備利用率",別紙!$B$4:$E$4,0),0)/100*8760/10^3</f>
        <v>9128.1022079999984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12848.446605240002</v>
      </c>
      <c r="BV18" s="36"/>
      <c r="BW18" s="33" t="str">
        <f t="shared" si="7"/>
        <v>43468</v>
      </c>
      <c r="BX18" s="33" t="str">
        <f t="shared" si="8"/>
        <v>氷川町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39610.681044873119</v>
      </c>
      <c r="BZ18" s="36"/>
      <c r="CA18" s="33" t="str">
        <f t="shared" si="9"/>
        <v>43468</v>
      </c>
      <c r="CB18" s="33" t="str">
        <f t="shared" si="10"/>
        <v>氷川町</v>
      </c>
      <c r="CC18" s="223">
        <f t="shared" si="11"/>
        <v>9.3922757678046406E-2</v>
      </c>
      <c r="CD18" s="223">
        <f t="shared" si="1"/>
        <v>0.23044547498840504</v>
      </c>
      <c r="CE18" s="223">
        <f t="shared" si="1"/>
        <v>0</v>
      </c>
      <c r="CF18" s="223">
        <f t="shared" si="1"/>
        <v>0</v>
      </c>
      <c r="CG18" s="223">
        <f t="shared" si="1"/>
        <v>0</v>
      </c>
      <c r="CH18" s="223">
        <f t="shared" si="1"/>
        <v>0</v>
      </c>
      <c r="CI18" s="223">
        <f t="shared" si="12"/>
        <v>0.32436823266645143</v>
      </c>
      <c r="CK18" s="18" t="str">
        <f t="shared" si="13"/>
        <v>43468</v>
      </c>
      <c r="CL18" s="18" t="str">
        <f t="shared" si="14"/>
        <v>氷川町</v>
      </c>
      <c r="CM18" s="18">
        <f>VLOOKUP($CK18&amp;"_"&amp;$AZ$7,データシート1!$A:$BT,MATCH("ca_太陽光発電（10kW未満）",データシート1!$A$1:$BT$1,0),0)</f>
        <v>551</v>
      </c>
      <c r="CN18" s="18">
        <f>VLOOKUP($CK18&amp;"_"&amp;$AZ$5,データシート1!$A:$BT,MATCH("ab_家庭",データシート1!$A$1:$BT$1,0),0)</f>
        <v>4553</v>
      </c>
      <c r="CO18" s="223">
        <f t="shared" si="15"/>
        <v>0.12101910828025478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10523</v>
      </c>
      <c r="AY19" s="18" t="str">
        <f>IF(IFERROR(比較地域マスタ!$Z12,"")=0,"",IFERROR(比較地域マスタ!$Z12,""))</f>
        <v>千代田町</v>
      </c>
      <c r="BC19" s="844" t="str">
        <f t="shared" si="0"/>
        <v>10523</v>
      </c>
      <c r="BD19" s="1031" t="str">
        <f t="shared" si="2"/>
        <v>千代田町</v>
      </c>
      <c r="BE19" s="34">
        <f>VLOOKUP($BC19&amp;"_"&amp;$AZ$7,データシート1!$A:$BT,MATCH("cb_"&amp;BE$12,データシート1!$A$1:$BT$1,0),0)</f>
        <v>2021.0000000000018</v>
      </c>
      <c r="BF19" s="34">
        <f>VLOOKUP($BC19&amp;"_"&amp;$AZ$7,データシート1!$A:$BT,MATCH("cb_"&amp;BF$12,データシート1!$A$1:$BT$1,0),0)</f>
        <v>27023.699999999997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29044.699999999997</v>
      </c>
      <c r="BL19" s="36"/>
      <c r="BM19" s="844" t="str">
        <f t="shared" si="4"/>
        <v>10523</v>
      </c>
      <c r="BN19" s="1031" t="str">
        <f t="shared" si="5"/>
        <v>千代田町</v>
      </c>
      <c r="BO19" s="34">
        <f>BE19*VLOOKUP(BO$12,別紙!$B$4:$E$10,MATCH("設備利用率",別紙!$B$4:$E$4,0),0)/100*8760/10^3</f>
        <v>2425.4425200000019</v>
      </c>
      <c r="BP19" s="34">
        <f>BF19*VLOOKUP(BP$12,別紙!$B$4:$E$10,MATCH("設備利用率",別紙!$B$4:$E$4,0),0)/100*8760/10^3</f>
        <v>35745.869411999993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38171.311931999997</v>
      </c>
      <c r="BV19" s="36"/>
      <c r="BW19" s="33" t="str">
        <f t="shared" si="7"/>
        <v>10523</v>
      </c>
      <c r="BX19" s="33" t="str">
        <f t="shared" si="8"/>
        <v>千代田町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189710.31262097889</v>
      </c>
      <c r="BZ19" s="36"/>
      <c r="CA19" s="33" t="str">
        <f t="shared" si="9"/>
        <v>10523</v>
      </c>
      <c r="CB19" s="33" t="str">
        <f t="shared" si="10"/>
        <v>千代田町</v>
      </c>
      <c r="CC19" s="223">
        <f t="shared" si="11"/>
        <v>1.2784979827879885E-2</v>
      </c>
      <c r="CD19" s="223">
        <f t="shared" si="1"/>
        <v>0.18842343844225512</v>
      </c>
      <c r="CE19" s="223">
        <f t="shared" si="1"/>
        <v>0</v>
      </c>
      <c r="CF19" s="223">
        <f t="shared" si="1"/>
        <v>0</v>
      </c>
      <c r="CG19" s="223">
        <f t="shared" si="1"/>
        <v>0</v>
      </c>
      <c r="CH19" s="223">
        <f t="shared" si="1"/>
        <v>0</v>
      </c>
      <c r="CI19" s="223">
        <f t="shared" si="12"/>
        <v>0.20120841827013503</v>
      </c>
      <c r="CK19" s="18" t="str">
        <f t="shared" si="13"/>
        <v>10523</v>
      </c>
      <c r="CL19" s="18" t="str">
        <f t="shared" si="14"/>
        <v>千代田町</v>
      </c>
      <c r="CM19" s="18">
        <f>VLOOKUP($CK19&amp;"_"&amp;$AZ$7,データシート1!$A:$BT,MATCH("ca_太陽光発電（10kW未満）",データシート1!$A$1:$BT$1,0),0)</f>
        <v>409</v>
      </c>
      <c r="CN19" s="18">
        <f>VLOOKUP($CK19&amp;"_"&amp;$AZ$5,データシート1!$A:$BT,MATCH("ab_家庭",データシート1!$A$1:$BT$1,0),0)</f>
        <v>4617</v>
      </c>
      <c r="CO19" s="223">
        <f t="shared" si="15"/>
        <v>8.8585661685076894E-2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24472</v>
      </c>
      <c r="AY20" s="18" t="str">
        <f>IF(IFERROR(比較地域マスタ!$Z13,"")=0,"",IFERROR(比較地域マスタ!$Z13,""))</f>
        <v>南伊勢町</v>
      </c>
      <c r="BC20" s="844" t="str">
        <f t="shared" si="0"/>
        <v>24472</v>
      </c>
      <c r="BD20" s="1031" t="str">
        <f t="shared" si="2"/>
        <v>南伊勢町</v>
      </c>
      <c r="BE20" s="34">
        <f>VLOOKUP($BC20&amp;"_"&amp;$AZ$7,データシート1!$A:$BT,MATCH("cb_"&amp;BE$12,データシート1!$A$1:$BT$1,0),0)</f>
        <v>910.09999999999968</v>
      </c>
      <c r="BF20" s="34">
        <f>VLOOKUP($BC20&amp;"_"&amp;$AZ$7,データシート1!$A:$BT,MATCH("cb_"&amp;BF$12,データシート1!$A$1:$BT$1,0),0)</f>
        <v>34603.000000000015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35513.100000000013</v>
      </c>
      <c r="BL20" s="36"/>
      <c r="BM20" s="844" t="str">
        <f t="shared" si="4"/>
        <v>24472</v>
      </c>
      <c r="BN20" s="1031" t="str">
        <f t="shared" si="5"/>
        <v>南伊勢町</v>
      </c>
      <c r="BO20" s="34">
        <f>BE20*VLOOKUP(BO$12,別紙!$B$4:$E$10,MATCH("設備利用率",別紙!$B$4:$E$4,0),0)/100*8760/10^3</f>
        <v>1092.2292119999995</v>
      </c>
      <c r="BP20" s="34">
        <f>BF20*VLOOKUP(BP$12,別紙!$B$4:$E$10,MATCH("設備利用率",別紙!$B$4:$E$4,0),0)/100*8760/10^3</f>
        <v>45771.464280000022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46863.69349200002</v>
      </c>
      <c r="BV20" s="36"/>
      <c r="BW20" s="33" t="str">
        <f t="shared" si="7"/>
        <v>24472</v>
      </c>
      <c r="BX20" s="33" t="str">
        <f t="shared" si="8"/>
        <v>南伊勢町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51201.467103174538</v>
      </c>
      <c r="BZ20" s="36"/>
      <c r="CA20" s="33" t="str">
        <f t="shared" si="9"/>
        <v>24472</v>
      </c>
      <c r="CB20" s="33" t="str">
        <f t="shared" si="10"/>
        <v>南伊勢町</v>
      </c>
      <c r="CC20" s="223">
        <f t="shared" si="11"/>
        <v>2.1331990542362414E-2</v>
      </c>
      <c r="CD20" s="223">
        <f t="shared" si="1"/>
        <v>0.89394829620345295</v>
      </c>
      <c r="CE20" s="223">
        <f t="shared" si="1"/>
        <v>0</v>
      </c>
      <c r="CF20" s="223">
        <f t="shared" si="1"/>
        <v>0</v>
      </c>
      <c r="CG20" s="223">
        <f t="shared" si="1"/>
        <v>0</v>
      </c>
      <c r="CH20" s="223">
        <f t="shared" si="1"/>
        <v>0</v>
      </c>
      <c r="CI20" s="223">
        <f t="shared" si="12"/>
        <v>0.9152802867458153</v>
      </c>
      <c r="CK20" s="18" t="str">
        <f t="shared" si="13"/>
        <v>24472</v>
      </c>
      <c r="CL20" s="18" t="str">
        <f t="shared" si="14"/>
        <v>南伊勢町</v>
      </c>
      <c r="CM20" s="18">
        <f>VLOOKUP($CK20&amp;"_"&amp;$AZ$7,データシート1!$A:$BT,MATCH("ca_太陽光発電（10kW未満）",データシート1!$A$1:$BT$1,0),0)</f>
        <v>202</v>
      </c>
      <c r="CN20" s="18">
        <f>VLOOKUP($CK20&amp;"_"&amp;$AZ$5,データシート1!$A:$BT,MATCH("ab_家庭",データシート1!$A$1:$BT$1,0),0)</f>
        <v>5641</v>
      </c>
      <c r="CO20" s="223">
        <f t="shared" si="15"/>
        <v>3.5809253678425808E-2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14382</v>
      </c>
      <c r="AY21" s="18" t="str">
        <f>IF(IFERROR(比較地域マスタ!$Z14,"")=0,"",IFERROR(比較地域マスタ!$Z14,""))</f>
        <v>箱根町</v>
      </c>
      <c r="BC21" s="844" t="str">
        <f t="shared" si="0"/>
        <v>14382</v>
      </c>
      <c r="BD21" s="1031" t="str">
        <f t="shared" si="2"/>
        <v>箱根町</v>
      </c>
      <c r="BE21" s="34">
        <f>VLOOKUP($BC21&amp;"_"&amp;$AZ$7,データシート1!$A:$BT,MATCH("cb_"&amp;BE$12,データシート1!$A$1:$BT$1,0),0)</f>
        <v>452.5999999999998</v>
      </c>
      <c r="BF21" s="34">
        <f>VLOOKUP($BC21&amp;"_"&amp;$AZ$7,データシート1!$A:$BT,MATCH("cb_"&amp;BF$12,データシート1!$A$1:$BT$1,0),0)</f>
        <v>459.79999999999995</v>
      </c>
      <c r="BG21" s="34">
        <f>VLOOKUP($BC21&amp;"_"&amp;$AZ$7,データシート1!$A:$BT,MATCH("cb_"&amp;BG$12,データシート1!$A$1:$BT$1,0),0)</f>
        <v>0</v>
      </c>
      <c r="BH21" s="34">
        <f>VLOOKUP($BC21&amp;"_"&amp;$AZ$7,データシート1!$A:$BT,MATCH("cb_"&amp;BH$12,データシート1!$A$1:$BT$1,0),0)</f>
        <v>1180</v>
      </c>
      <c r="BI21" s="34">
        <f>VLOOKUP($BC21&amp;"_"&amp;$AZ$7,データシート1!$A:$BT,MATCH("cb_"&amp;BI$12,データシート1!$A$1:$BT$1,0),0)</f>
        <v>0</v>
      </c>
      <c r="BJ21" s="34">
        <f>VLOOKUP($BC21&amp;"_"&amp;$AZ$7,データシート1!$A:$BT,MATCH("cb_"&amp;BJ$12,データシート1!$A$1:$BT$1,0),0)</f>
        <v>0</v>
      </c>
      <c r="BK21" s="34">
        <f t="shared" si="3"/>
        <v>2092.3999999999996</v>
      </c>
      <c r="BL21" s="36"/>
      <c r="BM21" s="844" t="str">
        <f t="shared" si="4"/>
        <v>14382</v>
      </c>
      <c r="BN21" s="1031" t="str">
        <f t="shared" si="5"/>
        <v>箱根町</v>
      </c>
      <c r="BO21" s="34">
        <f>BE21*VLOOKUP(BO$12,別紙!$B$4:$E$10,MATCH("設備利用率",別紙!$B$4:$E$4,0),0)/100*8760/10^3</f>
        <v>543.17431199999976</v>
      </c>
      <c r="BP21" s="34">
        <f>BF21*VLOOKUP(BP$12,別紙!$B$4:$E$10,MATCH("設備利用率",別紙!$B$4:$E$4,0),0)/100*8760/10^3</f>
        <v>608.20504799999992</v>
      </c>
      <c r="BQ21" s="34">
        <f>BG21*VLOOKUP(BQ$12,別紙!$B$4:$E$10,MATCH("設備利用率",別紙!$B$4:$E$4,0),0)/100*8760/10^3</f>
        <v>0</v>
      </c>
      <c r="BR21" s="34">
        <f>BH21*VLOOKUP(BR$12,別紙!$B$4:$E$10,MATCH("設備利用率",別紙!$B$4:$E$4,0),0)/100*8760/10^3</f>
        <v>6202.08</v>
      </c>
      <c r="BS21" s="34">
        <f>BI21*VLOOKUP(BS$12,別紙!$B$4:$E$10,MATCH("設備利用率",別紙!$B$4:$E$4,0),0)/100*8760/10^3</f>
        <v>0</v>
      </c>
      <c r="BT21" s="34">
        <f>BJ21*VLOOKUP(BT$12,別紙!$B$4:$E$10,MATCH("設備利用率",別紙!$B$4:$E$4,0),0)/100*8760/10^3</f>
        <v>0</v>
      </c>
      <c r="BU21" s="34">
        <f t="shared" si="6"/>
        <v>7353.4593599999998</v>
      </c>
      <c r="BV21" s="36"/>
      <c r="BW21" s="33" t="str">
        <f t="shared" si="7"/>
        <v>14382</v>
      </c>
      <c r="BX21" s="33" t="str">
        <f t="shared" si="8"/>
        <v>箱根町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108320.4563636722</v>
      </c>
      <c r="BZ21" s="36"/>
      <c r="CA21" s="33" t="str">
        <f t="shared" si="9"/>
        <v>14382</v>
      </c>
      <c r="CB21" s="33" t="str">
        <f t="shared" si="10"/>
        <v>箱根町</v>
      </c>
      <c r="CC21" s="223">
        <f t="shared" si="11"/>
        <v>5.0145127728816142E-3</v>
      </c>
      <c r="CD21" s="223">
        <f t="shared" si="1"/>
        <v>5.6148678506119706E-3</v>
      </c>
      <c r="CE21" s="223">
        <f t="shared" si="1"/>
        <v>0</v>
      </c>
      <c r="CF21" s="223">
        <f t="shared" si="1"/>
        <v>5.7256775019275237E-2</v>
      </c>
      <c r="CG21" s="223">
        <f t="shared" si="1"/>
        <v>0</v>
      </c>
      <c r="CH21" s="223">
        <f t="shared" si="1"/>
        <v>0</v>
      </c>
      <c r="CI21" s="223">
        <f t="shared" si="12"/>
        <v>6.7886155642768828E-2</v>
      </c>
      <c r="CK21" s="18" t="str">
        <f t="shared" si="13"/>
        <v>14382</v>
      </c>
      <c r="CL21" s="18" t="str">
        <f t="shared" si="14"/>
        <v>箱根町</v>
      </c>
      <c r="CM21" s="18">
        <f>VLOOKUP($CK21&amp;"_"&amp;$AZ$7,データシート1!$A:$BT,MATCH("ca_太陽光発電（10kW未満）",データシート1!$A$1:$BT$1,0),0)</f>
        <v>89</v>
      </c>
      <c r="CN21" s="18">
        <f>VLOOKUP($CK21&amp;"_"&amp;$AZ$5,データシート1!$A:$BT,MATCH("ab_家庭",データシート1!$A$1:$BT$1,0),0)</f>
        <v>6718</v>
      </c>
      <c r="CO21" s="223">
        <f t="shared" si="15"/>
        <v>1.3247990473355165E-2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01429</v>
      </c>
      <c r="AY22" s="18" t="str">
        <f>IF(IFERROR(比較地域マスタ!$Z15,"")=0,"",IFERROR(比較地域マスタ!$Z15,""))</f>
        <v>栗山町</v>
      </c>
      <c r="BC22" s="844" t="str">
        <f t="shared" si="0"/>
        <v>01429</v>
      </c>
      <c r="BD22" s="1031" t="str">
        <f t="shared" si="2"/>
        <v>栗山町</v>
      </c>
      <c r="BE22" s="34">
        <f>VLOOKUP($BC22&amp;"_"&amp;$AZ$7,データシート1!$A:$BT,MATCH("cb_"&amp;BE$12,データシート1!$A$1:$BT$1,0),0)</f>
        <v>1167.1799999999998</v>
      </c>
      <c r="BF22" s="34">
        <f>VLOOKUP($BC22&amp;"_"&amp;$AZ$7,データシート1!$A:$BT,MATCH("cb_"&amp;BF$12,データシート1!$A$1:$BT$1,0),0)</f>
        <v>3903.1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5070.28</v>
      </c>
      <c r="BL22" s="36"/>
      <c r="BM22" s="844" t="str">
        <f t="shared" si="4"/>
        <v>01429</v>
      </c>
      <c r="BN22" s="1031" t="str">
        <f t="shared" si="5"/>
        <v>栗山町</v>
      </c>
      <c r="BO22" s="34">
        <f>BE22*VLOOKUP(BO$12,別紙!$B$4:$E$10,MATCH("設備利用率",別紙!$B$4:$E$4,0),0)/100*8760/10^3</f>
        <v>1400.7560615999996</v>
      </c>
      <c r="BP22" s="34">
        <f>BF22*VLOOKUP(BP$12,別紙!$B$4:$E$10,MATCH("設備利用率",別紙!$B$4:$E$4,0),0)/100*8760/10^3</f>
        <v>5162.8645559999995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6563.6206175999996</v>
      </c>
      <c r="BV22" s="36"/>
      <c r="BW22" s="33" t="str">
        <f t="shared" si="7"/>
        <v>01429</v>
      </c>
      <c r="BX22" s="33" t="str">
        <f t="shared" si="8"/>
        <v>栗山町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57074.035557320793</v>
      </c>
      <c r="BZ22" s="36"/>
      <c r="CA22" s="33" t="str">
        <f t="shared" si="9"/>
        <v>01429</v>
      </c>
      <c r="CB22" s="33" t="str">
        <f t="shared" si="10"/>
        <v>栗山町</v>
      </c>
      <c r="CC22" s="223">
        <f t="shared" si="11"/>
        <v>2.4542789867963471E-2</v>
      </c>
      <c r="CD22" s="223">
        <f t="shared" si="1"/>
        <v>9.0459076628895699E-2</v>
      </c>
      <c r="CE22" s="223">
        <f t="shared" si="1"/>
        <v>0</v>
      </c>
      <c r="CF22" s="223">
        <f t="shared" si="1"/>
        <v>0</v>
      </c>
      <c r="CG22" s="223">
        <f t="shared" si="1"/>
        <v>0</v>
      </c>
      <c r="CH22" s="223">
        <f t="shared" si="1"/>
        <v>0</v>
      </c>
      <c r="CI22" s="223">
        <f t="shared" si="12"/>
        <v>0.11500186649685917</v>
      </c>
      <c r="CK22" s="18" t="str">
        <f t="shared" si="13"/>
        <v>01429</v>
      </c>
      <c r="CL22" s="18" t="str">
        <f t="shared" si="14"/>
        <v>栗山町</v>
      </c>
      <c r="CM22" s="18">
        <f>VLOOKUP($CK22&amp;"_"&amp;$AZ$7,データシート1!$A:$BT,MATCH("ca_太陽光発電（10kW未満）",データシート1!$A$1:$BT$1,0),0)</f>
        <v>183</v>
      </c>
      <c r="CN22" s="18">
        <f>VLOOKUP($CK22&amp;"_"&amp;$AZ$5,データシート1!$A:$BT,MATCH("ab_家庭",データシート1!$A$1:$BT$1,0),0)</f>
        <v>5783</v>
      </c>
      <c r="CO22" s="223">
        <f t="shared" si="15"/>
        <v>3.1644475185889677E-2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31302</v>
      </c>
      <c r="AY23" s="18" t="str">
        <f>IF(IFERROR(比較地域マスタ!$Z16,"")=0,"",IFERROR(比較地域マスタ!$Z16,""))</f>
        <v>岩美町</v>
      </c>
      <c r="BC23" s="844" t="str">
        <f t="shared" si="0"/>
        <v>31302</v>
      </c>
      <c r="BD23" s="1031" t="str">
        <f t="shared" si="2"/>
        <v>岩美町</v>
      </c>
      <c r="BE23" s="34">
        <f>VLOOKUP($BC23&amp;"_"&amp;$AZ$7,データシート1!$A:$BT,MATCH("cb_"&amp;BE$12,データシート1!$A$1:$BT$1,0),0)</f>
        <v>1096.099999999999</v>
      </c>
      <c r="BF23" s="34">
        <f>VLOOKUP($BC23&amp;"_"&amp;$AZ$7,データシート1!$A:$BT,MATCH("cb_"&amp;BF$12,データシート1!$A$1:$BT$1,0),0)</f>
        <v>8259.1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9355.1999999999989</v>
      </c>
      <c r="BL23" s="36"/>
      <c r="BM23" s="844" t="str">
        <f t="shared" si="4"/>
        <v>31302</v>
      </c>
      <c r="BN23" s="1031" t="str">
        <f t="shared" si="5"/>
        <v>岩美町</v>
      </c>
      <c r="BO23" s="34">
        <f>BE23*VLOOKUP(BO$12,別紙!$B$4:$E$10,MATCH("設備利用率",別紙!$B$4:$E$4,0),0)/100*8760/10^3</f>
        <v>1315.4515319999987</v>
      </c>
      <c r="BP23" s="34">
        <f>BF23*VLOOKUP(BP$12,別紙!$B$4:$E$10,MATCH("設備利用率",別紙!$B$4:$E$4,0),0)/100*8760/10^3</f>
        <v>10924.807116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12240.258647999999</v>
      </c>
      <c r="BV23" s="36"/>
      <c r="BW23" s="33" t="str">
        <f t="shared" si="7"/>
        <v>31302</v>
      </c>
      <c r="BX23" s="33" t="str">
        <f t="shared" si="8"/>
        <v>岩美町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55846.528869084912</v>
      </c>
      <c r="BZ23" s="36"/>
      <c r="CA23" s="33" t="str">
        <f t="shared" si="9"/>
        <v>31302</v>
      </c>
      <c r="CB23" s="33" t="str">
        <f t="shared" si="10"/>
        <v>岩美町</v>
      </c>
      <c r="CC23" s="223">
        <f t="shared" si="11"/>
        <v>2.3554759062710453E-2</v>
      </c>
      <c r="CD23" s="223">
        <f t="shared" si="1"/>
        <v>0.19562195425985857</v>
      </c>
      <c r="CE23" s="223">
        <f t="shared" si="1"/>
        <v>0</v>
      </c>
      <c r="CF23" s="223">
        <f t="shared" si="1"/>
        <v>0</v>
      </c>
      <c r="CG23" s="223">
        <f t="shared" si="1"/>
        <v>0</v>
      </c>
      <c r="CH23" s="223">
        <f t="shared" si="1"/>
        <v>0</v>
      </c>
      <c r="CI23" s="223">
        <f t="shared" si="12"/>
        <v>0.21917671332256902</v>
      </c>
      <c r="CK23" s="18" t="str">
        <f t="shared" si="13"/>
        <v>31302</v>
      </c>
      <c r="CL23" s="18" t="str">
        <f t="shared" si="14"/>
        <v>岩美町</v>
      </c>
      <c r="CM23" s="18">
        <f>VLOOKUP($CK23&amp;"_"&amp;$AZ$7,データシート1!$A:$BT,MATCH("ca_太陽光発電（10kW未満）",データシート1!$A$1:$BT$1,0),0)</f>
        <v>218</v>
      </c>
      <c r="CN23" s="18">
        <f>VLOOKUP($CK23&amp;"_"&amp;$AZ$5,データシート1!$A:$BT,MATCH("ab_家庭",データシート1!$A$1:$BT$1,0),0)</f>
        <v>4444</v>
      </c>
      <c r="CO23" s="223">
        <f t="shared" si="15"/>
        <v>4.9054905490549056E-2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28442</v>
      </c>
      <c r="AY24" s="18" t="str">
        <f>IF(IFERROR(比較地域マスタ!$Z17,"")=0,"",IFERROR(比較地域マスタ!$Z17,""))</f>
        <v>市川町</v>
      </c>
      <c r="BC24" s="844" t="str">
        <f t="shared" si="0"/>
        <v>28442</v>
      </c>
      <c r="BD24" s="1031" t="str">
        <f t="shared" si="2"/>
        <v>市川町</v>
      </c>
      <c r="BE24" s="34">
        <f>VLOOKUP($BC24&amp;"_"&amp;$AZ$7,データシート1!$A:$BT,MATCH("cb_"&amp;BE$12,データシート1!$A$1:$BT$1,0),0)</f>
        <v>1672</v>
      </c>
      <c r="BF24" s="34">
        <f>VLOOKUP($BC24&amp;"_"&amp;$AZ$7,データシート1!$A:$BT,MATCH("cb_"&amp;BF$12,データシート1!$A$1:$BT$1,0),0)</f>
        <v>11166.200000000003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12838.200000000003</v>
      </c>
      <c r="BL24" s="36"/>
      <c r="BM24" s="844" t="str">
        <f t="shared" si="4"/>
        <v>28442</v>
      </c>
      <c r="BN24" s="1031" t="str">
        <f t="shared" si="5"/>
        <v>市川町</v>
      </c>
      <c r="BO24" s="34">
        <f>BE24*VLOOKUP(BO$12,別紙!$B$4:$E$10,MATCH("設備利用率",別紙!$B$4:$E$4,0),0)/100*8760/10^3</f>
        <v>2006.6006399999997</v>
      </c>
      <c r="BP24" s="34">
        <f>BF24*VLOOKUP(BP$12,別紙!$B$4:$E$10,MATCH("設備利用率",別紙!$B$4:$E$4,0),0)/100*8760/10^3</f>
        <v>14770.202712000002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16776.803352000003</v>
      </c>
      <c r="BV24" s="36"/>
      <c r="BW24" s="33" t="str">
        <f t="shared" si="7"/>
        <v>28442</v>
      </c>
      <c r="BX24" s="33" t="str">
        <f t="shared" si="8"/>
        <v>市川町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58590.598149501777</v>
      </c>
      <c r="BZ24" s="36"/>
      <c r="CA24" s="33" t="str">
        <f t="shared" si="9"/>
        <v>28442</v>
      </c>
      <c r="CB24" s="33" t="str">
        <f t="shared" si="10"/>
        <v>市川町</v>
      </c>
      <c r="CC24" s="223">
        <f t="shared" si="11"/>
        <v>3.4247826500761927E-2</v>
      </c>
      <c r="CD24" s="223">
        <f t="shared" si="1"/>
        <v>0.25209168669539517</v>
      </c>
      <c r="CE24" s="223">
        <f t="shared" si="1"/>
        <v>0</v>
      </c>
      <c r="CF24" s="223">
        <f t="shared" si="1"/>
        <v>0</v>
      </c>
      <c r="CG24" s="223">
        <f t="shared" si="1"/>
        <v>0</v>
      </c>
      <c r="CH24" s="223">
        <f t="shared" si="1"/>
        <v>0</v>
      </c>
      <c r="CI24" s="223">
        <f t="shared" si="12"/>
        <v>0.28633951319615714</v>
      </c>
      <c r="CK24" s="18" t="str">
        <f t="shared" si="13"/>
        <v>28442</v>
      </c>
      <c r="CL24" s="18" t="str">
        <f t="shared" si="14"/>
        <v>市川町</v>
      </c>
      <c r="CM24" s="18">
        <f>VLOOKUP($CK24&amp;"_"&amp;$AZ$7,データシート1!$A:$BT,MATCH("ca_太陽光発電（10kW未満）",データシート1!$A$1:$BT$1,0),0)</f>
        <v>365</v>
      </c>
      <c r="CN24" s="18">
        <f>VLOOKUP($CK24&amp;"_"&amp;$AZ$5,データシート1!$A:$BT,MATCH("ab_家庭",データシート1!$A$1:$BT$1,0),0)</f>
        <v>4882</v>
      </c>
      <c r="CO24" s="223">
        <f t="shared" si="15"/>
        <v>7.4764440802949611E-2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35344</v>
      </c>
      <c r="AY25" s="18" t="str">
        <f>IF(IFERROR(比較地域マスタ!$Z18,"")=0,"",IFERROR(比較地域マスタ!$Z18,""))</f>
        <v>平生町</v>
      </c>
      <c r="BC25" s="844" t="str">
        <f t="shared" si="0"/>
        <v>35344</v>
      </c>
      <c r="BD25" s="1031" t="str">
        <f t="shared" si="2"/>
        <v>平生町</v>
      </c>
      <c r="BE25" s="34">
        <f>VLOOKUP($BC25&amp;"_"&amp;$AZ$7,データシート1!$A:$BT,MATCH("cb_"&amp;BE$12,データシート1!$A$1:$BT$1,0),0)</f>
        <v>1526.7999999999988</v>
      </c>
      <c r="BF25" s="34">
        <f>VLOOKUP($BC25&amp;"_"&amp;$AZ$7,データシート1!$A:$BT,MATCH("cb_"&amp;BF$12,データシート1!$A$1:$BT$1,0),0)</f>
        <v>38965.600000000057</v>
      </c>
      <c r="BG25" s="34">
        <f>VLOOKUP($BC25&amp;"_"&amp;$AZ$7,データシート1!$A:$BT,MATCH("cb_"&amp;BG$12,データシート1!$A$1:$BT$1,0),0)</f>
        <v>10596</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51088.400000000052</v>
      </c>
      <c r="BL25" s="36"/>
      <c r="BM25" s="844" t="str">
        <f t="shared" si="4"/>
        <v>35344</v>
      </c>
      <c r="BN25" s="1031" t="str">
        <f t="shared" si="5"/>
        <v>平生町</v>
      </c>
      <c r="BO25" s="34">
        <f>BE25*VLOOKUP(BO$12,別紙!$B$4:$E$10,MATCH("設備利用率",別紙!$B$4:$E$4,0),0)/100*8760/10^3</f>
        <v>1832.3432159999984</v>
      </c>
      <c r="BP25" s="34">
        <f>BF25*VLOOKUP(BP$12,別紙!$B$4:$E$10,MATCH("設備利用率",別紙!$B$4:$E$4,0),0)/100*8760/10^3</f>
        <v>51542.13705600008</v>
      </c>
      <c r="BQ25" s="34">
        <f>BG25*VLOOKUP(BQ$12,別紙!$B$4:$E$10,MATCH("設備利用率",別紙!$B$4:$E$4,0),0)/100*8760/10^3</f>
        <v>23019.59808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76394.078352000084</v>
      </c>
      <c r="BV25" s="36"/>
      <c r="BW25" s="33" t="str">
        <f t="shared" si="7"/>
        <v>35344</v>
      </c>
      <c r="BX25" s="33" t="str">
        <f t="shared" si="8"/>
        <v>平生町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80530.964903380867</v>
      </c>
      <c r="BZ25" s="36"/>
      <c r="CA25" s="33" t="str">
        <f t="shared" si="9"/>
        <v>35344</v>
      </c>
      <c r="CB25" s="33" t="str">
        <f t="shared" si="10"/>
        <v>平生町</v>
      </c>
      <c r="CC25" s="223">
        <f t="shared" si="11"/>
        <v>2.2753275317120566E-2</v>
      </c>
      <c r="CD25" s="223">
        <f t="shared" si="1"/>
        <v>0.64002880280695884</v>
      </c>
      <c r="CE25" s="223">
        <f t="shared" si="1"/>
        <v>0.28584778671928701</v>
      </c>
      <c r="CF25" s="223">
        <f t="shared" si="1"/>
        <v>0</v>
      </c>
      <c r="CG25" s="223">
        <f t="shared" si="1"/>
        <v>0</v>
      </c>
      <c r="CH25" s="223">
        <f t="shared" si="1"/>
        <v>0</v>
      </c>
      <c r="CI25" s="223">
        <f t="shared" si="12"/>
        <v>0.94862986484336653</v>
      </c>
      <c r="CK25" s="18" t="str">
        <f t="shared" si="13"/>
        <v>35344</v>
      </c>
      <c r="CL25" s="18" t="str">
        <f t="shared" si="14"/>
        <v>平生町</v>
      </c>
      <c r="CM25" s="18">
        <f>VLOOKUP($CK25&amp;"_"&amp;$AZ$7,データシート1!$A:$BT,MATCH("ca_太陽光発電（10kW未満）",データシート1!$A$1:$BT$1,0),0)</f>
        <v>325</v>
      </c>
      <c r="CN25" s="18">
        <f>VLOOKUP($CK25&amp;"_"&amp;$AZ$5,データシート1!$A:$BT,MATCH("ab_家庭",データシート1!$A$1:$BT$1,0),0)</f>
        <v>5387</v>
      </c>
      <c r="CO25" s="223">
        <f t="shared" si="15"/>
        <v>6.0330425097456841E-2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11327</v>
      </c>
      <c r="AY26" s="18" t="str">
        <f>IF(IFERROR(比較地域マスタ!$Z19,"")=0,"",IFERROR(比較地域マスタ!$Z19,""))</f>
        <v>越生町</v>
      </c>
      <c r="BC26" s="844" t="str">
        <f t="shared" si="0"/>
        <v>11327</v>
      </c>
      <c r="BD26" s="1031" t="str">
        <f t="shared" si="2"/>
        <v>越生町</v>
      </c>
      <c r="BE26" s="34">
        <f>VLOOKUP($BC26&amp;"_"&amp;$AZ$7,データシート1!$A:$BT,MATCH("cb_"&amp;BE$12,データシート1!$A$1:$BT$1,0),0)</f>
        <v>1155.1999999999994</v>
      </c>
      <c r="BF26" s="34">
        <f>VLOOKUP($BC26&amp;"_"&amp;$AZ$7,データシート1!$A:$BT,MATCH("cb_"&amp;BF$12,データシート1!$A$1:$BT$1,0),0)</f>
        <v>5089.7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6244.9</v>
      </c>
      <c r="BL26" s="36"/>
      <c r="BM26" s="844" t="str">
        <f t="shared" si="4"/>
        <v>11327</v>
      </c>
      <c r="BN26" s="1031" t="str">
        <f t="shared" si="5"/>
        <v>越生町</v>
      </c>
      <c r="BO26" s="34">
        <f>BE26*VLOOKUP(BO$12,別紙!$B$4:$E$10,MATCH("設備利用率",別紙!$B$4:$E$4,0),0)/100*8760/10^3</f>
        <v>1386.378623999999</v>
      </c>
      <c r="BP26" s="34">
        <f>BF26*VLOOKUP(BP$12,別紙!$B$4:$E$10,MATCH("設備利用率",別紙!$B$4:$E$4,0),0)/100*8760/10^3</f>
        <v>6732.4515720000009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8118.8301959999999</v>
      </c>
      <c r="BV26" s="36"/>
      <c r="BW26" s="33" t="str">
        <f t="shared" si="7"/>
        <v>11327</v>
      </c>
      <c r="BX26" s="33" t="str">
        <f t="shared" si="8"/>
        <v>越生町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42973.011003780601</v>
      </c>
      <c r="BZ26" s="36"/>
      <c r="CA26" s="33" t="str">
        <f t="shared" si="9"/>
        <v>11327</v>
      </c>
      <c r="CB26" s="33" t="str">
        <f t="shared" si="10"/>
        <v>越生町</v>
      </c>
      <c r="CC26" s="223">
        <f t="shared" si="11"/>
        <v>3.2261612384527363E-2</v>
      </c>
      <c r="CD26" s="223">
        <f t="shared" si="1"/>
        <v>0.15666697340355568</v>
      </c>
      <c r="CE26" s="223">
        <f t="shared" si="1"/>
        <v>0</v>
      </c>
      <c r="CF26" s="223">
        <f t="shared" si="1"/>
        <v>0</v>
      </c>
      <c r="CG26" s="223">
        <f t="shared" si="1"/>
        <v>0</v>
      </c>
      <c r="CH26" s="223">
        <f t="shared" si="1"/>
        <v>0</v>
      </c>
      <c r="CI26" s="223">
        <f t="shared" si="12"/>
        <v>0.18892858578808305</v>
      </c>
      <c r="CK26" s="18" t="str">
        <f t="shared" si="13"/>
        <v>11327</v>
      </c>
      <c r="CL26" s="18" t="str">
        <f t="shared" si="14"/>
        <v>越生町</v>
      </c>
      <c r="CM26" s="18">
        <f>VLOOKUP($CK26&amp;"_"&amp;$AZ$7,データシート1!$A:$BT,MATCH("ca_太陽光発電（10kW未満）",データシート1!$A$1:$BT$1,0),0)</f>
        <v>248</v>
      </c>
      <c r="CN26" s="18">
        <f>VLOOKUP($CK26&amp;"_"&amp;$AZ$5,データシート1!$A:$BT,MATCH("ab_家庭",データシート1!$A$1:$BT$1,0),0)</f>
        <v>5096</v>
      </c>
      <c r="CO26" s="223">
        <f t="shared" si="15"/>
        <v>4.8665620094191522E-2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10522</v>
      </c>
      <c r="AY27" s="18" t="str">
        <f>IF(IFERROR(比較地域マスタ!$Z20,"")=0,"",IFERROR(比較地域マスタ!$Z20,""))</f>
        <v>明和町</v>
      </c>
      <c r="BC27" s="844" t="str">
        <f t="shared" si="0"/>
        <v>10522</v>
      </c>
      <c r="BD27" s="1031" t="str">
        <f t="shared" si="2"/>
        <v>明和町</v>
      </c>
      <c r="BE27" s="34">
        <f>VLOOKUP($BC27&amp;"_"&amp;$AZ$7,データシート1!$A:$BT,MATCH("cb_"&amp;BE$12,データシート1!$A$1:$BT$1,0),0)</f>
        <v>2133.0000000000023</v>
      </c>
      <c r="BF27" s="34">
        <f>VLOOKUP($BC27&amp;"_"&amp;$AZ$7,データシート1!$A:$BT,MATCH("cb_"&amp;BF$12,データシート1!$A$1:$BT$1,0),0)</f>
        <v>11425.3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400</v>
      </c>
      <c r="BK27" s="34">
        <f t="shared" si="3"/>
        <v>13958.300000000001</v>
      </c>
      <c r="BL27" s="36"/>
      <c r="BM27" s="844" t="str">
        <f t="shared" si="4"/>
        <v>10522</v>
      </c>
      <c r="BN27" s="1031" t="str">
        <f t="shared" si="5"/>
        <v>明和町</v>
      </c>
      <c r="BO27" s="34">
        <f>BE27*VLOOKUP(BO$12,別紙!$B$4:$E$10,MATCH("設備利用率",別紙!$B$4:$E$4,0),0)/100*8760/10^3</f>
        <v>2559.8559600000021</v>
      </c>
      <c r="BP27" s="34">
        <f>BF27*VLOOKUP(BP$12,別紙!$B$4:$E$10,MATCH("設備利用率",別紙!$B$4:$E$4,0),0)/100*8760/10^3</f>
        <v>15112.929828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2803.2</v>
      </c>
      <c r="BU27" s="34">
        <f t="shared" si="6"/>
        <v>20475.985788000002</v>
      </c>
      <c r="BV27" s="36"/>
      <c r="BW27" s="33" t="str">
        <f t="shared" si="7"/>
        <v>10522</v>
      </c>
      <c r="BX27" s="33" t="str">
        <f t="shared" si="8"/>
        <v>明和町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95722.363294539595</v>
      </c>
      <c r="BZ27" s="36"/>
      <c r="CA27" s="33" t="str">
        <f t="shared" si="9"/>
        <v>10522</v>
      </c>
      <c r="CB27" s="33" t="str">
        <f t="shared" si="10"/>
        <v>明和町</v>
      </c>
      <c r="CC27" s="223">
        <f t="shared" si="11"/>
        <v>2.6742506890717638E-2</v>
      </c>
      <c r="CD27" s="223">
        <f t="shared" si="1"/>
        <v>0.15788295762712437</v>
      </c>
      <c r="CE27" s="223">
        <f t="shared" si="1"/>
        <v>0</v>
      </c>
      <c r="CF27" s="223">
        <f t="shared" si="1"/>
        <v>0</v>
      </c>
      <c r="CG27" s="223">
        <f t="shared" si="1"/>
        <v>0</v>
      </c>
      <c r="CH27" s="223">
        <f t="shared" si="1"/>
        <v>2.9284692766877247E-2</v>
      </c>
      <c r="CI27" s="223">
        <f t="shared" si="12"/>
        <v>0.21391015728471927</v>
      </c>
      <c r="CK27" s="18" t="str">
        <f t="shared" si="13"/>
        <v>10522</v>
      </c>
      <c r="CL27" s="18" t="str">
        <f t="shared" si="14"/>
        <v>明和町</v>
      </c>
      <c r="CM27" s="18">
        <f>VLOOKUP($CK27&amp;"_"&amp;$AZ$7,データシート1!$A:$BT,MATCH("ca_太陽光発電（10kW未満）",データシート1!$A$1:$BT$1,0),0)</f>
        <v>418</v>
      </c>
      <c r="CN27" s="18">
        <f>VLOOKUP($CK27&amp;"_"&amp;$AZ$5,データシート1!$A:$BT,MATCH("ab_家庭",データシート1!$A$1:$BT$1,0),0)</f>
        <v>4315</v>
      </c>
      <c r="CO27" s="223">
        <f t="shared" si="15"/>
        <v>9.6871378910776365E-2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33622</v>
      </c>
      <c r="AY28" s="18" t="str">
        <f>IF(IFERROR(比較地域マスタ!$Z21,"")=0,"",IFERROR(比較地域マスタ!$Z21,""))</f>
        <v>勝央町</v>
      </c>
      <c r="BC28" s="844" t="str">
        <f t="shared" si="0"/>
        <v>33622</v>
      </c>
      <c r="BD28" s="1031" t="str">
        <f t="shared" si="2"/>
        <v>勝央町</v>
      </c>
      <c r="BE28" s="34">
        <f>VLOOKUP($BC28&amp;"_"&amp;$AZ$7,データシート1!$A:$BT,MATCH("cb_"&amp;BE$12,データシート1!$A$1:$BT$1,0),0)</f>
        <v>1863.4500000000014</v>
      </c>
      <c r="BF28" s="34">
        <f>VLOOKUP($BC28&amp;"_"&amp;$AZ$7,データシート1!$A:$BT,MATCH("cb_"&amp;BF$12,データシート1!$A$1:$BT$1,0),0)</f>
        <v>28553.400000000005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30416.850000000006</v>
      </c>
      <c r="BL28" s="36"/>
      <c r="BM28" s="844" t="str">
        <f t="shared" si="4"/>
        <v>33622</v>
      </c>
      <c r="BN28" s="1031" t="str">
        <f t="shared" si="5"/>
        <v>勝央町</v>
      </c>
      <c r="BO28" s="34">
        <f>BE28*VLOOKUP(BO$12,別紙!$B$4:$E$10,MATCH("設備利用率",別紙!$B$4:$E$4,0),0)/100*8760/10^3</f>
        <v>2236.3636140000012</v>
      </c>
      <c r="BP28" s="34">
        <f>BF28*VLOOKUP(BP$12,別紙!$B$4:$E$10,MATCH("設備利用率",別紙!$B$4:$E$4,0),0)/100*8760/10^3</f>
        <v>37769.295384000012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40005.658998000014</v>
      </c>
      <c r="BV28" s="36"/>
      <c r="BW28" s="33" t="str">
        <f t="shared" si="7"/>
        <v>33622</v>
      </c>
      <c r="BX28" s="33" t="str">
        <f t="shared" si="8"/>
        <v>勝央町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210687.28656960765</v>
      </c>
      <c r="BZ28" s="36"/>
      <c r="CA28" s="33" t="str">
        <f t="shared" si="9"/>
        <v>33622</v>
      </c>
      <c r="CB28" s="33" t="str">
        <f t="shared" si="10"/>
        <v>勝央町</v>
      </c>
      <c r="CC28" s="223">
        <f t="shared" si="11"/>
        <v>1.0614611115897319E-2</v>
      </c>
      <c r="CD28" s="223">
        <f t="shared" si="1"/>
        <v>0.17926708345319001</v>
      </c>
      <c r="CE28" s="223">
        <f t="shared" si="1"/>
        <v>0</v>
      </c>
      <c r="CF28" s="223">
        <f t="shared" si="1"/>
        <v>0</v>
      </c>
      <c r="CG28" s="223">
        <f t="shared" si="1"/>
        <v>0</v>
      </c>
      <c r="CH28" s="223">
        <f t="shared" si="1"/>
        <v>0</v>
      </c>
      <c r="CI28" s="223">
        <f t="shared" si="12"/>
        <v>0.18988169456908732</v>
      </c>
      <c r="CK28" s="18" t="str">
        <f t="shared" si="13"/>
        <v>33622</v>
      </c>
      <c r="CL28" s="18" t="str">
        <f t="shared" si="14"/>
        <v>勝央町</v>
      </c>
      <c r="CM28" s="18">
        <f>VLOOKUP($CK28&amp;"_"&amp;$AZ$7,データシート1!$A:$BT,MATCH("ca_太陽光発電（10kW未満）",データシート1!$A$1:$BT$1,0),0)</f>
        <v>327</v>
      </c>
      <c r="CN28" s="18">
        <f>VLOOKUP($CK28&amp;"_"&amp;$AZ$5,データシート1!$A:$BT,MATCH("ab_家庭",データシート1!$A$1:$BT$1,0),0)</f>
        <v>4717</v>
      </c>
      <c r="CO28" s="223">
        <f t="shared" si="15"/>
        <v>6.9323722705109184E-2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11381</v>
      </c>
      <c r="AY29" s="18" t="str">
        <f>IF(IFERROR(比較地域マスタ!$Z22,"")=0,"",IFERROR(比較地域マスタ!$Z22,""))</f>
        <v>美里町</v>
      </c>
      <c r="BC29" s="844" t="str">
        <f t="shared" si="0"/>
        <v>11381</v>
      </c>
      <c r="BD29" s="1031" t="str">
        <f t="shared" si="2"/>
        <v>美里町</v>
      </c>
      <c r="BE29" s="34">
        <f>VLOOKUP($BC29&amp;"_"&amp;$AZ$7,データシート1!$A:$BT,MATCH("cb_"&amp;BE$12,データシート1!$A$1:$BT$1,0),0)</f>
        <v>1997.7000000000025</v>
      </c>
      <c r="BF29" s="34">
        <f>VLOOKUP($BC29&amp;"_"&amp;$AZ$7,データシート1!$A:$BT,MATCH("cb_"&amp;BF$12,データシート1!$A$1:$BT$1,0),0)</f>
        <v>27590.200000000041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29587.900000000045</v>
      </c>
      <c r="BL29" s="36"/>
      <c r="BM29" s="844" t="str">
        <f t="shared" si="4"/>
        <v>11381</v>
      </c>
      <c r="BN29" s="1031" t="str">
        <f t="shared" si="5"/>
        <v>美里町</v>
      </c>
      <c r="BO29" s="34">
        <f>BE29*VLOOKUP(BO$12,別紙!$B$4:$E$10,MATCH("設備利用率",別紙!$B$4:$E$4,0),0)/100*8760/10^3</f>
        <v>2397.479724000003</v>
      </c>
      <c r="BP29" s="34">
        <f>BF29*VLOOKUP(BP$12,別紙!$B$4:$E$10,MATCH("設備利用率",別紙!$B$4:$E$4,0),0)/100*8760/10^3</f>
        <v>36495.212952000053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38892.692676000057</v>
      </c>
      <c r="BV29" s="36"/>
      <c r="BW29" s="33" t="str">
        <f t="shared" si="7"/>
        <v>11381</v>
      </c>
      <c r="BX29" s="33" t="str">
        <f t="shared" si="8"/>
        <v>美里町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111786.51383638252</v>
      </c>
      <c r="BZ29" s="36"/>
      <c r="CA29" s="33" t="str">
        <f t="shared" si="9"/>
        <v>11381</v>
      </c>
      <c r="CB29" s="33" t="str">
        <f t="shared" si="10"/>
        <v>美里町</v>
      </c>
      <c r="CC29" s="223">
        <f t="shared" si="11"/>
        <v>2.1446949562351492E-2</v>
      </c>
      <c r="CD29" s="223">
        <f t="shared" ref="CD29:CD60" si="16">BP29/$BY29</f>
        <v>0.32647241334868571</v>
      </c>
      <c r="CE29" s="223">
        <f t="shared" ref="CE29:CE60" si="17">BQ29/$BY29</f>
        <v>0</v>
      </c>
      <c r="CF29" s="223">
        <f t="shared" ref="CF29:CF60" si="18">BR29/$BY29</f>
        <v>0</v>
      </c>
      <c r="CG29" s="223">
        <f t="shared" ref="CG29:CG60" si="19">BS29/$BY29</f>
        <v>0</v>
      </c>
      <c r="CH29" s="223">
        <f t="shared" ref="CH29:CH60" si="20">BT29/$BY29</f>
        <v>0</v>
      </c>
      <c r="CI29" s="223">
        <f t="shared" si="12"/>
        <v>0.34791936291103726</v>
      </c>
      <c r="CK29" s="18" t="str">
        <f t="shared" si="13"/>
        <v>11381</v>
      </c>
      <c r="CL29" s="18" t="str">
        <f t="shared" si="14"/>
        <v>美里町</v>
      </c>
      <c r="CM29" s="18">
        <f>VLOOKUP($CK29&amp;"_"&amp;$AZ$7,データシート1!$A:$BT,MATCH("ca_太陽光発電（10kW未満）",データシート1!$A$1:$BT$1,0),0)</f>
        <v>369</v>
      </c>
      <c r="CN29" s="18">
        <f>VLOOKUP($CK29&amp;"_"&amp;$AZ$5,データシート1!$A:$BT,MATCH("ab_家庭",データシート1!$A$1:$BT$1,0),0)</f>
        <v>4590</v>
      </c>
      <c r="CO29" s="223">
        <f t="shared" si="15"/>
        <v>8.0392156862745104E-2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15361</v>
      </c>
      <c r="AY30" s="18" t="str">
        <f>IF(IFERROR(比較地域マスタ!$Z23,"")=0,"",IFERROR(比較地域マスタ!$Z23,""))</f>
        <v>田上町</v>
      </c>
      <c r="BC30" s="844" t="str">
        <f t="shared" si="0"/>
        <v>15361</v>
      </c>
      <c r="BD30" s="1031" t="str">
        <f t="shared" si="2"/>
        <v>田上町</v>
      </c>
      <c r="BE30" s="34">
        <f>VLOOKUP($BC30&amp;"_"&amp;$AZ$7,データシート1!$A:$BT,MATCH("cb_"&amp;BE$12,データシート1!$A$1:$BT$1,0),0)</f>
        <v>569.4</v>
      </c>
      <c r="BF30" s="34">
        <f>VLOOKUP($BC30&amp;"_"&amp;$AZ$7,データシート1!$A:$BT,MATCH("cb_"&amp;BF$12,データシート1!$A$1:$BT$1,0),0)</f>
        <v>1118.1999999999998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1687.6</v>
      </c>
      <c r="BL30" s="36"/>
      <c r="BM30" s="844" t="str">
        <f t="shared" si="4"/>
        <v>15361</v>
      </c>
      <c r="BN30" s="1031" t="str">
        <f t="shared" si="5"/>
        <v>田上町</v>
      </c>
      <c r="BO30" s="34">
        <f>BE30*VLOOKUP(BO$12,別紙!$B$4:$E$10,MATCH("設備利用率",別紙!$B$4:$E$4,0),0)/100*8760/10^3</f>
        <v>683.34832799999981</v>
      </c>
      <c r="BP30" s="34">
        <f>BF30*VLOOKUP(BP$12,別紙!$B$4:$E$10,MATCH("設備利用率",別紙!$B$4:$E$4,0),0)/100*8760/10^3</f>
        <v>1479.1102319999995</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2162.4585599999991</v>
      </c>
      <c r="BV30" s="36"/>
      <c r="BW30" s="33" t="str">
        <f t="shared" si="7"/>
        <v>15361</v>
      </c>
      <c r="BX30" s="33" t="str">
        <f t="shared" si="8"/>
        <v>田上町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48711.441641853125</v>
      </c>
      <c r="BZ30" s="36"/>
      <c r="CA30" s="33" t="str">
        <f t="shared" si="9"/>
        <v>15361</v>
      </c>
      <c r="CB30" s="33" t="str">
        <f t="shared" si="10"/>
        <v>田上町</v>
      </c>
      <c r="CC30" s="223">
        <f t="shared" si="11"/>
        <v>1.4028497309200213E-2</v>
      </c>
      <c r="CD30" s="223">
        <f t="shared" si="16"/>
        <v>3.0364739415331538E-2</v>
      </c>
      <c r="CE30" s="223">
        <f t="shared" si="17"/>
        <v>0</v>
      </c>
      <c r="CF30" s="223">
        <f t="shared" si="18"/>
        <v>0</v>
      </c>
      <c r="CG30" s="223">
        <f t="shared" si="19"/>
        <v>0</v>
      </c>
      <c r="CH30" s="223">
        <f t="shared" si="20"/>
        <v>0</v>
      </c>
      <c r="CI30" s="223">
        <f t="shared" si="12"/>
        <v>4.4393236724531743E-2</v>
      </c>
      <c r="CK30" s="18" t="str">
        <f t="shared" si="13"/>
        <v>15361</v>
      </c>
      <c r="CL30" s="18" t="str">
        <f t="shared" si="14"/>
        <v>田上町</v>
      </c>
      <c r="CM30" s="18">
        <f>VLOOKUP($CK30&amp;"_"&amp;$AZ$7,データシート1!$A:$BT,MATCH("ca_太陽光発電（10kW未満）",データシート1!$A$1:$BT$1,0),0)</f>
        <v>125</v>
      </c>
      <c r="CN30" s="18">
        <f>VLOOKUP($CK30&amp;"_"&amp;$AZ$5,データシート1!$A:$BT,MATCH("ab_家庭",データシート1!$A$1:$BT$1,0),0)</f>
        <v>4241</v>
      </c>
      <c r="CO30" s="223">
        <f t="shared" si="15"/>
        <v>2.9474180617778827E-2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16343</v>
      </c>
      <c r="AY31" s="18" t="str">
        <f>IF(IFERROR(比較地域マスタ!$Z24,"")=0,"",IFERROR(比較地域マスタ!$Z24,""))</f>
        <v>朝日町</v>
      </c>
      <c r="BC31" s="844" t="str">
        <f t="shared" si="0"/>
        <v>16343</v>
      </c>
      <c r="BD31" s="1031" t="str">
        <f t="shared" si="2"/>
        <v>朝日町</v>
      </c>
      <c r="BE31" s="34">
        <f>VLOOKUP($BC31&amp;"_"&amp;$AZ$7,データシート1!$A:$BT,MATCH("cb_"&amp;BE$12,データシート1!$A$1:$BT$1,0),0)</f>
        <v>382.2</v>
      </c>
      <c r="BF31" s="34">
        <f>VLOOKUP($BC31&amp;"_"&amp;$AZ$7,データシート1!$A:$BT,MATCH("cb_"&amp;BF$12,データシート1!$A$1:$BT$1,0),0)</f>
        <v>2886.3</v>
      </c>
      <c r="BG31" s="34">
        <f>VLOOKUP($BC31&amp;"_"&amp;$AZ$7,データシート1!$A:$BT,MATCH("cb_"&amp;BG$12,データシート1!$A$1:$BT$1,0),0)</f>
        <v>0</v>
      </c>
      <c r="BH31" s="34">
        <f>VLOOKUP($BC31&amp;"_"&amp;$AZ$7,データシート1!$A:$BT,MATCH("cb_"&amp;BH$12,データシート1!$A$1:$BT$1,0),0)</f>
        <v>1350</v>
      </c>
      <c r="BI31" s="34">
        <f>VLOOKUP($BC31&amp;"_"&amp;$AZ$7,データシート1!$A:$BT,MATCH("cb_"&amp;BI$12,データシート1!$A$1:$BT$1,0),0)</f>
        <v>0</v>
      </c>
      <c r="BJ31" s="34">
        <f>VLOOKUP($BC31&amp;"_"&amp;$AZ$7,データシート1!$A:$BT,MATCH("cb_"&amp;BJ$12,データシート1!$A$1:$BT$1,0),0)</f>
        <v>0</v>
      </c>
      <c r="BK31" s="34">
        <f t="shared" si="3"/>
        <v>4618.5</v>
      </c>
      <c r="BL31" s="36"/>
      <c r="BM31" s="844" t="str">
        <f t="shared" si="4"/>
        <v>16343</v>
      </c>
      <c r="BN31" s="1031" t="str">
        <f t="shared" si="5"/>
        <v>朝日町</v>
      </c>
      <c r="BO31" s="34">
        <f>BE31*VLOOKUP(BO$12,別紙!$B$4:$E$10,MATCH("設備利用率",別紙!$B$4:$E$4,0),0)/100*8760/10^3</f>
        <v>458.68586399999992</v>
      </c>
      <c r="BP31" s="34">
        <f>BF31*VLOOKUP(BP$12,別紙!$B$4:$E$10,MATCH("設備利用率",別紙!$B$4:$E$4,0),0)/100*8760/10^3</f>
        <v>3817.8821880000005</v>
      </c>
      <c r="BQ31" s="34">
        <f>BG31*VLOOKUP(BQ$12,別紙!$B$4:$E$10,MATCH("設備利用率",別紙!$B$4:$E$4,0),0)/100*8760/10^3</f>
        <v>0</v>
      </c>
      <c r="BR31" s="34">
        <f>BH31*VLOOKUP(BR$12,別紙!$B$4:$E$10,MATCH("設備利用率",別紙!$B$4:$E$4,0),0)/100*8760/10^3</f>
        <v>7095.6</v>
      </c>
      <c r="BS31" s="34">
        <f>BI31*VLOOKUP(BS$12,別紙!$B$4:$E$10,MATCH("設備利用率",別紙!$B$4:$E$4,0),0)/100*8760/10^3</f>
        <v>0</v>
      </c>
      <c r="BT31" s="34">
        <f>BJ31*VLOOKUP(BT$12,別紙!$B$4:$E$10,MATCH("設備利用率",別紙!$B$4:$E$4,0),0)/100*8760/10^3</f>
        <v>0</v>
      </c>
      <c r="BU31" s="34">
        <f t="shared" si="6"/>
        <v>11372.168052000001</v>
      </c>
      <c r="BV31" s="36"/>
      <c r="BW31" s="33" t="str">
        <f t="shared" si="7"/>
        <v>16343</v>
      </c>
      <c r="BX31" s="33" t="str">
        <f t="shared" si="8"/>
        <v>朝日町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69393.329413264131</v>
      </c>
      <c r="BZ31" s="36"/>
      <c r="CA31" s="33" t="str">
        <f t="shared" si="9"/>
        <v>16343</v>
      </c>
      <c r="CB31" s="33" t="str">
        <f t="shared" si="10"/>
        <v>朝日町</v>
      </c>
      <c r="CC31" s="223">
        <f t="shared" si="11"/>
        <v>6.6099417318392101E-3</v>
      </c>
      <c r="CD31" s="223">
        <f t="shared" si="16"/>
        <v>5.5017999860808443E-2</v>
      </c>
      <c r="CE31" s="223">
        <f t="shared" si="17"/>
        <v>0</v>
      </c>
      <c r="CF31" s="223">
        <f t="shared" si="18"/>
        <v>0.10225190317275247</v>
      </c>
      <c r="CG31" s="223">
        <f t="shared" si="19"/>
        <v>0</v>
      </c>
      <c r="CH31" s="223">
        <f t="shared" si="20"/>
        <v>0</v>
      </c>
      <c r="CI31" s="223">
        <f t="shared" si="12"/>
        <v>0.16387984476540013</v>
      </c>
      <c r="CK31" s="18" t="str">
        <f t="shared" si="13"/>
        <v>16343</v>
      </c>
      <c r="CL31" s="18" t="str">
        <f t="shared" si="14"/>
        <v>朝日町</v>
      </c>
      <c r="CM31" s="18">
        <f>VLOOKUP($CK31&amp;"_"&amp;$AZ$7,データシート1!$A:$BT,MATCH("ca_太陽光発電（10kW未満）",データシート1!$A$1:$BT$1,0),0)</f>
        <v>71</v>
      </c>
      <c r="CN31" s="18">
        <f>VLOOKUP($CK31&amp;"_"&amp;$AZ$5,データシート1!$A:$BT,MATCH("ab_家庭",データシート1!$A$1:$BT$1,0),0)</f>
        <v>4661</v>
      </c>
      <c r="CO31" s="223">
        <f t="shared" si="15"/>
        <v>1.5232782664664235E-2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02405</v>
      </c>
      <c r="AY32" s="18" t="str">
        <f>IF(IFERROR(比較地域マスタ!$Z25,"")=0,"",IFERROR(比較地域マスタ!$Z25,""))</f>
        <v>六戸町</v>
      </c>
      <c r="AZ32" s="22"/>
      <c r="BA32" s="22"/>
      <c r="BB32" s="22"/>
      <c r="BC32" s="844" t="str">
        <f t="shared" si="0"/>
        <v>02405</v>
      </c>
      <c r="BD32" s="1031" t="str">
        <f t="shared" si="2"/>
        <v>六戸町</v>
      </c>
      <c r="BE32" s="34">
        <f>VLOOKUP($BC32&amp;"_"&amp;$AZ$7,データシート1!$A:$BT,MATCH("cb_"&amp;BE$12,データシート1!$A$1:$BT$1,0),0)</f>
        <v>2081.9000000000033</v>
      </c>
      <c r="BF32" s="34">
        <f>VLOOKUP($BC32&amp;"_"&amp;$AZ$7,データシート1!$A:$BT,MATCH("cb_"&amp;BF$12,データシート1!$A$1:$BT$1,0),0)</f>
        <v>66137.399999999965</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68238.799999999974</v>
      </c>
      <c r="BL32" s="36"/>
      <c r="BM32" s="844" t="str">
        <f t="shared" si="4"/>
        <v>02405</v>
      </c>
      <c r="BN32" s="1031" t="str">
        <f t="shared" si="5"/>
        <v>六戸町</v>
      </c>
      <c r="BO32" s="34">
        <f>BE32*VLOOKUP(BO$12,別紙!$B$4:$E$10,MATCH("設備利用率",別紙!$B$4:$E$4,0),0)/100*8760/10^3</f>
        <v>2498.5298280000034</v>
      </c>
      <c r="BP32" s="34">
        <f>BF32*VLOOKUP(BP$12,別紙!$B$4:$E$10,MATCH("設備利用率",別紙!$B$4:$E$4,0),0)/100*8760/10^3</f>
        <v>87483.907223999951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90024.800411999953</v>
      </c>
      <c r="BV32" s="36"/>
      <c r="BW32" s="33" t="str">
        <f t="shared" si="7"/>
        <v>02405</v>
      </c>
      <c r="BX32" s="33" t="str">
        <f t="shared" si="8"/>
        <v>六戸町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60964.626260077152</v>
      </c>
      <c r="BZ32" s="36"/>
      <c r="CA32" s="33" t="str">
        <f t="shared" si="9"/>
        <v>02405</v>
      </c>
      <c r="CB32" s="33" t="str">
        <f t="shared" si="10"/>
        <v>六戸町</v>
      </c>
      <c r="CC32" s="223">
        <f t="shared" si="11"/>
        <v>4.0983271468624953E-2</v>
      </c>
      <c r="CD32" s="223">
        <f t="shared" si="16"/>
        <v>1.4349945630895964</v>
      </c>
      <c r="CE32" s="223">
        <f t="shared" si="17"/>
        <v>6.9488427304182059E-4</v>
      </c>
      <c r="CF32" s="223">
        <f t="shared" si="18"/>
        <v>0</v>
      </c>
      <c r="CG32" s="223">
        <f t="shared" si="19"/>
        <v>0</v>
      </c>
      <c r="CH32" s="223">
        <f t="shared" si="20"/>
        <v>0</v>
      </c>
      <c r="CI32" s="223">
        <f t="shared" si="12"/>
        <v>1.4766727188312632</v>
      </c>
      <c r="CJ32" s="22"/>
      <c r="CK32" s="18" t="str">
        <f t="shared" si="13"/>
        <v>02405</v>
      </c>
      <c r="CL32" s="18" t="str">
        <f t="shared" si="14"/>
        <v>六戸町</v>
      </c>
      <c r="CM32" s="18">
        <f>VLOOKUP($CK32&amp;"_"&amp;$AZ$7,データシート1!$A:$BT,MATCH("ca_太陽光発電（10kW未満）",データシート1!$A$1:$BT$1,0),0)</f>
        <v>389</v>
      </c>
      <c r="CN32" s="18">
        <f>VLOOKUP($CK32&amp;"_"&amp;$AZ$5,データシート1!$A:$BT,MATCH("ab_家庭",データシート1!$A$1:$BT$1,0),0)</f>
        <v>4644</v>
      </c>
      <c r="CO32" s="223">
        <f t="shared" si="15"/>
        <v>8.3763996554694228E-2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03461</v>
      </c>
      <c r="AY33" s="18" t="str">
        <f>IF(IFERROR(比較地域マスタ!$Z26,"")=0,"",IFERROR(比較地域マスタ!$Z26,""))</f>
        <v>大槌町</v>
      </c>
      <c r="BC33" s="844" t="str">
        <f t="shared" si="0"/>
        <v>03461</v>
      </c>
      <c r="BD33" s="1031" t="str">
        <f t="shared" si="2"/>
        <v>大槌町</v>
      </c>
      <c r="BE33" s="34">
        <f>VLOOKUP($BC33&amp;"_"&amp;$AZ$7,データシート1!$A:$BT,MATCH("cb_"&amp;BE$12,データシート1!$A$1:$BT$1,0),0)</f>
        <v>2658.200000000003</v>
      </c>
      <c r="BF33" s="34">
        <f>VLOOKUP($BC33&amp;"_"&amp;$AZ$7,データシート1!$A:$BT,MATCH("cb_"&amp;BF$12,データシート1!$A$1:$BT$1,0),0)</f>
        <v>551.40000000000009</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3209.6000000000031</v>
      </c>
      <c r="BL33" s="36"/>
      <c r="BM33" s="844" t="str">
        <f t="shared" si="4"/>
        <v>03461</v>
      </c>
      <c r="BN33" s="1031" t="str">
        <f t="shared" si="5"/>
        <v>大槌町</v>
      </c>
      <c r="BO33" s="34">
        <f>BE33*VLOOKUP(BO$12,別紙!$B$4:$E$10,MATCH("設備利用率",別紙!$B$4:$E$4,0),0)/100*8760/10^3</f>
        <v>3190.1589840000033</v>
      </c>
      <c r="BP33" s="34">
        <f>BF33*VLOOKUP(BP$12,別紙!$B$4:$E$10,MATCH("設備利用率",別紙!$B$4:$E$4,0),0)/100*8760/10^3</f>
        <v>729.36986400000001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3919.5288480000036</v>
      </c>
      <c r="BV33" s="36"/>
      <c r="BW33" s="33" t="str">
        <f t="shared" si="7"/>
        <v>03461</v>
      </c>
      <c r="BX33" s="33" t="str">
        <f t="shared" si="8"/>
        <v>大槌町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54986.430996501818</v>
      </c>
      <c r="BZ33" s="36"/>
      <c r="CA33" s="33" t="str">
        <f t="shared" si="9"/>
        <v>03461</v>
      </c>
      <c r="CB33" s="33" t="str">
        <f t="shared" si="10"/>
        <v>大槌町</v>
      </c>
      <c r="CC33" s="223">
        <f t="shared" si="11"/>
        <v>5.8017203993526292E-2</v>
      </c>
      <c r="CD33" s="223">
        <f t="shared" si="16"/>
        <v>1.3264542738669505E-2</v>
      </c>
      <c r="CE33" s="223">
        <f t="shared" si="17"/>
        <v>0</v>
      </c>
      <c r="CF33" s="223">
        <f t="shared" si="18"/>
        <v>0</v>
      </c>
      <c r="CG33" s="223">
        <f t="shared" si="19"/>
        <v>0</v>
      </c>
      <c r="CH33" s="223">
        <f t="shared" si="20"/>
        <v>0</v>
      </c>
      <c r="CI33" s="223">
        <f t="shared" si="12"/>
        <v>7.1281746732195811E-2</v>
      </c>
      <c r="CK33" s="18" t="str">
        <f t="shared" si="13"/>
        <v>03461</v>
      </c>
      <c r="CL33" s="18" t="str">
        <f t="shared" si="14"/>
        <v>大槌町</v>
      </c>
      <c r="CM33" s="18">
        <f>VLOOKUP($CK33&amp;"_"&amp;$AZ$7,データシート1!$A:$BT,MATCH("ca_太陽光発電（10kW未満）",データシート1!$A$1:$BT$1,0),0)</f>
        <v>565</v>
      </c>
      <c r="CN33" s="18">
        <f>VLOOKUP($CK33&amp;"_"&amp;$AZ$5,データシート1!$A:$BT,MATCH("ab_家庭",データシート1!$A$1:$BT$1,0),0)</f>
        <v>5279</v>
      </c>
      <c r="CO33" s="223">
        <f t="shared" si="15"/>
        <v>0.1070278461829892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01545</v>
      </c>
      <c r="AY34" s="18" t="str">
        <f>IF(IFERROR(比較地域マスタ!$Z27,"")=0,"",IFERROR(比較地域マスタ!$Z27,""))</f>
        <v>斜里町</v>
      </c>
      <c r="BC34" s="844" t="str">
        <f t="shared" si="0"/>
        <v>01545</v>
      </c>
      <c r="BD34" s="1031" t="str">
        <f t="shared" si="2"/>
        <v>斜里町</v>
      </c>
      <c r="BE34" s="34">
        <f>VLOOKUP($BC34&amp;"_"&amp;$AZ$7,データシート1!$A:$BT,MATCH("cb_"&amp;BE$12,データシート1!$A$1:$BT$1,0),0)</f>
        <v>1165.5679999999995</v>
      </c>
      <c r="BF34" s="34">
        <f>VLOOKUP($BC34&amp;"_"&amp;$AZ$7,データシート1!$A:$BT,MATCH("cb_"&amp;BF$12,データシート1!$A$1:$BT$1,0),0)</f>
        <v>13092.599999999997</v>
      </c>
      <c r="BG34" s="34">
        <f>VLOOKUP($BC34&amp;"_"&amp;$AZ$7,データシート1!$A:$BT,MATCH("cb_"&amp;BG$12,データシート1!$A$1:$BT$1,0),0)</f>
        <v>0</v>
      </c>
      <c r="BH34" s="34">
        <f>VLOOKUP($BC34&amp;"_"&amp;$AZ$7,データシート1!$A:$BT,MATCH("cb_"&amp;BH$12,データシート1!$A$1:$BT$1,0),0)</f>
        <v>383</v>
      </c>
      <c r="BI34" s="34">
        <f>VLOOKUP($BC34&amp;"_"&amp;$AZ$7,データシート1!$A:$BT,MATCH("cb_"&amp;BI$12,データシート1!$A$1:$BT$1,0),0)</f>
        <v>0</v>
      </c>
      <c r="BJ34" s="34">
        <f>VLOOKUP($BC34&amp;"_"&amp;$AZ$7,データシート1!$A:$BT,MATCH("cb_"&amp;BJ$12,データシート1!$A$1:$BT$1,0),0)</f>
        <v>0</v>
      </c>
      <c r="BK34" s="34">
        <f t="shared" si="3"/>
        <v>14641.167999999996</v>
      </c>
      <c r="BL34" s="36"/>
      <c r="BM34" s="844" t="str">
        <f t="shared" si="4"/>
        <v>01545</v>
      </c>
      <c r="BN34" s="1031" t="str">
        <f t="shared" si="5"/>
        <v>斜里町</v>
      </c>
      <c r="BO34" s="34">
        <f>BE34*VLOOKUP(BO$12,別紙!$B$4:$E$10,MATCH("設備利用率",別紙!$B$4:$E$4,0),0)/100*8760/10^3</f>
        <v>1398.8214681599993</v>
      </c>
      <c r="BP34" s="34">
        <f>BF34*VLOOKUP(BP$12,別紙!$B$4:$E$10,MATCH("設備利用率",別紙!$B$4:$E$4,0),0)/100*8760/10^3</f>
        <v>17318.367575999997</v>
      </c>
      <c r="BQ34" s="34">
        <f>BG34*VLOOKUP(BQ$12,別紙!$B$4:$E$10,MATCH("設備利用率",別紙!$B$4:$E$4,0),0)/100*8760/10^3</f>
        <v>0</v>
      </c>
      <c r="BR34" s="34">
        <f>BH34*VLOOKUP(BR$12,別紙!$B$4:$E$10,MATCH("設備利用率",別紙!$B$4:$E$4,0),0)/100*8760/10^3</f>
        <v>2013.048</v>
      </c>
      <c r="BS34" s="34">
        <f>BI34*VLOOKUP(BS$12,別紙!$B$4:$E$10,MATCH("設備利用率",別紙!$B$4:$E$4,0),0)/100*8760/10^3</f>
        <v>0</v>
      </c>
      <c r="BT34" s="34">
        <f>BJ34*VLOOKUP(BT$12,別紙!$B$4:$E$10,MATCH("設備利用率",別紙!$B$4:$E$4,0),0)/100*8760/10^3</f>
        <v>0</v>
      </c>
      <c r="BU34" s="34">
        <f t="shared" si="6"/>
        <v>20730.237044159996</v>
      </c>
      <c r="BV34" s="36"/>
      <c r="BW34" s="33" t="str">
        <f t="shared" si="7"/>
        <v>01545</v>
      </c>
      <c r="BX34" s="33" t="str">
        <f t="shared" si="8"/>
        <v>斜里町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81819.996562378888</v>
      </c>
      <c r="BZ34" s="36"/>
      <c r="CA34" s="33" t="str">
        <f t="shared" si="9"/>
        <v>01545</v>
      </c>
      <c r="CB34" s="33" t="str">
        <f t="shared" si="10"/>
        <v>斜里町</v>
      </c>
      <c r="CC34" s="223">
        <f t="shared" si="11"/>
        <v>1.709632763298333E-2</v>
      </c>
      <c r="CD34" s="223">
        <f t="shared" si="16"/>
        <v>0.21166424228332273</v>
      </c>
      <c r="CE34" s="223">
        <f t="shared" si="17"/>
        <v>0</v>
      </c>
      <c r="CF34" s="223">
        <f t="shared" si="18"/>
        <v>2.4603374292068918E-2</v>
      </c>
      <c r="CG34" s="223">
        <f t="shared" si="19"/>
        <v>0</v>
      </c>
      <c r="CH34" s="223">
        <f t="shared" si="20"/>
        <v>0</v>
      </c>
      <c r="CI34" s="223">
        <f t="shared" si="12"/>
        <v>0.25336394420837494</v>
      </c>
      <c r="CK34" s="18" t="str">
        <f t="shared" si="13"/>
        <v>01545</v>
      </c>
      <c r="CL34" s="18" t="str">
        <f t="shared" si="14"/>
        <v>斜里町</v>
      </c>
      <c r="CM34" s="18">
        <f>VLOOKUP($CK34&amp;"_"&amp;$AZ$7,データシート1!$A:$BT,MATCH("ca_太陽光発電（10kW未満）",データシート1!$A$1:$BT$1,0),0)</f>
        <v>169</v>
      </c>
      <c r="CN34" s="18">
        <f>VLOOKUP($CK34&amp;"_"&amp;$AZ$5,データシート1!$A:$BT,MATCH("ab_家庭",データシート1!$A$1:$BT$1,0),0)</f>
        <v>5456</v>
      </c>
      <c r="CO34" s="223">
        <f t="shared" si="15"/>
        <v>3.0975073313782991E-2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06302</v>
      </c>
      <c r="AY35" s="18" t="str">
        <f>IF(IFERROR(比較地域マスタ!$Z28,"")=0,"",IFERROR(比較地域マスタ!$Z28,""))</f>
        <v>中山町</v>
      </c>
      <c r="BC35" s="844" t="str">
        <f t="shared" si="0"/>
        <v>06302</v>
      </c>
      <c r="BD35" s="1031" t="str">
        <f t="shared" si="2"/>
        <v>中山町</v>
      </c>
      <c r="BE35" s="34">
        <f>VLOOKUP($BC35&amp;"_"&amp;$AZ$7,データシート1!$A:$BT,MATCH("cb_"&amp;BE$12,データシート1!$A$1:$BT$1,0),0)</f>
        <v>1269.0000000000005</v>
      </c>
      <c r="BF35" s="34">
        <f>VLOOKUP($BC35&amp;"_"&amp;$AZ$7,データシート1!$A:$BT,MATCH("cb_"&amp;BF$12,データシート1!$A$1:$BT$1,0),0)</f>
        <v>272.39999999999998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1541.4000000000005</v>
      </c>
      <c r="BL35" s="36"/>
      <c r="BM35" s="844" t="str">
        <f t="shared" si="4"/>
        <v>06302</v>
      </c>
      <c r="BN35" s="1031" t="str">
        <f t="shared" si="5"/>
        <v>中山町</v>
      </c>
      <c r="BO35" s="34">
        <f>BE35*VLOOKUP(BO$12,別紙!$B$4:$E$10,MATCH("設備利用率",別紙!$B$4:$E$4,0),0)/100*8760/10^3</f>
        <v>1522.9522800000004</v>
      </c>
      <c r="BP35" s="34">
        <f>BF35*VLOOKUP(BP$12,別紙!$B$4:$E$10,MATCH("設備利用率",別紙!$B$4:$E$4,0),0)/100*8760/10^3</f>
        <v>360.31982399999998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1883.2721040000004</v>
      </c>
      <c r="BV35" s="36"/>
      <c r="BW35" s="33" t="str">
        <f t="shared" si="7"/>
        <v>06302</v>
      </c>
      <c r="BX35" s="33" t="str">
        <f t="shared" si="8"/>
        <v>中山町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40924.764161159466</v>
      </c>
      <c r="BZ35" s="36"/>
      <c r="CA35" s="33" t="str">
        <f t="shared" si="9"/>
        <v>06302</v>
      </c>
      <c r="CB35" s="33" t="str">
        <f t="shared" si="10"/>
        <v>中山町</v>
      </c>
      <c r="CC35" s="223">
        <f t="shared" si="11"/>
        <v>3.721346503067674E-2</v>
      </c>
      <c r="CD35" s="223">
        <f t="shared" si="16"/>
        <v>8.804444726451699E-3</v>
      </c>
      <c r="CE35" s="223">
        <f t="shared" si="17"/>
        <v>0</v>
      </c>
      <c r="CF35" s="223">
        <f t="shared" si="18"/>
        <v>0</v>
      </c>
      <c r="CG35" s="223">
        <f t="shared" si="19"/>
        <v>0</v>
      </c>
      <c r="CH35" s="223">
        <f t="shared" si="20"/>
        <v>0</v>
      </c>
      <c r="CI35" s="223">
        <f t="shared" si="12"/>
        <v>4.6017909757128439E-2</v>
      </c>
      <c r="CK35" s="18" t="str">
        <f t="shared" si="13"/>
        <v>06302</v>
      </c>
      <c r="CL35" s="18" t="str">
        <f t="shared" si="14"/>
        <v>中山町</v>
      </c>
      <c r="CM35" s="18">
        <f>VLOOKUP($CK35&amp;"_"&amp;$AZ$7,データシート1!$A:$BT,MATCH("ca_太陽光発電（10kW未満）",データシート1!$A$1:$BT$1,0),0)</f>
        <v>273</v>
      </c>
      <c r="CN35" s="18">
        <f>VLOOKUP($CK35&amp;"_"&amp;$AZ$5,データシート1!$A:$BT,MATCH("ab_家庭",データシート1!$A$1:$BT$1,0),0)</f>
        <v>3743</v>
      </c>
      <c r="CO35" s="223">
        <f t="shared" si="15"/>
        <v>7.2936147475287205E-2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12424</v>
      </c>
      <c r="AY36" s="18" t="str">
        <f>IF(IFERROR(比較地域マスタ!$Z29,"")=0,"",IFERROR(比較地域マスタ!$Z29,""))</f>
        <v>白子町</v>
      </c>
      <c r="BC36" s="844" t="str">
        <f t="shared" si="0"/>
        <v>12424</v>
      </c>
      <c r="BD36" s="1031" t="str">
        <f t="shared" si="2"/>
        <v>白子町</v>
      </c>
      <c r="BE36" s="34">
        <f>VLOOKUP($BC36&amp;"_"&amp;$AZ$7,データシート1!$A:$BT,MATCH("cb_"&amp;BE$12,データシート1!$A$1:$BT$1,0),0)</f>
        <v>925.7999999999995</v>
      </c>
      <c r="BF36" s="34">
        <f>VLOOKUP($BC36&amp;"_"&amp;$AZ$7,データシート1!$A:$BT,MATCH("cb_"&amp;BF$12,データシート1!$A$1:$BT$1,0),0)</f>
        <v>15779.800000000007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16705.600000000006</v>
      </c>
      <c r="BL36" s="36"/>
      <c r="BM36" s="844" t="str">
        <f t="shared" si="4"/>
        <v>12424</v>
      </c>
      <c r="BN36" s="1031" t="str">
        <f t="shared" si="5"/>
        <v>白子町</v>
      </c>
      <c r="BO36" s="34">
        <f>BE36*VLOOKUP(BO$12,別紙!$B$4:$E$10,MATCH("設備利用率",別紙!$B$4:$E$4,0),0)/100*8760/10^3</f>
        <v>1111.0710959999994</v>
      </c>
      <c r="BP36" s="34">
        <f>BF36*VLOOKUP(BP$12,別紙!$B$4:$E$10,MATCH("設備利用率",別紙!$B$4:$E$4,0),0)/100*8760/10^3</f>
        <v>20872.888248000007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21983.959344000006</v>
      </c>
      <c r="BV36" s="36"/>
      <c r="BW36" s="33" t="str">
        <f t="shared" si="7"/>
        <v>12424</v>
      </c>
      <c r="BX36" s="33" t="str">
        <f t="shared" si="8"/>
        <v>白子町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52151.992705334385</v>
      </c>
      <c r="BZ36" s="36"/>
      <c r="CA36" s="33" t="str">
        <f t="shared" si="9"/>
        <v>12424</v>
      </c>
      <c r="CB36" s="33" t="str">
        <f t="shared" si="10"/>
        <v>白子町</v>
      </c>
      <c r="CC36" s="223">
        <f t="shared" si="11"/>
        <v>2.1304480200357773E-2</v>
      </c>
      <c r="CD36" s="223">
        <f t="shared" si="16"/>
        <v>0.40023184475298135</v>
      </c>
      <c r="CE36" s="223">
        <f t="shared" si="17"/>
        <v>0</v>
      </c>
      <c r="CF36" s="223">
        <f t="shared" si="18"/>
        <v>0</v>
      </c>
      <c r="CG36" s="223">
        <f t="shared" si="19"/>
        <v>0</v>
      </c>
      <c r="CH36" s="223">
        <f t="shared" si="20"/>
        <v>0</v>
      </c>
      <c r="CI36" s="223">
        <f t="shared" si="12"/>
        <v>0.42153632495333909</v>
      </c>
      <c r="CK36" s="18" t="str">
        <f t="shared" si="13"/>
        <v>12424</v>
      </c>
      <c r="CL36" s="18" t="str">
        <f t="shared" si="14"/>
        <v>白子町</v>
      </c>
      <c r="CM36" s="18">
        <f>VLOOKUP($CK36&amp;"_"&amp;$AZ$7,データシート1!$A:$BT,MATCH("ca_太陽光発電（10kW未満）",データシート1!$A$1:$BT$1,0),0)</f>
        <v>180</v>
      </c>
      <c r="CN36" s="18">
        <f>VLOOKUP($CK36&amp;"_"&amp;$AZ$5,データシート1!$A:$BT,MATCH("ab_家庭",データシート1!$A$1:$BT$1,0),0)</f>
        <v>4999</v>
      </c>
      <c r="CO36" s="223">
        <f t="shared" si="15"/>
        <v>3.6007201440288059E-2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14363</v>
      </c>
      <c r="AY37" s="18" t="str">
        <f>IF(IFERROR(比較地域マスタ!$Z30,"")=0,"",IFERROR(比較地域マスタ!$Z30,""))</f>
        <v>松田町</v>
      </c>
      <c r="BC37" s="844" t="str">
        <f t="shared" si="0"/>
        <v>14363</v>
      </c>
      <c r="BD37" s="1031" t="str">
        <f t="shared" si="2"/>
        <v>松田町</v>
      </c>
      <c r="BE37" s="34">
        <f>VLOOKUP($BC37&amp;"_"&amp;$AZ$7,データシート1!$A:$BT,MATCH("cb_"&amp;BE$12,データシート1!$A$1:$BT$1,0),0)</f>
        <v>1116.4999999999995</v>
      </c>
      <c r="BF37" s="34">
        <f>VLOOKUP($BC37&amp;"_"&amp;$AZ$7,データシート1!$A:$BT,MATCH("cb_"&amp;BF$12,データシート1!$A$1:$BT$1,0),0)</f>
        <v>1741.5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2857.9999999999995</v>
      </c>
      <c r="BL37" s="36"/>
      <c r="BM37" s="844" t="str">
        <f t="shared" si="4"/>
        <v>14363</v>
      </c>
      <c r="BN37" s="1031" t="str">
        <f t="shared" si="5"/>
        <v>松田町</v>
      </c>
      <c r="BO37" s="34">
        <f>BE37*VLOOKUP(BO$12,別紙!$B$4:$E$10,MATCH("設備利用率",別紙!$B$4:$E$4,0),0)/100*8760/10^3</f>
        <v>1339.9339799999996</v>
      </c>
      <c r="BP37" s="34">
        <f>BF37*VLOOKUP(BP$12,別紙!$B$4:$E$10,MATCH("設備利用率",別紙!$B$4:$E$4,0),0)/100*8760/10^3</f>
        <v>2303.5865400000002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3643.52052</v>
      </c>
      <c r="BV37" s="36"/>
      <c r="BW37" s="33" t="str">
        <f t="shared" si="7"/>
        <v>14363</v>
      </c>
      <c r="BX37" s="33" t="str">
        <f t="shared" si="8"/>
        <v>松田町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48460.834957348517</v>
      </c>
      <c r="BZ37" s="36"/>
      <c r="CA37" s="33" t="str">
        <f t="shared" si="9"/>
        <v>14363</v>
      </c>
      <c r="CB37" s="33" t="str">
        <f t="shared" si="10"/>
        <v>松田町</v>
      </c>
      <c r="CC37" s="223">
        <f t="shared" si="11"/>
        <v>2.7649832719128877E-2</v>
      </c>
      <c r="CD37" s="223">
        <f t="shared" si="16"/>
        <v>4.7535015482656026E-2</v>
      </c>
      <c r="CE37" s="223">
        <f t="shared" si="17"/>
        <v>0</v>
      </c>
      <c r="CF37" s="223">
        <f t="shared" si="18"/>
        <v>0</v>
      </c>
      <c r="CG37" s="223">
        <f t="shared" si="19"/>
        <v>0</v>
      </c>
      <c r="CH37" s="223">
        <f t="shared" si="20"/>
        <v>0</v>
      </c>
      <c r="CI37" s="223">
        <f t="shared" si="12"/>
        <v>7.5184848201784907E-2</v>
      </c>
      <c r="CK37" s="18" t="str">
        <f t="shared" si="13"/>
        <v>14363</v>
      </c>
      <c r="CL37" s="18" t="str">
        <f t="shared" si="14"/>
        <v>松田町</v>
      </c>
      <c r="CM37" s="18">
        <f>VLOOKUP($CK37&amp;"_"&amp;$AZ$7,データシート1!$A:$BT,MATCH("ca_太陽光発電（10kW未満）",データシート1!$A$1:$BT$1,0),0)</f>
        <v>247</v>
      </c>
      <c r="CN37" s="18">
        <f>VLOOKUP($CK37&amp;"_"&amp;$AZ$5,データシート1!$A:$BT,MATCH("ab_家庭",データシート1!$A$1:$BT$1,0),0)</f>
        <v>4872</v>
      </c>
      <c r="CO37" s="223">
        <f t="shared" si="15"/>
        <v>5.0697865353037767E-2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11349</v>
      </c>
      <c r="AY38" s="18" t="str">
        <f>IF(IFERROR(比較地域マスタ!$Z31,"")=0,"",IFERROR(比較地域マスタ!$Z31,""))</f>
        <v>ときがわ町</v>
      </c>
      <c r="BC38" s="844" t="str">
        <f t="shared" si="0"/>
        <v>11349</v>
      </c>
      <c r="BD38" s="1031" t="str">
        <f t="shared" si="2"/>
        <v>ときがわ町</v>
      </c>
      <c r="BE38" s="34">
        <f>VLOOKUP($BC38&amp;"_"&amp;$AZ$7,データシート1!$A:$BT,MATCH("cb_"&amp;BE$12,データシート1!$A$1:$BT$1,0),0)</f>
        <v>861.19999999999982</v>
      </c>
      <c r="BF38" s="34">
        <f>VLOOKUP($BC38&amp;"_"&amp;$AZ$7,データシート1!$A:$BT,MATCH("cb_"&amp;BF$12,データシート1!$A$1:$BT$1,0),0)</f>
        <v>8353.7000000000007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9214.9000000000015</v>
      </c>
      <c r="BL38" s="36"/>
      <c r="BM38" s="844" t="str">
        <f t="shared" si="4"/>
        <v>11349</v>
      </c>
      <c r="BN38" s="1031" t="str">
        <f t="shared" si="5"/>
        <v>ときがわ町</v>
      </c>
      <c r="BO38" s="34">
        <f>BE38*VLOOKUP(BO$12,別紙!$B$4:$E$10,MATCH("設備利用率",別紙!$B$4:$E$4,0),0)/100*8760/10^3</f>
        <v>1033.5433439999997</v>
      </c>
      <c r="BP38" s="34">
        <f>BF38*VLOOKUP(BP$12,別紙!$B$4:$E$10,MATCH("設備利用率",別紙!$B$4:$E$4,0),0)/100*8760/10^3</f>
        <v>11049.940212000001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12083.483556000001</v>
      </c>
      <c r="BV38" s="36"/>
      <c r="BW38" s="33" t="str">
        <f t="shared" si="7"/>
        <v>11349</v>
      </c>
      <c r="BX38" s="33" t="str">
        <f t="shared" si="8"/>
        <v>ときがわ町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75661.792636207785</v>
      </c>
      <c r="BZ38" s="36"/>
      <c r="CA38" s="33" t="str">
        <f t="shared" si="9"/>
        <v>11349</v>
      </c>
      <c r="CB38" s="33" t="str">
        <f t="shared" si="10"/>
        <v>ときがわ町</v>
      </c>
      <c r="CC38" s="223">
        <f t="shared" si="11"/>
        <v>1.366004304139894E-2</v>
      </c>
      <c r="CD38" s="223">
        <f t="shared" si="16"/>
        <v>0.14604385948307649</v>
      </c>
      <c r="CE38" s="223">
        <f t="shared" si="17"/>
        <v>0</v>
      </c>
      <c r="CF38" s="223">
        <f t="shared" si="18"/>
        <v>0</v>
      </c>
      <c r="CG38" s="223">
        <f t="shared" si="19"/>
        <v>0</v>
      </c>
      <c r="CH38" s="223">
        <f t="shared" si="20"/>
        <v>0</v>
      </c>
      <c r="CI38" s="223">
        <f t="shared" si="12"/>
        <v>0.15970390252447544</v>
      </c>
      <c r="CK38" s="18" t="str">
        <f t="shared" si="13"/>
        <v>11349</v>
      </c>
      <c r="CL38" s="18" t="str">
        <f t="shared" si="14"/>
        <v>ときがわ町</v>
      </c>
      <c r="CM38" s="18">
        <f>VLOOKUP($CK38&amp;"_"&amp;$AZ$7,データシート1!$A:$BT,MATCH("ca_太陽光発電（10kW未満）",データシート1!$A$1:$BT$1,0),0)</f>
        <v>182</v>
      </c>
      <c r="CN38" s="18">
        <f>VLOOKUP($CK38&amp;"_"&amp;$AZ$5,データシート1!$A:$BT,MATCH("ab_家庭",データシート1!$A$1:$BT$1,0),0)</f>
        <v>4739</v>
      </c>
      <c r="CO38" s="223">
        <f t="shared" si="15"/>
        <v>3.8404726735598228E-2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28446</v>
      </c>
      <c r="AY39" s="18" t="str">
        <f>IF(IFERROR(比較地域マスタ!$Z32,"")=0,"",IFERROR(比較地域マスタ!$Z32,""))</f>
        <v>神河町</v>
      </c>
      <c r="BC39" s="844" t="str">
        <f t="shared" si="0"/>
        <v>28446</v>
      </c>
      <c r="BD39" s="1031" t="str">
        <f t="shared" si="2"/>
        <v>神河町</v>
      </c>
      <c r="BE39" s="34">
        <f>VLOOKUP($BC39&amp;"_"&amp;$AZ$7,データシート1!$A:$BT,MATCH("cb_"&amp;BE$12,データシート1!$A$1:$BT$1,0),0)</f>
        <v>1534.1999999999998</v>
      </c>
      <c r="BF39" s="34">
        <f>VLOOKUP($BC39&amp;"_"&amp;$AZ$7,データシート1!$A:$BT,MATCH("cb_"&amp;BF$12,データシート1!$A$1:$BT$1,0),0)</f>
        <v>14108.600000000004</v>
      </c>
      <c r="BG39" s="34">
        <f>VLOOKUP($BC39&amp;"_"&amp;$AZ$7,データシート1!$A:$BT,MATCH("cb_"&amp;BG$12,データシート1!$A$1:$BT$1,0),0)</f>
        <v>0</v>
      </c>
      <c r="BH39" s="34">
        <f>VLOOKUP($BC39&amp;"_"&amp;$AZ$7,データシート1!$A:$BT,MATCH("cb_"&amp;BH$12,データシート1!$A$1:$BT$1,0),0)</f>
        <v>49.8</v>
      </c>
      <c r="BI39" s="34">
        <f>VLOOKUP($BC39&amp;"_"&amp;$AZ$7,データシート1!$A:$BT,MATCH("cb_"&amp;BI$12,データシート1!$A$1:$BT$1,0),0)</f>
        <v>0</v>
      </c>
      <c r="BJ39" s="34">
        <f>VLOOKUP($BC39&amp;"_"&amp;$AZ$7,データシート1!$A:$BT,MATCH("cb_"&amp;BJ$12,データシート1!$A$1:$BT$1,0),0)</f>
        <v>0</v>
      </c>
      <c r="BK39" s="34">
        <f t="shared" si="3"/>
        <v>15692.600000000002</v>
      </c>
      <c r="BL39" s="36"/>
      <c r="BM39" s="844" t="str">
        <f t="shared" si="4"/>
        <v>28446</v>
      </c>
      <c r="BN39" s="1031" t="str">
        <f t="shared" si="5"/>
        <v>神河町</v>
      </c>
      <c r="BO39" s="34">
        <f>BE39*VLOOKUP(BO$12,別紙!$B$4:$E$10,MATCH("設備利用率",別紙!$B$4:$E$4,0),0)/100*8760/10^3</f>
        <v>1841.2241039999997</v>
      </c>
      <c r="BP39" s="34">
        <f>BF39*VLOOKUP(BP$12,別紙!$B$4:$E$10,MATCH("設備利用率",別紙!$B$4:$E$4,0),0)/100*8760/10^3</f>
        <v>18662.291736000006</v>
      </c>
      <c r="BQ39" s="34">
        <f>BG39*VLOOKUP(BQ$12,別紙!$B$4:$E$10,MATCH("設備利用率",別紙!$B$4:$E$4,0),0)/100*8760/10^3</f>
        <v>0</v>
      </c>
      <c r="BR39" s="34">
        <f>BH39*VLOOKUP(BR$12,別紙!$B$4:$E$10,MATCH("設備利用率",別紙!$B$4:$E$4,0),0)/100*8760/10^3</f>
        <v>261.74879999999996</v>
      </c>
      <c r="BS39" s="34">
        <f>BI39*VLOOKUP(BS$12,別紙!$B$4:$E$10,MATCH("設備利用率",別紙!$B$4:$E$4,0),0)/100*8760/10^3</f>
        <v>0</v>
      </c>
      <c r="BT39" s="34">
        <f>BJ39*VLOOKUP(BT$12,別紙!$B$4:$E$10,MATCH("設備利用率",別紙!$B$4:$E$4,0),0)/100*8760/10^3</f>
        <v>0</v>
      </c>
      <c r="BU39" s="34">
        <f t="shared" si="6"/>
        <v>20765.264640000009</v>
      </c>
      <c r="BV39" s="36"/>
      <c r="BW39" s="33" t="str">
        <f t="shared" si="7"/>
        <v>28446</v>
      </c>
      <c r="BX39" s="33" t="str">
        <f t="shared" si="8"/>
        <v>神河町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56871.785839197502</v>
      </c>
      <c r="BZ39" s="36"/>
      <c r="CA39" s="33" t="str">
        <f t="shared" si="9"/>
        <v>28446</v>
      </c>
      <c r="CB39" s="33" t="str">
        <f t="shared" si="10"/>
        <v>神河町</v>
      </c>
      <c r="CC39" s="223">
        <f t="shared" si="11"/>
        <v>3.2375000658603909E-2</v>
      </c>
      <c r="CD39" s="223">
        <f t="shared" si="16"/>
        <v>0.32814675081184935</v>
      </c>
      <c r="CE39" s="223">
        <f t="shared" si="17"/>
        <v>0</v>
      </c>
      <c r="CF39" s="223">
        <f t="shared" si="18"/>
        <v>4.6024367995069343E-3</v>
      </c>
      <c r="CG39" s="223">
        <f t="shared" si="19"/>
        <v>0</v>
      </c>
      <c r="CH39" s="223">
        <f t="shared" si="20"/>
        <v>0</v>
      </c>
      <c r="CI39" s="223">
        <f t="shared" si="12"/>
        <v>0.36512418826996024</v>
      </c>
      <c r="CK39" s="18" t="str">
        <f t="shared" si="13"/>
        <v>28446</v>
      </c>
      <c r="CL39" s="18" t="str">
        <f t="shared" si="14"/>
        <v>神河町</v>
      </c>
      <c r="CM39" s="18">
        <f>VLOOKUP($CK39&amp;"_"&amp;$AZ$7,データシート1!$A:$BT,MATCH("ca_太陽光発電（10kW未満）",データシート1!$A$1:$BT$1,0),0)</f>
        <v>343</v>
      </c>
      <c r="CN39" s="18">
        <f>VLOOKUP($CK39&amp;"_"&amp;$AZ$5,データシート1!$A:$BT,MATCH("ab_家庭",データシート1!$A$1:$BT$1,0),0)</f>
        <v>4209</v>
      </c>
      <c r="CO39" s="223">
        <f t="shared" si="15"/>
        <v>8.14920408648135E-2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20590</v>
      </c>
      <c r="AY40" s="18" t="str">
        <f>IF(IFERROR(比較地域マスタ!$Z33,"")=0,"",IFERROR(比較地域マスタ!$Z33,""))</f>
        <v>飯綱町</v>
      </c>
      <c r="BC40" s="844" t="str">
        <f t="shared" si="0"/>
        <v>20590</v>
      </c>
      <c r="BD40" s="1031" t="str">
        <f t="shared" si="2"/>
        <v>飯綱町</v>
      </c>
      <c r="BE40" s="34">
        <f>VLOOKUP($BC40&amp;"_"&amp;$AZ$7,データシート1!$A:$BT,MATCH("cb_"&amp;BE$12,データシート1!$A$1:$BT$1,0),0)</f>
        <v>1481.6000000000001</v>
      </c>
      <c r="BF40" s="34">
        <f>VLOOKUP($BC40&amp;"_"&amp;$AZ$7,データシート1!$A:$BT,MATCH("cb_"&amp;BF$12,データシート1!$A$1:$BT$1,0),0)</f>
        <v>3987.7000000000003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5469.3</v>
      </c>
      <c r="BL40" s="36"/>
      <c r="BM40" s="844" t="str">
        <f t="shared" si="4"/>
        <v>20590</v>
      </c>
      <c r="BN40" s="1031" t="str">
        <f t="shared" si="5"/>
        <v>飯綱町</v>
      </c>
      <c r="BO40" s="34">
        <f>BE40*VLOOKUP(BO$12,別紙!$B$4:$E$10,MATCH("設備利用率",別紙!$B$4:$E$4,0),0)/100*8760/10^3</f>
        <v>1778.097792</v>
      </c>
      <c r="BP40" s="34">
        <f>BF40*VLOOKUP(BP$12,別紙!$B$4:$E$10,MATCH("設備利用率",別紙!$B$4:$E$4,0),0)/100*8760/10^3</f>
        <v>5274.7700519999999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7052.8678440000003</v>
      </c>
      <c r="BV40" s="36"/>
      <c r="BW40" s="33" t="str">
        <f t="shared" si="7"/>
        <v>20590</v>
      </c>
      <c r="BX40" s="33" t="str">
        <f t="shared" si="8"/>
        <v>飯綱町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41620.90090603687</v>
      </c>
      <c r="BZ40" s="36"/>
      <c r="CA40" s="33" t="str">
        <f t="shared" si="9"/>
        <v>20590</v>
      </c>
      <c r="CB40" s="33" t="str">
        <f t="shared" si="10"/>
        <v>飯綱町</v>
      </c>
      <c r="CC40" s="223">
        <f t="shared" si="11"/>
        <v>4.2721271123232638E-2</v>
      </c>
      <c r="CD40" s="223">
        <f t="shared" si="16"/>
        <v>0.12673368276934449</v>
      </c>
      <c r="CE40" s="223">
        <f t="shared" si="17"/>
        <v>0</v>
      </c>
      <c r="CF40" s="223">
        <f t="shared" si="18"/>
        <v>0</v>
      </c>
      <c r="CG40" s="223">
        <f t="shared" si="19"/>
        <v>0</v>
      </c>
      <c r="CH40" s="223">
        <f t="shared" si="20"/>
        <v>0</v>
      </c>
      <c r="CI40" s="223">
        <f t="shared" si="12"/>
        <v>0.16945495389257714</v>
      </c>
      <c r="CK40" s="18" t="str">
        <f t="shared" si="13"/>
        <v>20590</v>
      </c>
      <c r="CL40" s="18" t="str">
        <f t="shared" si="14"/>
        <v>飯綱町</v>
      </c>
      <c r="CM40" s="18">
        <f>VLOOKUP($CK40&amp;"_"&amp;$AZ$7,データシート1!$A:$BT,MATCH("ca_太陽光発電（10kW未満）",データシート1!$A$1:$BT$1,0),0)</f>
        <v>301</v>
      </c>
      <c r="CN40" s="18">
        <f>VLOOKUP($CK40&amp;"_"&amp;$AZ$5,データシート1!$A:$BT,MATCH("ab_家庭",データシート1!$A$1:$BT$1,0),0)</f>
        <v>4230</v>
      </c>
      <c r="CO40" s="223">
        <f t="shared" si="15"/>
        <v>7.1158392434988185E-2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33681</v>
      </c>
      <c r="AY41" s="18" t="str">
        <f>IF(IFERROR(比較地域マスタ!$Z34,"")=0,"",IFERROR(比較地域マスタ!$Z34,""))</f>
        <v>吉備中央町</v>
      </c>
      <c r="BC41" s="844" t="str">
        <f t="shared" si="0"/>
        <v>33681</v>
      </c>
      <c r="BD41" s="1031" t="str">
        <f t="shared" si="2"/>
        <v>吉備中央町</v>
      </c>
      <c r="BE41" s="34">
        <f>VLOOKUP($BC41&amp;"_"&amp;$AZ$7,データシート1!$A:$BT,MATCH("cb_"&amp;BE$12,データシート1!$A$1:$BT$1,0),0)</f>
        <v>1640.1000000000013</v>
      </c>
      <c r="BF41" s="34">
        <f>VLOOKUP($BC41&amp;"_"&amp;$AZ$7,データシート1!$A:$BT,MATCH("cb_"&amp;BF$12,データシート1!$A$1:$BT$1,0),0)</f>
        <v>44337.800000000039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45977.900000000038</v>
      </c>
      <c r="BL41" s="36"/>
      <c r="BM41" s="844" t="str">
        <f t="shared" si="4"/>
        <v>33681</v>
      </c>
      <c r="BN41" s="1031" t="str">
        <f t="shared" si="5"/>
        <v>吉備中央町</v>
      </c>
      <c r="BO41" s="34">
        <f>BE41*VLOOKUP(BO$12,別紙!$B$4:$E$10,MATCH("設備利用率",別紙!$B$4:$E$4,0),0)/100*8760/10^3</f>
        <v>1968.3168120000016</v>
      </c>
      <c r="BP41" s="34">
        <f>BF41*VLOOKUP(BP$12,別紙!$B$4:$E$10,MATCH("設備利用率",別紙!$B$4:$E$4,0),0)/100*8760/10^3</f>
        <v>58648.268328000056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60616.585140000061</v>
      </c>
      <c r="BV41" s="36"/>
      <c r="BW41" s="33" t="str">
        <f t="shared" si="7"/>
        <v>33681</v>
      </c>
      <c r="BX41" s="33" t="str">
        <f t="shared" si="8"/>
        <v>吉備中央町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100793.50718417289</v>
      </c>
      <c r="BZ41" s="36"/>
      <c r="CA41" s="33" t="str">
        <f t="shared" si="9"/>
        <v>33681</v>
      </c>
      <c r="CB41" s="33" t="str">
        <f t="shared" si="10"/>
        <v>吉備中央町</v>
      </c>
      <c r="CC41" s="223">
        <f t="shared" si="11"/>
        <v>1.9528210367791198E-2</v>
      </c>
      <c r="CD41" s="223">
        <f t="shared" si="16"/>
        <v>0.58186553843032962</v>
      </c>
      <c r="CE41" s="223">
        <f t="shared" si="17"/>
        <v>0</v>
      </c>
      <c r="CF41" s="223">
        <f t="shared" si="18"/>
        <v>0</v>
      </c>
      <c r="CG41" s="223">
        <f t="shared" si="19"/>
        <v>0</v>
      </c>
      <c r="CH41" s="223">
        <f t="shared" si="20"/>
        <v>0</v>
      </c>
      <c r="CI41" s="223">
        <f t="shared" si="12"/>
        <v>0.6013937487981208</v>
      </c>
      <c r="CK41" s="18" t="str">
        <f t="shared" si="13"/>
        <v>33681</v>
      </c>
      <c r="CL41" s="18" t="str">
        <f t="shared" si="14"/>
        <v>吉備中央町</v>
      </c>
      <c r="CM41" s="18">
        <f>VLOOKUP($CK41&amp;"_"&amp;$AZ$7,データシート1!$A:$BT,MATCH("ca_太陽光発電（10kW未満）",データシート1!$A$1:$BT$1,0),0)</f>
        <v>283</v>
      </c>
      <c r="CN41" s="18">
        <f>VLOOKUP($CK41&amp;"_"&amp;$AZ$5,データシート1!$A:$BT,MATCH("ab_家庭",データシート1!$A$1:$BT$1,0),0)</f>
        <v>5196</v>
      </c>
      <c r="CO41" s="223">
        <f t="shared" si="15"/>
        <v>5.4464973056197075E-2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松田町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14363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1</v>
      </c>
      <c r="N7" s="702">
        <f t="shared" si="0"/>
        <v>1</v>
      </c>
      <c r="O7" s="702">
        <f>SUM(O8:O13)</f>
        <v>1</v>
      </c>
      <c r="P7" s="702">
        <f t="shared" si="0"/>
        <v>1</v>
      </c>
      <c r="Q7" s="703">
        <f>SUM(Q8:Q13)</f>
        <v>1</v>
      </c>
      <c r="R7" s="909">
        <f t="shared" si="0"/>
        <v>0</v>
      </c>
      <c r="S7" s="910">
        <f t="shared" si="0"/>
        <v>0</v>
      </c>
      <c r="T7" s="910">
        <f t="shared" si="0"/>
        <v>0</v>
      </c>
      <c r="U7" s="910">
        <f t="shared" si="0"/>
        <v>0</v>
      </c>
      <c r="V7" s="910">
        <f t="shared" si="0"/>
        <v>0</v>
      </c>
      <c r="W7" s="910">
        <f t="shared" si="0"/>
        <v>0</v>
      </c>
      <c r="X7" s="910">
        <f t="shared" si="0"/>
        <v>3.9409999999999998</v>
      </c>
      <c r="Y7" s="910">
        <f t="shared" si="0"/>
        <v>4.3239999999999998</v>
      </c>
      <c r="Z7" s="910">
        <f>SUM(Z8:Z13)</f>
        <v>4.26</v>
      </c>
      <c r="AA7" s="910">
        <f>SUM(AA8:AA13)</f>
        <v>4.3339999999999996</v>
      </c>
      <c r="AB7" s="911">
        <f t="shared" si="0"/>
        <v>4.2350000000000003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3.9409999999999998</v>
      </c>
      <c r="Y11" s="916">
        <f>VLOOKUP($D$3&amp;"_"&amp;Y$3,データシート1!$A:$BU,MATCH($R$2&amp;"_"&amp;$C11,データシート1!$A$1:$BU$1,0),0)</f>
        <v>4.3239999999999998</v>
      </c>
      <c r="Z11" s="916">
        <f>VLOOKUP($D$3&amp;"_"&amp;Z$3,データシート1!$A:$BU,MATCH($R$2&amp;"_"&amp;$C11,データシート1!$A$1:$BU$1,0),0)</f>
        <v>4.26</v>
      </c>
      <c r="AA11" s="916">
        <f>VLOOKUP($D$3&amp;"_"&amp;AA$3,データシート1!$A:$BU,MATCH($R$2&amp;"_"&amp;$C11,データシート1!$A$1:$BU$1,0),0)</f>
        <v>4.3339999999999996</v>
      </c>
      <c r="AB11" s="917">
        <f>VLOOKUP($D$3&amp;"_"&amp;AB$3,データシート1!$A:$BU,MATCH($R$2&amp;"_"&amp;$C11,データシート1!$A$1:$BU$1,0),0)</f>
        <v>4.2350000000000003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3.9409999999999998</v>
      </c>
      <c r="Y117" s="925">
        <f>VLOOKUP($D$3&amp;"_"&amp;Y$3,データシート2!$A:$SI,MATCH($R$2&amp;"_"&amp;$B117,データシート2!$A$1:$SI$1,0),0)</f>
        <v>4.3239999999999998</v>
      </c>
      <c r="Z117" s="925">
        <f>VLOOKUP($D$3&amp;"_"&amp;Z$3,データシート2!$A:$SI,MATCH($R$2&amp;"_"&amp;$B117,データシート2!$A$1:$SI$1,0),0)</f>
        <v>4.26</v>
      </c>
      <c r="AA117" s="925">
        <f>VLOOKUP($D$3&amp;"_"&amp;AA$3,データシート2!$A:$SI,MATCH($R$2&amp;"_"&amp;$B117,データシート2!$A$1:$SI$1,0),0)</f>
        <v>4.3339999999999996</v>
      </c>
      <c r="AB117" s="926">
        <f>VLOOKUP($D$3&amp;"_"&amp;AB$3,データシート2!$A:$SI,MATCH($R$2&amp;"_"&amp;$B117,データシート2!$A$1:$SI$1,0),0)</f>
        <v>4.2350000000000003</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3.9409999999999998</v>
      </c>
      <c r="Y118" s="928">
        <f>VLOOKUP($D$3&amp;"_"&amp;Y$3,データシート2!$A:$SI,MATCH($R$2&amp;"_"&amp;$C118,データシート2!$A$1:$SI$1,0),0)</f>
        <v>4.3239999999999998</v>
      </c>
      <c r="Z118" s="928">
        <f>VLOOKUP($D$3&amp;"_"&amp;Z$3,データシート2!$A:$SI,MATCH($R$2&amp;"_"&amp;$C118,データシート2!$A$1:$SI$1,0),0)</f>
        <v>4.26</v>
      </c>
      <c r="AA118" s="928">
        <f>VLOOKUP($D$3&amp;"_"&amp;AA$3,データシート2!$A:$SI,MATCH($R$2&amp;"_"&amp;$C118,データシート2!$A$1:$SI$1,0),0)</f>
        <v>4.3339999999999996</v>
      </c>
      <c r="AB118" s="929">
        <f>VLOOKUP($D$3&amp;"_"&amp;AB$3,データシート2!$A:$SI,MATCH($R$2&amp;"_"&amp;$C118,データシート2!$A$1:$SI$1,0),0)</f>
        <v>4.2350000000000003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2025-03-04T09:32:07Z</dcterms:created>
  <dcterms:modified xsi:type="dcterms:W3CDTF">2025-03-04T09:32:07Z</dcterms:modified>
  <cp:category/>
  <cp:contentStatus/>
</cp:coreProperties>
</file>