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AC243FE-9534-480A-B45A-A20A325C350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<sst xmlns="http://schemas.openxmlformats.org/spreadsheetml/2006/main" count="16738" uniqueCount="2448">
  <si>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</si>
  <si>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</si>
  <si>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</si>
  <si>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</si>
  <si>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</si>
  <si>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</si>
  <si>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</si>
  <si>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</si>
  <si>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</si>
  <si>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</si>
  <si>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</si>
  <si>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</si>
  <si>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</si>
  <si>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</si>
  <si>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</si>
  <si>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</si>
  <si>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</si>
  <si>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</si>
  <si>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</si>
  <si>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</si>
  <si>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</si>
  <si>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</si>
  <si>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</si>
  <si>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</si>
  <si>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</si>
  <si>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</si>
  <si>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</si>
  <si>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</si>
  <si>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</si>
  <si>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</si>
  <si>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</si>
  <si>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</si>
  <si>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</si>
  <si>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</si>
  <si>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</si>
  <si>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</si>
  <si>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</si>
  <si>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</si>
  <si>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</si>
  <si>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</si>
  <si>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</si>
  <si>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</si>
  <si>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</si>
  <si>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</si>
  <si>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</si>
  <si>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</si>
  <si>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</si>
  <si>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</si>
  <si>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</si>
  <si>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</si>
  <si>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</si>
  <si>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</si>
  <si>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</si>
  <si>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</si>
  <si>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</si>
  <si>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</si>
  <si>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</si>
  <si>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</si>
  <si>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</si>
  <si>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</si>
  <si>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</si>
  <si>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</si>
  <si>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</si>
  <si>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</si>
  <si>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</si>
  <si>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</si>
  <si>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</si>
  <si>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</si>
  <si>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</si>
  <si>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</si>
  <si>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</si>
  <si>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</si>
  <si>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</si>
  <si>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</si>
  <si>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</si>
  <si>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</si>
  <si>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</si>
  <si>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</si>
  <si>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</si>
  <si>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</si>
  <si>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</si>
  <si>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</si>
  <si>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</si>
  <si>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</si>
  <si>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</si>
  <si>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</si>
  <si>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</si>
  <si>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</si>
  <si>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</si>
  <si>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</si>
  <si>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</si>
  <si>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</si>
  <si>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</si>
  <si>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</si>
  <si>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</si>
  <si>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</si>
  <si>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</si>
  <si>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</si>
  <si>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</si>
  <si>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</si>
  <si>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</si>
  <si>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</si>
  <si>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</si>
  <si>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</si>
  <si>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</si>
  <si>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</si>
  <si>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</si>
  <si>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</si>
  <si>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</si>
  <si>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</si>
  <si>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</si>
  <si>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</si>
  <si>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</si>
  <si>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</si>
  <si>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</si>
  <si>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</si>
  <si>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</si>
  <si>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</si>
  <si>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</si>
  <si>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</si>
  <si>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</si>
  <si>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</si>
  <si>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</si>
  <si>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</si>
  <si>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</si>
  <si>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</si>
  <si>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</si>
  <si>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</si>
  <si>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</si>
  <si>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</si>
  <si>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</si>
  <si>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</si>
  <si>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</si>
  <si>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</si>
  <si>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</si>
  <si>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</si>
  <si>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</si>
  <si>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</si>
  <si>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</si>
  <si>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</si>
  <si>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</si>
  <si>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</si>
  <si>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</si>
  <si>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</si>
  <si>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</si>
  <si>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</si>
  <si>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</si>
  <si>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</si>
  <si>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</si>
  <si>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</si>
  <si>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</si>
  <si>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</si>
  <si>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</si>
  <si>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</si>
  <si>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</si>
  <si>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</si>
  <si>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</si>
  <si>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</si>
  <si>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</si>
  <si>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</si>
  <si>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</si>
  <si>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</si>
  <si>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</si>
  <si>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</si>
  <si>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</si>
  <si>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</si>
  <si>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</si>
  <si>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</si>
  <si>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</si>
  <si>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</si>
  <si>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</si>
  <si>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</si>
  <si>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</si>
  <si>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</si>
  <si>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</si>
  <si>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</si>
  <si>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</si>
  <si>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</si>
  <si>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</si>
  <si>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</si>
  <si>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</si>
  <si>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</si>
  <si>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</si>
  <si>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</si>
  <si>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</si>
  <si>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</si>
  <si>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</si>
  <si>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</si>
  <si>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</si>
  <si>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</si>
  <si>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</si>
  <si>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</si>
  <si>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</si>
  <si>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</si>
  <si>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</si>
  <si>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</si>
  <si>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</si>
  <si>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</si>
  <si>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</si>
  <si>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</si>
  <si>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</si>
  <si>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</si>
  <si>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</si>
  <si>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</si>
  <si>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</si>
  <si>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</si>
  <si>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</si>
  <si>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</si>
  <si>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</si>
  <si>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</si>
  <si>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</si>
  <si>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</si>
  <si>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</si>
  <si>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</si>
  <si>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</si>
  <si>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</si>
  <si>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</si>
  <si>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</si>
  <si>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</si>
  <si>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</si>
  <si>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</si>
  <si>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</si>
  <si>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</si>
  <si>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</si>
  <si>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</si>
  <si>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</si>
  <si>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</si>
  <si>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</si>
  <si>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</si>
  <si>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</si>
  <si>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</si>
  <si>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</si>
  <si>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</si>
  <si>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</si>
  <si>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</si>
  <si>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</si>
  <si>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</si>
  <si>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</si>
  <si>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</si>
  <si>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</si>
  <si>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</si>
  <si>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</si>
  <si>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</si>
  <si>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</si>
  <si>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</si>
  <si>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</si>
  <si>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</si>
  <si>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</si>
  <si>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</si>
  <si>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</si>
  <si>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</si>
  <si>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</si>
  <si>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</si>
  <si>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</si>
  <si>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</si>
  <si>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</si>
  <si>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</si>
  <si>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</si>
  <si>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</si>
  <si>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</si>
  <si>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</si>
  <si>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</si>
  <si>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</si>
  <si>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</si>
  <si>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</si>
  <si>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</si>
  <si>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</si>
  <si>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</si>
  <si>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</si>
  <si>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</si>
  <si>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</si>
  <si>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</si>
  <si>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</si>
  <si>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</si>
  <si>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</si>
  <si>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</si>
  <si>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</si>
  <si>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</si>
  <si>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</si>
  <si>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</si>
  <si>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</si>
  <si>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</si>
  <si>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</si>
  <si>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</si>
  <si>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</si>
  <si>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</si>
  <si>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</si>
  <si>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</si>
  <si>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</si>
  <si>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</si>
  <si>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</si>
  <si>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</si>
  <si>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</si>
  <si>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</si>
  <si>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</si>
  <si>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</si>
  <si>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</si>
  <si>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</si>
  <si>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</si>
  <si>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</si>
  <si>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</si>
  <si>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</si>
  <si>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</si>
  <si>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</si>
  <si>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</si>
  <si>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</si>
  <si>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</si>
  <si>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</si>
  <si>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</si>
  <si>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</si>
  <si>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</si>
  <si>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</si>
  <si>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</si>
  <si>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</si>
  <si>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</si>
  <si>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</si>
  <si>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</si>
  <si>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</si>
  <si>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</si>
  <si>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</si>
  <si>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</si>
  <si>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</si>
  <si>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</si>
  <si>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</si>
  <si>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</si>
  <si>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</si>
  <si>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</si>
  <si>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</si>
  <si>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</si>
  <si>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</si>
  <si>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</si>
  <si>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</si>
  <si>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</si>
  <si>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</si>
  <si>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</si>
  <si>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</si>
  <si>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</si>
  <si>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</si>
  <si>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</si>
  <si>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</si>
  <si>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</si>
  <si>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</si>
  <si>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</si>
  <si>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</si>
  <si>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</si>
  <si>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</si>
  <si>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</si>
  <si>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</si>
  <si>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</si>
  <si>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</si>
  <si>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</si>
  <si>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</si>
  <si>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</si>
  <si>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</si>
  <si>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</si>
  <si>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</si>
  <si>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</si>
  <si>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</si>
  <si>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</si>
  <si>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</si>
  <si>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</si>
  <si>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</si>
  <si>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</si>
  <si>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</si>
  <si>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</si>
  <si>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</si>
  <si>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</si>
  <si>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</si>
  <si>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</si>
  <si>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</si>
  <si>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</si>
  <si>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</si>
  <si>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</si>
  <si>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</si>
  <si>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</si>
  <si>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</si>
  <si>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</si>
  <si>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</si>
  <si>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</si>
  <si>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</si>
  <si>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</si>
  <si>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</si>
  <si>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</si>
  <si>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</si>
  <si>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</si>
  <si>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</si>
  <si>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</si>
  <si>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</si>
  <si>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</si>
  <si>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</si>
  <si>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</si>
  <si>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</si>
  <si>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</si>
  <si>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</si>
  <si>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</si>
  <si>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</si>
  <si>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</si>
  <si>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</si>
  <si>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</si>
  <si>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</si>
  <si>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</si>
  <si>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</si>
  <si>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</si>
  <si>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</si>
  <si>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</si>
  <si>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</si>
  <si>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</si>
  <si>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</si>
  <si>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</si>
  <si>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</si>
  <si>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</si>
  <si>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</si>
  <si>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</si>
  <si>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</si>
  <si>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</si>
  <si>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</si>
  <si>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</si>
  <si>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</si>
  <si>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</si>
  <si>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</si>
  <si>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</si>
  <si>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</si>
  <si>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</si>
  <si>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</si>
  <si>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</si>
  <si>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</si>
  <si>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</si>
  <si>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</si>
  <si>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</si>
  <si>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</si>
  <si>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</si>
  <si>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</si>
  <si>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</si>
  <si>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</si>
  <si>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</si>
  <si>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</si>
  <si>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</si>
  <si>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</si>
  <si>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</si>
  <si>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</si>
  <si>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</si>
  <si>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</si>
  <si>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</si>
  <si>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</si>
  <si>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</si>
  <si>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</si>
  <si>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</si>
  <si>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</si>
  <si>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</si>
  <si>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</si>
  <si>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</si>
  <si>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</si>
  <si>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</si>
  <si>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</si>
  <si>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</si>
  <si>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</si>
  <si>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</si>
  <si>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</si>
  <si>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</si>
  <si>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</si>
  <si>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</si>
  <si>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</si>
  <si>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</si>
  <si>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</si>
  <si>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</si>
  <si>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</si>
  <si>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</si>
  <si>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</si>
  <si>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</si>
  <si>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</si>
  <si>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</si>
  <si>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</si>
  <si>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</si>
  <si>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</si>
  <si>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</si>
  <si>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</si>
  <si>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</si>
  <si>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</si>
  <si>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</si>
  <si>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</si>
  <si>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</si>
  <si>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</si>
  <si>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</si>
  <si>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</si>
  <si>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</si>
  <si>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</si>
  <si>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</si>
  <si>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</si>
  <si>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</si>
  <si>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</si>
  <si>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</si>
  <si>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</si>
  <si>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</si>
  <si>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</si>
  <si>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</si>
  <si>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</si>
  <si>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</si>
  <si>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</si>
  <si>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</si>
  <si>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</si>
  <si>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</si>
  <si>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</si>
  <si>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</si>
  <si>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</si>
  <si>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</si>
  <si>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</si>
  <si>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</si>
  <si>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</si>
  <si>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</si>
  <si>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</si>
  <si>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</si>
  <si>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</si>
  <si>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</si>
  <si>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</si>
  <si>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</si>
  <si>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</si>
  <si>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</si>
  <si>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</si>
  <si>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</si>
  <si>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</si>
  <si>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</si>
  <si>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</si>
  <si>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</si>
  <si>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</si>
  <si>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</si>
  <si>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</si>
  <si>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</si>
  <si>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</si>
  <si>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</si>
  <si>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</si>
  <si>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</si>
  <si>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</si>
  <si>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</si>
  <si>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</si>
  <si>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</si>
  <si>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</si>
  <si>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</si>
  <si>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</si>
  <si>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</si>
  <si>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</si>
  <si>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</si>
  <si>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</si>
  <si>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</si>
  <si>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</si>
  <si>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</si>
  <si>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</si>
  <si>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</si>
  <si>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</si>
  <si>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</si>
  <si>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</si>
  <si>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</si>
  <si>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</si>
  <si>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</si>
  <si>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</si>
  <si>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</si>
  <si>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</si>
  <si>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</si>
  <si>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</si>
  <si>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</si>
  <si>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</si>
  <si>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</si>
  <si>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</si>
  <si>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</si>
  <si>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</si>
  <si>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</si>
  <si>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</si>
  <si>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</si>
  <si>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</si>
  <si>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</si>
  <si>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</si>
  <si>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</si>
  <si>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</si>
  <si>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</si>
  <si>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</si>
  <si>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</si>
  <si>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</si>
  <si>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</si>
  <si>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</si>
  <si>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</si>
  <si>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</si>
  <si>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</si>
  <si>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</si>
  <si>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</si>
  <si>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</si>
  <si>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</si>
  <si>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</si>
  <si>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</si>
  <si>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</si>
  <si>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</si>
  <si>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</si>
  <si>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</si>
  <si>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</si>
  <si>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</si>
  <si>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</si>
  <si>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</si>
  <si>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</si>
  <si>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</si>
  <si>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</si>
  <si>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</si>
  <si>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</si>
  <si>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</si>
  <si>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</si>
  <si>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</si>
  <si>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</si>
  <si>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</si>
  <si>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</si>
  <si>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</si>
  <si>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</si>
  <si>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</si>
  <si>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</si>
  <si>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</si>
  <si>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</si>
  <si>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</si>
  <si>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</si>
  <si>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</si>
  <si>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</si>
  <si>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</si>
  <si>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</si>
  <si>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</si>
  <si>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</si>
  <si>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</si>
  <si>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</si>
  <si>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</si>
  <si>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</si>
  <si>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</si>
  <si>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</si>
  <si>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</si>
  <si>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</si>
  <si>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</si>
  <si>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</si>
  <si>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</si>
  <si>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</si>
  <si>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</si>
  <si>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</si>
  <si>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</si>
  <si>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</si>
  <si>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</si>
  <si>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</si>
  <si>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</si>
  <si>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</si>
  <si>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</si>
  <si>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</si>
  <si>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</si>
  <si>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</si>
  <si>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</si>
  <si>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</si>
  <si>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</si>
  <si>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</si>
  <si>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</si>
  <si>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</si>
  <si>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</si>
  <si>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</si>
  <si>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</si>
  <si>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</si>
  <si>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</si>
  <si>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</si>
  <si>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</si>
  <si>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</si>
  <si>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</si>
  <si>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</si>
  <si>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</si>
  <si>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</si>
  <si>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</si>
  <si>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</si>
  <si>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</si>
  <si>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</si>
  <si>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</si>
  <si>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</si>
  <si>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</si>
  <si>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</si>
  <si>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</si>
  <si>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</si>
  <si>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</si>
  <si>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</si>
  <si>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</si>
  <si>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</si>
  <si>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</si>
  <si>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</si>
  <si>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</si>
  <si>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</si>
  <si>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</si>
  <si>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</si>
  <si>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</si>
  <si>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</si>
  <si>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</si>
  <si>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</si>
  <si>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</si>
  <si>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</si>
  <si>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</si>
  <si>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</si>
  <si>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</si>
  <si>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</si>
  <si>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</si>
  <si>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</si>
  <si>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</si>
  <si>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</si>
  <si>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</si>
  <si>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</si>
  <si>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</si>
  <si>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</si>
  <si>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</si>
  <si>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</si>
  <si>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</si>
  <si>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</si>
  <si>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</si>
  <si>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</si>
  <si>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</si>
  <si>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</si>
  <si>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</si>
  <si>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</si>
  <si>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</si>
  <si>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</si>
  <si>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</si>
  <si>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</si>
  <si>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</si>
  <si>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</si>
  <si>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</si>
  <si>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</si>
  <si>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</si>
  <si>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</si>
  <si>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</si>
  <si>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</si>
  <si>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</si>
  <si>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</si>
  <si>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</si>
  <si>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</si>
  <si>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</si>
  <si>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</si>
  <si>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</si>
  <si>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</si>
  <si>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</si>
  <si>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</si>
  <si>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</si>
  <si>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</si>
  <si>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</si>
  <si>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</si>
  <si>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</si>
  <si>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</si>
  <si>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</si>
  <si>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</si>
  <si>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</si>
  <si>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</si>
  <si>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</si>
  <si>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</si>
  <si>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</si>
  <si>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</si>
  <si>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</si>
  <si>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</si>
  <si>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</si>
  <si>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</si>
  <si>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</si>
  <si>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</si>
  <si>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</si>
  <si>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</si>
  <si>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</si>
  <si>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</si>
  <si>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</si>
  <si>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</si>
  <si>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</si>
  <si>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</si>
  <si>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</si>
  <si>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</si>
  <si>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</si>
  <si>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</si>
  <si>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</si>
  <si>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</si>
  <si>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</si>
  <si>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</si>
  <si>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</si>
  <si>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</si>
  <si>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</si>
  <si>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</si>
  <si>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</si>
  <si>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</si>
  <si>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</si>
  <si>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</si>
  <si>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</si>
  <si>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</si>
  <si>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</si>
  <si>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</si>
  <si>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</si>
  <si>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</si>
  <si>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</si>
  <si>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</si>
  <si>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</si>
  <si>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</si>
  <si>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</si>
  <si>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</si>
  <si>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</si>
  <si>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</si>
  <si>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</si>
  <si>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</si>
  <si>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</si>
  <si>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</si>
  <si>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</si>
  <si>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</si>
  <si>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</si>
  <si>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</si>
  <si>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</si>
  <si>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</si>
  <si>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</si>
  <si>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</si>
  <si>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</si>
  <si>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</si>
  <si>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</si>
  <si>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</si>
  <si>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</si>
  <si>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</si>
  <si>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</si>
  <si>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</si>
  <si>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</si>
  <si>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</si>
  <si>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</si>
  <si>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</si>
  <si>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</si>
  <si>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</si>
  <si>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</si>
  <si>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</si>
  <si>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</si>
  <si>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</si>
  <si>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</si>
  <si>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</si>
  <si>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</si>
  <si>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</si>
  <si>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</si>
  <si>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</si>
  <si>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</si>
  <si>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</si>
  <si>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</si>
  <si>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</si>
  <si>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</si>
  <si>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</si>
  <si>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</si>
  <si>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</si>
  <si>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</si>
  <si>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</si>
  <si>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</si>
  <si>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</si>
  <si>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</si>
  <si>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</si>
  <si>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</si>
  <si>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</si>
  <si>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</si>
  <si>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</si>
  <si>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</si>
  <si>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</si>
  <si>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</si>
  <si>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</si>
  <si>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</si>
  <si>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</si>
  <si>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</si>
  <si>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</si>
  <si>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</si>
  <si>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</si>
  <si>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</si>
  <si>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</si>
  <si>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</si>
  <si>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</si>
  <si>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</si>
  <si>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</si>
  <si>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</si>
  <si>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</si>
  <si>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</si>
  <si>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</si>
  <si>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</si>
  <si>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</si>
  <si>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</si>
  <si>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</si>
  <si>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</si>
  <si>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</si>
  <si>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</si>
  <si>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</si>
  <si>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</si>
  <si>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</si>
  <si>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</si>
  <si>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</si>
  <si>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</si>
  <si>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</si>
  <si>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</si>
  <si>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</si>
  <si>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</si>
  <si>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</si>
  <si>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</si>
  <si>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</si>
  <si>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</si>
  <si>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</si>
  <si>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</si>
  <si>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</si>
  <si>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</si>
  <si>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</si>
  <si>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</si>
  <si>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</si>
  <si>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</si>
  <si>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</si>
  <si>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</si>
  <si>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</si>
  <si>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</si>
  <si>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</si>
  <si>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</si>
  <si>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</si>
  <si>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</si>
  <si>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</si>
  <si>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</si>
  <si>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</si>
  <si>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</si>
  <si>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</si>
  <si>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</si>
  <si>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</si>
  <si>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</si>
  <si>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</si>
  <si>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</si>
  <si>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</si>
  <si>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</si>
  <si>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</si>
  <si>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</si>
  <si>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</si>
  <si>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</si>
  <si>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</si>
  <si>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</si>
  <si>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</si>
  <si>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</si>
  <si>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</si>
  <si>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</si>
  <si>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</si>
  <si>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</si>
  <si>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</si>
  <si>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</si>
  <si>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</si>
  <si>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</si>
  <si>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</si>
  <si>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</si>
  <si>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</si>
  <si>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</si>
  <si>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</si>
  <si>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</si>
  <si>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</si>
  <si>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</si>
  <si>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</si>
  <si>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</si>
  <si>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</si>
  <si>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</si>
  <si>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</si>
  <si>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</si>
  <si>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</si>
  <si>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</si>
  <si>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</si>
  <si>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</si>
  <si>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</si>
  <si>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</si>
  <si>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</si>
  <si>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</si>
  <si>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</si>
  <si>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</si>
  <si>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</si>
  <si>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</si>
  <si>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</si>
  <si>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</si>
  <si>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</si>
  <si>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</si>
  <si>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</si>
  <si>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</si>
  <si>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</si>
  <si>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</si>
  <si>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</si>
  <si>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</si>
  <si>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</si>
  <si>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</si>
  <si>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</si>
  <si>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</si>
  <si>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</si>
  <si>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</si>
  <si>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</si>
  <si>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</si>
  <si>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</si>
  <si>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</si>
  <si>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</si>
  <si>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</si>
  <si>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</si>
  <si>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</si>
  <si>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</si>
  <si>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</si>
  <si>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</si>
  <si>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</si>
  <si>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</si>
  <si>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</si>
  <si>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</si>
  <si>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</si>
  <si>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</si>
  <si>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</si>
  <si>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</si>
  <si>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</si>
  <si>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</si>
  <si>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</si>
  <si>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</si>
  <si>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</si>
  <si>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</si>
  <si>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</si>
  <si>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</si>
  <si>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</si>
  <si>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</si>
  <si>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</si>
  <si>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</si>
  <si>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</si>
  <si>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</si>
  <si>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</si>
  <si>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</si>
  <si>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</si>
  <si>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</si>
  <si>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</si>
  <si>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</si>
  <si>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</si>
  <si>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</si>
  <si>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</si>
  <si>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</si>
  <si>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</si>
  <si>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</si>
  <si>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</si>
  <si>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</si>
  <si>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</si>
  <si>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</si>
  <si>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</si>
  <si>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</si>
  <si>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</si>
  <si>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</si>
  <si>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</si>
  <si>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</si>
  <si>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</si>
  <si>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</si>
  <si>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</si>
  <si>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</si>
  <si>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</si>
  <si>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</si>
  <si>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</si>
  <si>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</si>
  <si>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</si>
  <si>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</si>
  <si>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</si>
  <si>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</si>
  <si>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</si>
  <si>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</si>
  <si>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</si>
  <si>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</si>
  <si>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</si>
  <si>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</si>
  <si>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</si>
  <si>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</si>
  <si>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</si>
  <si>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</si>
  <si>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</si>
  <si>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</si>
  <si>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</si>
  <si>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</si>
  <si>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</si>
  <si>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</si>
  <si>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</si>
  <si>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</si>
  <si>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</si>
  <si>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</si>
  <si>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</si>
  <si>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</si>
  <si>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</si>
  <si>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</si>
  <si>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</si>
  <si>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</si>
  <si>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</si>
  <si>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</si>
  <si>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</si>
  <si>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</si>
  <si>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</si>
  <si>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</si>
  <si>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</si>
  <si>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</si>
  <si>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</si>
  <si>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</si>
  <si>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</si>
  <si>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</si>
  <si>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</si>
  <si>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</si>
  <si>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</si>
  <si>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</si>
  <si>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</si>
  <si>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</si>
  <si>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</si>
  <si>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</si>
  <si>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</si>
  <si>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</si>
  <si>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</si>
  <si>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</si>
  <si>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</si>
  <si>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</si>
  <si>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</si>
  <si>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</si>
  <si>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</si>
  <si>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</si>
  <si>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</si>
  <si>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</si>
  <si>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</si>
  <si>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</si>
  <si>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</si>
  <si>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</si>
  <si>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</si>
  <si>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</si>
  <si>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</si>
  <si>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</si>
  <si>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</si>
  <si>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</si>
  <si>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</si>
  <si>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</si>
  <si>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</si>
  <si>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</si>
  <si>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</si>
  <si>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</si>
  <si>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</si>
  <si>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</si>
  <si>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</si>
  <si>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</si>
  <si>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</si>
  <si>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</si>
  <si>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</si>
  <si>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</si>
  <si>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</si>
  <si>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</si>
  <si>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</si>
  <si>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</si>
  <si>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</si>
  <si>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</si>
  <si>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</si>
  <si>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</si>
  <si>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</si>
  <si>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</si>
  <si>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</si>
  <si>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</si>
  <si>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</si>
  <si>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</si>
  <si>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</si>
  <si>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</si>
  <si>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</si>
  <si>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</si>
  <si>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</si>
  <si>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</si>
  <si>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</si>
  <si>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</si>
  <si>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</si>
  <si>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</si>
  <si>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</si>
  <si>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</si>
  <si>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</si>
  <si>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</si>
  <si>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</si>
  <si>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</si>
  <si>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</si>
  <si>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</si>
  <si>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</si>
  <si>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</si>
  <si>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</si>
  <si>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</si>
  <si>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</si>
  <si>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</si>
  <si>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</si>
  <si>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</si>
  <si>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</si>
  <si>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</si>
  <si>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</si>
  <si>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</si>
  <si>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</si>
  <si>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</si>
  <si>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</si>
  <si>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</si>
  <si>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</si>
  <si>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</si>
  <si>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</si>
  <si>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</si>
  <si>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</si>
  <si>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</si>
  <si>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</si>
  <si>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</si>
  <si>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</si>
  <si>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</si>
  <si>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</si>
  <si>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</si>
  <si>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</si>
  <si>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</si>
  <si>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</si>
  <si>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</si>
  <si>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</si>
  <si>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</si>
  <si>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</si>
  <si>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</si>
  <si>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</si>
  <si>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</si>
  <si>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</si>
  <si>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</si>
  <si>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</si>
  <si>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</si>
  <si>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</si>
  <si>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</si>
  <si>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</si>
  <si>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</si>
  <si>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</si>
  <si>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</si>
  <si>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</si>
  <si>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</si>
  <si>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</si>
  <si>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</si>
  <si>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</si>
  <si>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</si>
  <si>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</si>
  <si>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</si>
  <si>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</si>
  <si>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</si>
  <si>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</si>
  <si>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</si>
  <si>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</si>
  <si>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</si>
  <si>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</si>
  <si>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</si>
  <si>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</si>
  <si>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</si>
  <si>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</si>
  <si>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</si>
  <si>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</si>
  <si>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</si>
  <si>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</si>
  <si>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</si>
  <si>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</si>
  <si>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</si>
  <si>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</si>
  <si>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</si>
  <si>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</si>
  <si>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</si>
  <si>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</si>
  <si>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</si>
  <si>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</si>
  <si>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</si>
  <si>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</si>
  <si>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</si>
  <si>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</si>
  <si>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</si>
  <si>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</si>
  <si>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</si>
  <si>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</si>
  <si>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</si>
  <si>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</si>
  <si>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</si>
  <si>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</si>
  <si>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</si>
  <si>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</si>
  <si>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</si>
  <si>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</si>
  <si>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</si>
  <si>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</si>
  <si>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</si>
  <si>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</si>
  <si>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</si>
  <si>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</si>
  <si>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</si>
  <si>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</si>
  <si>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</si>
  <si>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</si>
  <si>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</si>
  <si>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</si>
  <si>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</si>
  <si>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</si>
  <si>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</si>
  <si>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</si>
  <si>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</si>
  <si>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</si>
  <si>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</si>
  <si>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</si>
  <si>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</si>
  <si>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</si>
  <si>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</si>
  <si>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</si>
  <si>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</si>
  <si>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</si>
  <si>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</si>
  <si>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</si>
  <si>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</si>
  <si>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</si>
  <si>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</si>
  <si>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</si>
  <si>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</si>
  <si>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</si>
  <si>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</si>
  <si>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</si>
  <si>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</si>
  <si>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</si>
  <si>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</si>
  <si>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</si>
  <si>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</si>
  <si>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</si>
  <si>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</si>
  <si>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</si>
  <si>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</si>
  <si>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</si>
  <si>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</si>
  <si>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</si>
  <si>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</si>
  <si>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</si>
  <si>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</si>
  <si>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</si>
  <si>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</si>
  <si>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</si>
  <si>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</si>
  <si>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</si>
  <si>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</si>
  <si>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</si>
  <si>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</si>
  <si>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</si>
  <si>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</si>
  <si>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</si>
  <si>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</si>
  <si>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</si>
  <si>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</si>
  <si>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</si>
  <si>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</si>
  <si>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</si>
  <si>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</si>
  <si>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</si>
  <si>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</si>
  <si>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</si>
  <si>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</si>
  <si>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</si>
  <si>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</si>
  <si>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</si>
  <si>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</si>
  <si>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</si>
  <si>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</si>
  <si>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</si>
  <si>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</si>
  <si>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</si>
  <si>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</si>
  <si>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</si>
  <si>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</si>
  <si>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</si>
  <si>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</si>
  <si>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</si>
  <si>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</si>
  <si>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</si>
  <si>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</si>
  <si>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</si>
  <si>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</si>
  <si>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</si>
  <si>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</si>
  <si>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</si>
  <si>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</si>
  <si>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</si>
  <si>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</si>
  <si>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</si>
  <si>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</si>
  <si>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</si>
  <si>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</si>
  <si>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</si>
  <si>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</si>
  <si>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</si>
  <si>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</si>
  <si>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</si>
  <si>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</si>
  <si>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</si>
  <si>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</si>
  <si>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</si>
  <si>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</si>
  <si>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</si>
  <si>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</si>
  <si>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</si>
  <si>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</si>
  <si>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</si>
  <si>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</si>
  <si>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</si>
  <si>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</si>
  <si>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</si>
  <si>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</si>
  <si>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</si>
  <si>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</si>
  <si>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</si>
  <si>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</si>
  <si>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</si>
  <si>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</si>
  <si>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</si>
  <si>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</si>
  <si>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</si>
  <si>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</si>
  <si>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</si>
  <si>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</si>
  <si>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</si>
  <si>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</si>
  <si>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</si>
  <si>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</si>
  <si>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</si>
  <si>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</si>
  <si>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</si>
  <si>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</si>
  <si>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</si>
  <si>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</si>
  <si>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</si>
  <si>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</si>
  <si>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</si>
  <si>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</si>
  <si>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</si>
  <si>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</si>
  <si>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</si>
  <si>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</si>
  <si>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</si>
  <si>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</si>
  <si>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</si>
  <si>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</si>
  <si>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</si>
  <si>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</si>
  <si>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</si>
  <si>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</si>
  <si>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</si>
  <si>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</si>
  <si>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</si>
  <si>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</si>
  <si>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</si>
  <si>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</si>
  <si>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</si>
  <si>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</si>
  <si>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</si>
  <si>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</si>
  <si>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</si>
  <si>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</si>
  <si>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</si>
  <si>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</si>
  <si>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</si>
  <si>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</si>
  <si>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</si>
  <si>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</si>
  <si>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</si>
  <si>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</si>
  <si>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</si>
  <si>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</si>
  <si>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</si>
  <si>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</si>
  <si>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</si>
  <si>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</si>
  <si>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</si>
  <si>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</si>
  <si>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</si>
  <si>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</si>
  <si>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</si>
  <si>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</si>
  <si>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</si>
  <si>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</si>
  <si>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</si>
  <si>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</si>
  <si>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</si>
  <si>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</si>
  <si>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</si>
  <si>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</si>
  <si>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</si>
  <si>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</si>
  <si>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</si>
  <si>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</si>
  <si>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</si>
  <si>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</si>
  <si>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</si>
  <si>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</si>
  <si>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</si>
  <si>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</si>
  <si>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</si>
  <si>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</si>
  <si>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</si>
  <si>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</si>
  <si>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</si>
  <si>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</si>
  <si>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</si>
  <si>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</si>
  <si>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</si>
  <si>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</si>
  <si>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</si>
  <si>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</si>
  <si>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</si>
  <si>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</si>
  <si>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</si>
  <si>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</si>
  <si>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</si>
  <si>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</si>
  <si>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</si>
  <si>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</si>
  <si>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</si>
  <si>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</si>
  <si>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</si>
  <si>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</si>
  <si>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</si>
  <si>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</si>
  <si>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</si>
  <si>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</si>
  <si>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</si>
  <si>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</si>
  <si>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</si>
  <si>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</si>
  <si>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</si>
  <si>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</si>
  <si>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</si>
  <si>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</si>
  <si>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</si>
  <si>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</si>
  <si>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</si>
  <si>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</si>
  <si>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</si>
  <si>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</si>
  <si>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</si>
  <si>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</si>
  <si>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</si>
  <si>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</si>
  <si>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</si>
  <si>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</si>
  <si>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</si>
  <si>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</si>
  <si>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</si>
  <si>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</si>
  <si>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</si>
  <si>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</si>
  <si>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</si>
  <si>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</si>
  <si>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</si>
  <si>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</si>
  <si>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</si>
  <si>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</si>
  <si>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</si>
  <si>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</si>
  <si>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</si>
  <si>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</si>
  <si>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</si>
  <si>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</si>
  <si>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</si>
  <si>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</si>
  <si>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</si>
  <si>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</si>
  <si>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</si>
  <si>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</si>
  <si>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</si>
  <si>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</si>
  <si>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</si>
  <si>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</si>
  <si>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</si>
  <si>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</si>
  <si>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</si>
  <si>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</si>
  <si>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</si>
  <si>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</si>
  <si>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</si>
  <si>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</si>
  <si>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</si>
  <si>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</si>
  <si>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</si>
  <si>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</si>
  <si>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</si>
  <si>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</si>
  <si>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</si>
  <si>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</si>
  <si>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</si>
  <si>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</si>
  <si>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t>
  </si>
  <si>
    <t>横浜市</t>
  </si>
  <si>
    <t>14100_令和4年度</t>
  </si>
  <si>
    <t>14100_令和6年度</t>
  </si>
  <si>
    <t>令和6年度</t>
  </si>
  <si>
    <t>14130</t>
  </si>
  <si>
    <t>川崎市</t>
  </si>
  <si>
    <t>14130_令和4年度</t>
  </si>
  <si>
    <t>14130_令和6年度</t>
  </si>
  <si>
    <t>14150</t>
  </si>
  <si>
    <t>相模原市</t>
  </si>
  <si>
    <t>14150_令和4年度</t>
  </si>
  <si>
    <t>14150_令和6年度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</si>
  <si>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</si>
  <si>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</si>
  <si>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</si>
  <si>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</si>
  <si>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</si>
  <si>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</si>
  <si>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</si>
  <si>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</si>
  <si>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</si>
  <si>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</si>
  <si>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</si>
  <si>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</si>
  <si>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</si>
  <si>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</si>
  <si>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</si>
  <si>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</si>
  <si>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</si>
  <si>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</si>
  <si>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</si>
  <si>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</si>
  <si>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</si>
  <si>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</si>
  <si>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</si>
  <si>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</si>
  <si>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</si>
  <si>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</si>
  <si>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</si>
  <si>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</si>
  <si>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</si>
  <si>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</si>
  <si>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</si>
  <si>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</si>
  <si>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</si>
  <si>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</si>
  <si>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</si>
  <si>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</si>
  <si>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</si>
  <si>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</si>
  <si>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</si>
  <si>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</si>
  <si>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</si>
  <si>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</si>
  <si>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</si>
  <si>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</si>
  <si>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</si>
  <si>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</si>
  <si>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</si>
  <si>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</si>
  <si>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</si>
  <si>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</si>
  <si>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</si>
  <si>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</si>
  <si>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</si>
  <si>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</si>
  <si>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</si>
  <si>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</si>
  <si>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</si>
  <si>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</si>
  <si>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</si>
  <si>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</si>
  <si>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</si>
  <si>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</si>
  <si>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</si>
  <si>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</si>
  <si>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</si>
  <si>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</si>
  <si>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</si>
  <si>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</si>
  <si>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</si>
  <si>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</si>
  <si>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</si>
  <si>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</si>
  <si>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</si>
  <si>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14203</t>
  </si>
  <si>
    <t>平塚市</t>
  </si>
  <si>
    <t>14203_令和4年度</t>
  </si>
  <si>
    <t>14203_令和6年度</t>
  </si>
  <si>
    <t>14207</t>
  </si>
  <si>
    <t>茅ヶ崎市</t>
  </si>
  <si>
    <t>14207_令和4年度</t>
  </si>
  <si>
    <t>14207_令和6年度</t>
  </si>
  <si>
    <t>14213</t>
  </si>
  <si>
    <t>大和市</t>
  </si>
  <si>
    <t>14213_令和4年度</t>
  </si>
  <si>
    <t>14213_令和6年度</t>
  </si>
  <si>
    <t>14214</t>
  </si>
  <si>
    <t>伊勢原市</t>
  </si>
  <si>
    <t>14214_令和4年度</t>
  </si>
  <si>
    <t>14214_令和6年度</t>
  </si>
  <si>
    <t>14201</t>
  </si>
  <si>
    <t>横須賀市</t>
  </si>
  <si>
    <t>14201_令和4年度</t>
  </si>
  <si>
    <t>14201_令和6年度</t>
  </si>
  <si>
    <t>01459_令和6年度</t>
  </si>
  <si>
    <t>01459</t>
  </si>
  <si>
    <t>美瑛町</t>
  </si>
  <si>
    <t>01459_令和4年度</t>
  </si>
  <si>
    <t>14204</t>
  </si>
  <si>
    <t>鎌倉市</t>
  </si>
  <si>
    <t>14204_令和4年度</t>
  </si>
  <si>
    <t>14204_令和6年度</t>
  </si>
  <si>
    <t>14211</t>
  </si>
  <si>
    <t>秦野市</t>
  </si>
  <si>
    <t>14211_令和4年度</t>
  </si>
  <si>
    <t>14211_令和6年度</t>
  </si>
  <si>
    <t>池田町</t>
  </si>
  <si>
    <t>01636_令和6年度</t>
  </si>
  <si>
    <t>01636</t>
  </si>
  <si>
    <t>清水町</t>
  </si>
  <si>
    <t>01636_令和4年度</t>
  </si>
  <si>
    <t>14383</t>
  </si>
  <si>
    <t>真鶴町</t>
  </si>
  <si>
    <t>14383_令和4年度</t>
  </si>
  <si>
    <t>14383_令和6年度</t>
  </si>
  <si>
    <t>美浜町</t>
  </si>
  <si>
    <t>14301</t>
  </si>
  <si>
    <t>葉山町</t>
  </si>
  <si>
    <t>14301_令和4年度</t>
  </si>
  <si>
    <t>14301_令和6年度</t>
  </si>
  <si>
    <t>14341</t>
  </si>
  <si>
    <t>大磯町</t>
  </si>
  <si>
    <t>14341_令和4年度</t>
  </si>
  <si>
    <t>14341_令和6年度</t>
  </si>
  <si>
    <t>14366</t>
  </si>
  <si>
    <t>開成町</t>
  </si>
  <si>
    <t>14366_令和4年度</t>
  </si>
  <si>
    <t>14366_令和6年度</t>
  </si>
  <si>
    <t>14216</t>
  </si>
  <si>
    <t>座間市</t>
  </si>
  <si>
    <t>14216_令和4年度</t>
  </si>
  <si>
    <t>14216_令和6年度</t>
  </si>
  <si>
    <t>14362</t>
  </si>
  <si>
    <t>大井町</t>
  </si>
  <si>
    <t>14362_令和4年度</t>
  </si>
  <si>
    <t>14362_令和6年度</t>
  </si>
  <si>
    <t>14384</t>
  </si>
  <si>
    <t>湯河原町</t>
  </si>
  <si>
    <t>14384_令和4年度</t>
  </si>
  <si>
    <t>14384_令和6年度</t>
  </si>
  <si>
    <t>美里町</t>
  </si>
  <si>
    <t>14402</t>
  </si>
  <si>
    <t>清川村</t>
  </si>
  <si>
    <t>14402_令和4年度</t>
  </si>
  <si>
    <t>14402_令和6年度</t>
  </si>
  <si>
    <t>14342</t>
  </si>
  <si>
    <t>二宮町</t>
  </si>
  <si>
    <t>14342_令和4年度</t>
  </si>
  <si>
    <t>14342_令和6年度</t>
  </si>
  <si>
    <t>14382</t>
  </si>
  <si>
    <t>箱根町</t>
  </si>
  <si>
    <t>14382_令和4年度</t>
  </si>
  <si>
    <t>14382_令和6年度</t>
  </si>
  <si>
    <t>14363</t>
  </si>
  <si>
    <t>松田町</t>
  </si>
  <si>
    <t>14363_令和4年度</t>
  </si>
  <si>
    <t>14363_令和6年度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</si>
  <si>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</si>
  <si>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</si>
  <si>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</si>
  <si>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</si>
  <si>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</si>
  <si>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</si>
  <si>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</si>
  <si>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</si>
  <si>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</si>
  <si>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</si>
  <si>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</si>
  <si>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</si>
  <si>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</si>
  <si>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</si>
  <si>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</si>
  <si>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</si>
  <si>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</si>
  <si>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</si>
  <si>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</si>
  <si>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</si>
  <si>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</si>
  <si>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</si>
  <si>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</si>
  <si>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</si>
  <si>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</si>
  <si>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</si>
  <si>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</si>
  <si>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</si>
  <si>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</si>
  <si>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</si>
  <si>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</si>
  <si>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</si>
  <si>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</si>
  <si>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</si>
  <si>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</si>
  <si>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</si>
  <si>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</si>
  <si>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</si>
  <si>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</si>
  <si>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</si>
  <si>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</si>
  <si>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</si>
  <si>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</si>
  <si>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</si>
  <si>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</si>
  <si>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</si>
  <si>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</si>
  <si>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</si>
  <si>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</si>
  <si>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</si>
  <si>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</si>
  <si>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</si>
  <si>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</si>
  <si>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</si>
  <si>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</si>
  <si>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</si>
  <si>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</si>
  <si>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</si>
  <si>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</si>
  <si>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</si>
  <si>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</si>
  <si>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</si>
  <si>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</si>
  <si>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</si>
  <si>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</si>
  <si>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</si>
  <si>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</si>
  <si>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</si>
  <si>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</si>
  <si>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</si>
  <si>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</si>
  <si>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</si>
  <si>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</si>
  <si>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</si>
  <si>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</si>
  <si>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</si>
  <si>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</si>
  <si>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</si>
  <si>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</si>
  <si>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</si>
  <si>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</si>
  <si>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</si>
  <si>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</si>
  <si>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</si>
  <si>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</si>
  <si>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</si>
  <si>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</si>
  <si>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</si>
  <si>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</si>
  <si>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</si>
  <si>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</si>
  <si>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</si>
  <si>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</si>
  <si>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</si>
  <si>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</si>
  <si>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</si>
  <si>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</si>
  <si>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</si>
  <si>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</si>
  <si>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</si>
  <si>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</si>
  <si>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</si>
  <si>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</si>
  <si>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</si>
  <si>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</si>
  <si>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</si>
  <si>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</si>
  <si>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</si>
  <si>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</si>
  <si>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</si>
  <si>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</si>
  <si>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</si>
  <si>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</si>
  <si>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</si>
  <si>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</si>
  <si>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</si>
  <si>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</si>
  <si>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</si>
  <si>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</si>
  <si>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</si>
  <si>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</si>
  <si>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</si>
  <si>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</si>
  <si>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</si>
  <si>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</si>
  <si>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</si>
  <si>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</si>
  <si>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</si>
  <si>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</si>
  <si>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</si>
  <si>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</si>
  <si>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</si>
  <si>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</si>
  <si>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</si>
  <si>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</si>
  <si>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</si>
  <si>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</si>
  <si>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</si>
  <si>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</si>
  <si>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</si>
  <si>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</si>
  <si>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</si>
  <si>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</si>
  <si>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</si>
  <si>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</si>
  <si>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</si>
  <si>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</si>
  <si>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</si>
  <si>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</si>
  <si>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</si>
  <si>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</si>
  <si>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</si>
  <si>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</si>
  <si>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</si>
  <si>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</si>
  <si>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</si>
  <si>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</si>
  <si>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</si>
  <si>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</si>
  <si>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</si>
  <si>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</si>
  <si>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</si>
  <si>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</si>
  <si>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</si>
  <si>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</si>
  <si>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</si>
  <si>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</si>
  <si>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</si>
  <si>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</si>
  <si>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</si>
  <si>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</si>
  <si>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</si>
  <si>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</si>
  <si>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</si>
  <si>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</si>
  <si>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</si>
  <si>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</si>
  <si>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</si>
  <si>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</si>
  <si>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</si>
  <si>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</si>
  <si>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</si>
  <si>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</si>
  <si>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</si>
  <si>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</si>
  <si>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</si>
  <si>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</si>
  <si>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</si>
  <si>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</si>
  <si>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</si>
  <si>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</si>
  <si>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</si>
  <si>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</si>
  <si>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</si>
  <si>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</si>
  <si>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</si>
  <si>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</si>
  <si>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</si>
  <si>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</si>
  <si>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</si>
  <si>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</si>
  <si>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</si>
  <si>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</si>
  <si>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</si>
  <si>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</si>
  <si>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</si>
  <si>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</si>
  <si>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</si>
  <si>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</si>
  <si>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</si>
  <si>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</si>
  <si>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</si>
  <si>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</si>
  <si>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</si>
  <si>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</si>
  <si>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</si>
  <si>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</si>
  <si>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</si>
  <si>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</si>
  <si>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</si>
  <si>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</si>
  <si>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</si>
  <si>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</si>
  <si>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</si>
  <si>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</si>
  <si>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</si>
  <si>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</si>
  <si>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</si>
  <si>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</si>
  <si>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</si>
  <si>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</si>
  <si>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</si>
  <si>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</si>
  <si>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</si>
  <si>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</si>
  <si>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</si>
  <si>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</si>
  <si>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</si>
  <si>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</si>
  <si>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</si>
  <si>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</si>
  <si>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</si>
  <si>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</si>
  <si>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</si>
  <si>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</si>
  <si>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</si>
  <si>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</si>
  <si>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</si>
  <si>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</si>
  <si>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</si>
  <si>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</si>
  <si>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</si>
  <si>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</si>
  <si>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</si>
  <si>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</si>
  <si>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</si>
  <si>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</si>
  <si>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</si>
  <si>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</si>
  <si>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</si>
  <si>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</si>
  <si>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</si>
  <si>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</si>
  <si>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</si>
  <si>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</si>
  <si>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</si>
  <si>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</si>
  <si>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</si>
  <si>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</si>
  <si>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</si>
  <si>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</si>
  <si>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</si>
  <si>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</si>
  <si>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</si>
  <si>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</si>
  <si>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</si>
  <si>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</si>
  <si>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</si>
  <si>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</si>
  <si>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</si>
  <si>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</si>
  <si>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</si>
  <si>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</si>
  <si>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</si>
  <si>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</si>
  <si>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</si>
  <si>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</si>
  <si>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</si>
  <si>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</si>
  <si>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</si>
  <si>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</si>
  <si>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</si>
  <si>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</si>
  <si>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</si>
  <si>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</si>
  <si>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</si>
  <si>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</si>
  <si>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</si>
  <si>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</si>
  <si>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</si>
  <si>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</si>
  <si>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</si>
  <si>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</si>
  <si>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</si>
  <si>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</si>
  <si>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</si>
  <si>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</si>
  <si>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</si>
  <si>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</si>
  <si>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</si>
  <si>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</si>
  <si>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</si>
  <si>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</si>
  <si>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</si>
  <si>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</si>
  <si>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</si>
  <si>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</si>
  <si>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</si>
  <si>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</si>
  <si>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</si>
  <si>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</si>
  <si>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</si>
  <si>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</si>
  <si>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</si>
  <si>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</si>
  <si>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</si>
  <si>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</si>
  <si>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</si>
  <si>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</si>
  <si>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</si>
  <si>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</si>
  <si>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</si>
  <si>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</si>
  <si>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</si>
  <si>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</si>
  <si>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</si>
  <si>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</si>
  <si>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</si>
  <si>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</si>
  <si>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</si>
  <si>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</si>
  <si>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</si>
  <si>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</si>
  <si>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</si>
  <si>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</si>
  <si>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</si>
  <si>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</si>
  <si>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</si>
  <si>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</si>
  <si>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</si>
  <si>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</si>
  <si>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</si>
  <si>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</si>
  <si>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</si>
  <si>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</si>
  <si>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</si>
  <si>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</si>
  <si>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</si>
  <si>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</si>
  <si>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</si>
  <si>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</si>
  <si>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</si>
  <si>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</si>
  <si>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</si>
  <si>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</si>
  <si>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</si>
  <si>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</si>
  <si>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</si>
  <si>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</si>
  <si>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</si>
  <si>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</si>
  <si>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</si>
  <si>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</si>
  <si>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</si>
  <si>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</si>
  <si>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</si>
  <si>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</si>
  <si>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</si>
  <si>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</si>
  <si>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</si>
  <si>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</si>
  <si>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</si>
  <si>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</si>
  <si>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</si>
  <si>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</si>
  <si>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</si>
  <si>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</si>
  <si>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</si>
  <si>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</si>
  <si>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</si>
  <si>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</si>
  <si>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</si>
  <si>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</si>
  <si>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</si>
  <si>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</si>
  <si>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</si>
  <si>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</si>
  <si>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</si>
  <si>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</si>
  <si>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</si>
  <si>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</si>
  <si>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</si>
  <si>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</si>
  <si>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</si>
  <si>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</si>
  <si>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</si>
  <si>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</si>
  <si>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</si>
  <si>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</si>
  <si>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</si>
  <si>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</si>
  <si>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</si>
  <si>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</si>
  <si>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</si>
  <si>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</si>
  <si>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</si>
  <si>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</si>
  <si>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</si>
  <si>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</si>
  <si>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</si>
  <si>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</si>
  <si>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</si>
  <si>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</si>
  <si>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</si>
  <si>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</si>
  <si>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</si>
  <si>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</si>
  <si>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</si>
  <si>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</si>
  <si>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</si>
  <si>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</si>
  <si>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</si>
  <si>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</si>
  <si>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</si>
  <si>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</si>
  <si>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</si>
  <si>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</si>
  <si>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</si>
  <si>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</si>
  <si>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</si>
  <si>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</si>
  <si>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</si>
  <si>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</si>
  <si>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</si>
  <si>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</si>
  <si>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</si>
  <si>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</si>
  <si>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</si>
  <si>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</si>
  <si>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</si>
  <si>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</si>
  <si>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</si>
  <si>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</si>
  <si>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</si>
  <si>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</si>
  <si>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</si>
  <si>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</si>
  <si>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</si>
  <si>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</si>
  <si>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</si>
  <si>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</si>
  <si>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</si>
  <si>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</si>
  <si>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</si>
  <si>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</si>
  <si>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</si>
  <si>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</si>
  <si>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</si>
  <si>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</si>
  <si>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</si>
  <si>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</si>
  <si>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</si>
  <si>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</si>
  <si>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</si>
  <si>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</si>
  <si>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</si>
  <si>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</si>
  <si>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</si>
  <si>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</si>
  <si>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</si>
  <si>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</si>
  <si>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</si>
  <si>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</si>
  <si>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</si>
  <si>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</si>
  <si>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</si>
  <si>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</si>
  <si>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</si>
  <si>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</si>
  <si>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</si>
  <si>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</si>
  <si>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</si>
  <si>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</si>
  <si>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</si>
  <si>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</si>
  <si>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</si>
  <si>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</si>
  <si>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</si>
  <si>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</si>
  <si>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</si>
  <si>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</si>
  <si>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</si>
  <si>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</si>
  <si>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</si>
  <si>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</si>
  <si>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</si>
  <si>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</si>
  <si>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</si>
  <si>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</si>
  <si>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</si>
  <si>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</si>
  <si>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</si>
  <si>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</si>
  <si>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</si>
  <si>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</si>
  <si>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</si>
  <si>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</si>
  <si>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</si>
  <si>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</si>
  <si>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</si>
  <si>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</si>
  <si>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</si>
  <si>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</si>
  <si>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</si>
  <si>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</si>
  <si>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</si>
  <si>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</si>
  <si>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</si>
  <si>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</si>
  <si>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</si>
  <si>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</si>
  <si>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</si>
  <si>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</si>
  <si>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</si>
  <si>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</si>
  <si>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</si>
  <si>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</si>
  <si>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</si>
  <si>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</si>
  <si>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</si>
  <si>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</si>
  <si>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</si>
  <si>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</si>
  <si>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</si>
  <si>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</si>
  <si>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</si>
  <si>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</si>
  <si>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</si>
  <si>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</si>
  <si>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</si>
  <si>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</si>
  <si>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</si>
  <si>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</si>
  <si>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</si>
  <si>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</si>
  <si>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</si>
  <si>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</si>
  <si>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</si>
  <si>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</si>
  <si>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</si>
  <si>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</si>
  <si>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</si>
  <si>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</si>
  <si>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</si>
  <si>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</si>
  <si>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</si>
  <si>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</si>
  <si>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</si>
  <si>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</si>
  <si>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</si>
  <si>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</si>
  <si>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</si>
  <si>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</si>
  <si>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</si>
  <si>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</si>
  <si>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</si>
  <si>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</si>
  <si>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</si>
  <si>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</si>
  <si>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</si>
  <si>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</si>
  <si>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</si>
  <si>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</si>
  <si>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</si>
  <si>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</si>
  <si>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</si>
  <si>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</si>
  <si>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</si>
  <si>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</si>
  <si>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</si>
  <si>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</si>
  <si>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</si>
  <si>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</si>
  <si>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</si>
  <si>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</si>
  <si>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</si>
  <si>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</si>
  <si>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</si>
  <si>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</si>
  <si>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</si>
  <si>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</si>
  <si>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</si>
  <si>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</si>
  <si>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</si>
  <si>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</si>
  <si>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</si>
  <si>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</si>
  <si>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</si>
  <si>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</si>
  <si>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</si>
  <si>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</si>
  <si>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</si>
  <si>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</si>
  <si>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</si>
  <si>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</si>
  <si>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</si>
  <si>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</si>
  <si>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</si>
  <si>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</si>
  <si>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</si>
  <si>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</si>
  <si>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</si>
  <si>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</si>
  <si>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</si>
  <si>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</si>
  <si>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</si>
  <si>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</si>
  <si>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</si>
  <si>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</si>
  <si>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</si>
  <si>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</si>
  <si>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</si>
  <si>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</si>
  <si>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</si>
  <si>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</si>
  <si>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</si>
  <si>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</si>
  <si>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</si>
  <si>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</si>
  <si>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</si>
  <si>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</si>
  <si>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</si>
  <si>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</si>
  <si>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</si>
  <si>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</si>
  <si>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</si>
  <si>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</si>
  <si>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</si>
  <si>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</si>
  <si>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</si>
  <si>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</si>
  <si>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</si>
  <si>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</si>
  <si>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</si>
  <si>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</si>
  <si>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</si>
  <si>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14212</t>
  </si>
  <si>
    <t>厚木市</t>
  </si>
  <si>
    <t>14212_令和4年度</t>
  </si>
  <si>
    <t>14212_令和6年度</t>
  </si>
  <si>
    <t>14206</t>
  </si>
  <si>
    <t>小田原市</t>
  </si>
  <si>
    <t>14206_令和4年度</t>
  </si>
  <si>
    <t>14206_令和6年度</t>
  </si>
  <si>
    <t>14208</t>
  </si>
  <si>
    <t>逗子市</t>
  </si>
  <si>
    <t>14208_令和4年度</t>
  </si>
  <si>
    <t>14208_令和6年度</t>
  </si>
  <si>
    <t>14218</t>
  </si>
  <si>
    <t>綾瀬市</t>
  </si>
  <si>
    <t>14218_令和4年度</t>
  </si>
  <si>
    <t>14218_令和6年度</t>
  </si>
  <si>
    <t>14321</t>
  </si>
  <si>
    <t>寒川町</t>
  </si>
  <si>
    <t>14321_令和4年度</t>
  </si>
  <si>
    <t>14321_令和6年度</t>
  </si>
  <si>
    <t>14217</t>
  </si>
  <si>
    <t>南足柄市</t>
  </si>
  <si>
    <t>14217_令和4年度</t>
  </si>
  <si>
    <t>14217_令和6年度</t>
  </si>
  <si>
    <t>14210</t>
  </si>
  <si>
    <t>三浦市</t>
  </si>
  <si>
    <t>14210_令和4年度</t>
  </si>
  <si>
    <t>14210_令和6年度</t>
  </si>
  <si>
    <t>14401</t>
  </si>
  <si>
    <t>愛川町</t>
  </si>
  <si>
    <t>14401_令和4年度</t>
  </si>
  <si>
    <t>14401_令和6年度</t>
  </si>
  <si>
    <t>14215</t>
  </si>
  <si>
    <t>海老名市</t>
  </si>
  <si>
    <t>14215_令和4年度</t>
  </si>
  <si>
    <t>14215_令和6年度</t>
  </si>
  <si>
    <t>14205</t>
  </si>
  <si>
    <t>藤沢市</t>
  </si>
  <si>
    <t>14205_令和4年度</t>
  </si>
  <si>
    <t>14205_令和6年度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</si>
  <si>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</si>
  <si>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</si>
  <si>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</si>
  <si>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</si>
  <si>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</si>
  <si>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</si>
  <si>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</si>
  <si>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</si>
  <si>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</si>
  <si>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</si>
  <si>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</si>
  <si>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</si>
  <si>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</si>
  <si>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</si>
  <si>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</si>
  <si>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</si>
  <si>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</si>
  <si>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</si>
  <si>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</si>
  <si>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</si>
  <si>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</si>
  <si>
    <t>14_令和5年度</t>
  </si>
  <si>
    <t>14_令和6年度</t>
  </si>
  <si>
    <t>14361_令和7年度</t>
  </si>
  <si>
    <t>14361_令和8年度</t>
  </si>
  <si>
    <t>14361_令和9年度</t>
  </si>
  <si>
    <t>14361_令和10年度</t>
  </si>
  <si>
    <t>14361_令和11年度</t>
  </si>
  <si>
    <t>14361_令和12年度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</si>
</sst>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0.92906674742368278</c:v>
                </c:pt>
                <c:pt idx="1">
                  <c:v>1.0338145368957321</c:v>
                </c:pt>
                <c:pt idx="2">
                  <c:v>1.0611277871066811</c:v>
                </c:pt>
                <c:pt idx="3">
                  <c:v>1.1006461289521301</c:v>
                </c:pt>
                <c:pt idx="4">
                  <c:v>1.0450456792415139</c:v>
                </c:pt>
                <c:pt idx="5">
                  <c:v>0.96348382722128512</c:v>
                </c:pt>
                <c:pt idx="6">
                  <c:v>0.93701856632474989</c:v>
                </c:pt>
                <c:pt idx="7">
                  <c:v>0.92416871996029548</c:v>
                </c:pt>
                <c:pt idx="8">
                  <c:v>0.91808161167687929</c:v>
                </c:pt>
                <c:pt idx="9">
                  <c:v>0.96642677001500099</c:v>
                </c:pt>
                <c:pt idx="10">
                  <c:v>1.0038934694019266</c:v>
                </c:pt>
                <c:pt idx="11">
                  <c:v>0.95277539728610694</c:v>
                </c:pt>
                <c:pt idx="12">
                  <c:v>0.82439873748081671</c:v>
                </c:pt>
                <c:pt idx="13">
                  <c:v>0.7875434294357021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24.333404337194381</c:v>
                </c:pt>
                <c:pt idx="1">
                  <c:v>24.734980976517527</c:v>
                </c:pt>
                <c:pt idx="2">
                  <c:v>24.490206478932052</c:v>
                </c:pt>
                <c:pt idx="3">
                  <c:v>24.646154317217171</c:v>
                </c:pt>
                <c:pt idx="4">
                  <c:v>24.373922631397932</c:v>
                </c:pt>
                <c:pt idx="5">
                  <c:v>23.971450673742591</c:v>
                </c:pt>
                <c:pt idx="6">
                  <c:v>23.707195337153603</c:v>
                </c:pt>
                <c:pt idx="7">
                  <c:v>24.238031949666357</c:v>
                </c:pt>
                <c:pt idx="8">
                  <c:v>24.576787082395569</c:v>
                </c:pt>
                <c:pt idx="9">
                  <c:v>24.560924623560329</c:v>
                </c:pt>
                <c:pt idx="10">
                  <c:v>24.69490595731601</c:v>
                </c:pt>
                <c:pt idx="11">
                  <c:v>23.078002963192297</c:v>
                </c:pt>
                <c:pt idx="12">
                  <c:v>23.814894404273648</c:v>
                </c:pt>
                <c:pt idx="13">
                  <c:v>25.050019877480917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8.7981975761204367</c:v>
                </c:pt>
                <c:pt idx="1">
                  <c:v>9.4026357901876132</c:v>
                </c:pt>
                <c:pt idx="2">
                  <c:v>9.914158130882905</c:v>
                </c:pt>
                <c:pt idx="3">
                  <c:v>10.31029991923802</c:v>
                </c:pt>
                <c:pt idx="4">
                  <c:v>11.063985150079001</c:v>
                </c:pt>
                <c:pt idx="5">
                  <c:v>11.11872036203807</c:v>
                </c:pt>
                <c:pt idx="6">
                  <c:v>9.8566609920945147</c:v>
                </c:pt>
                <c:pt idx="7">
                  <c:v>9.5302016763159827</c:v>
                </c:pt>
                <c:pt idx="8">
                  <c:v>9.7855493206060036</c:v>
                </c:pt>
                <c:pt idx="9">
                  <c:v>9.4308276259230599</c:v>
                </c:pt>
                <c:pt idx="10">
                  <c:v>9.6627521740608593</c:v>
                </c:pt>
                <c:pt idx="11">
                  <c:v>9.8264605376515348</c:v>
                </c:pt>
                <c:pt idx="12">
                  <c:v>9.3083535142691716</c:v>
                </c:pt>
                <c:pt idx="13">
                  <c:v>9.5657928469099698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19.821166927647951</c:v>
                </c:pt>
                <c:pt idx="1">
                  <c:v>20.070946911715211</c:v>
                </c:pt>
                <c:pt idx="2">
                  <c:v>25.359168457133311</c:v>
                </c:pt>
                <c:pt idx="3">
                  <c:v>26.084127426335449</c:v>
                </c:pt>
                <c:pt idx="4">
                  <c:v>27.55673518400431</c:v>
                </c:pt>
                <c:pt idx="5">
                  <c:v>22.927340443900889</c:v>
                </c:pt>
                <c:pt idx="6">
                  <c:v>23.048645288370778</c:v>
                </c:pt>
                <c:pt idx="7">
                  <c:v>19.537350066300448</c:v>
                </c:pt>
                <c:pt idx="8">
                  <c:v>19.489735160298792</c:v>
                </c:pt>
                <c:pt idx="9">
                  <c:v>19.207302866290149</c:v>
                </c:pt>
                <c:pt idx="10">
                  <c:v>19.201049402626975</c:v>
                </c:pt>
                <c:pt idx="11">
                  <c:v>15.430911694616769</c:v>
                </c:pt>
                <c:pt idx="12">
                  <c:v>16.625796174543026</c:v>
                </c:pt>
                <c:pt idx="13">
                  <c:v>16.469963079812025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137.41188664086019</c:v>
                </c:pt>
                <c:pt idx="1">
                  <c:v>119.20181073323479</c:v>
                </c:pt>
                <c:pt idx="2">
                  <c:v>112.72894275886908</c:v>
                </c:pt>
                <c:pt idx="3">
                  <c:v>111.8470506873046</c:v>
                </c:pt>
                <c:pt idx="4">
                  <c:v>119.06013939009452</c:v>
                </c:pt>
                <c:pt idx="5">
                  <c:v>93.582096663766251</c:v>
                </c:pt>
                <c:pt idx="6">
                  <c:v>115.29576108951585</c:v>
                </c:pt>
                <c:pt idx="7">
                  <c:v>119.30269998720496</c:v>
                </c:pt>
                <c:pt idx="8">
                  <c:v>110.54962329738368</c:v>
                </c:pt>
                <c:pt idx="9">
                  <c:v>112.91394809879807</c:v>
                </c:pt>
                <c:pt idx="10">
                  <c:v>112.88165799462024</c:v>
                </c:pt>
                <c:pt idx="11">
                  <c:v>108.49894394491541</c:v>
                </c:pt>
                <c:pt idx="12">
                  <c:v>94.130481189663016</c:v>
                </c:pt>
                <c:pt idx="13">
                  <c:v>97.142621159053263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6045</c:v>
                </c:pt>
                <c:pt idx="1">
                  <c:v>6046</c:v>
                </c:pt>
                <c:pt idx="2">
                  <c:v>6114</c:v>
                </c:pt>
                <c:pt idx="3">
                  <c:v>6138</c:v>
                </c:pt>
                <c:pt idx="4">
                  <c:v>6183</c:v>
                </c:pt>
                <c:pt idx="5">
                  <c:v>6174</c:v>
                </c:pt>
                <c:pt idx="6">
                  <c:v>6154</c:v>
                </c:pt>
                <c:pt idx="7">
                  <c:v>6174</c:v>
                </c:pt>
                <c:pt idx="8">
                  <c:v>6207</c:v>
                </c:pt>
                <c:pt idx="9">
                  <c:v>6197</c:v>
                </c:pt>
                <c:pt idx="10">
                  <c:v>6164</c:v>
                </c:pt>
                <c:pt idx="11">
                  <c:v>6148</c:v>
                </c:pt>
                <c:pt idx="12">
                  <c:v>6109</c:v>
                </c:pt>
                <c:pt idx="13">
                  <c:v>6116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2374</c:v>
                </c:pt>
                <c:pt idx="1">
                  <c:v>2400</c:v>
                </c:pt>
                <c:pt idx="2">
                  <c:v>2429</c:v>
                </c:pt>
                <c:pt idx="3">
                  <c:v>2445</c:v>
                </c:pt>
                <c:pt idx="4">
                  <c:v>2462</c:v>
                </c:pt>
                <c:pt idx="5">
                  <c:v>2493</c:v>
                </c:pt>
                <c:pt idx="6">
                  <c:v>2470</c:v>
                </c:pt>
                <c:pt idx="7">
                  <c:v>2688</c:v>
                </c:pt>
                <c:pt idx="8">
                  <c:v>2805</c:v>
                </c:pt>
                <c:pt idx="9">
                  <c:v>2885</c:v>
                </c:pt>
                <c:pt idx="10">
                  <c:v>2963</c:v>
                </c:pt>
                <c:pt idx="11">
                  <c:v>3074</c:v>
                </c:pt>
                <c:pt idx="12">
                  <c:v>3224</c:v>
                </c:pt>
                <c:pt idx="13">
                  <c:v>3445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3536</c:v>
                </c:pt>
                <c:pt idx="1">
                  <c:v>3570</c:v>
                </c:pt>
                <c:pt idx="2">
                  <c:v>3582</c:v>
                </c:pt>
                <c:pt idx="3">
                  <c:v>3566</c:v>
                </c:pt>
                <c:pt idx="4">
                  <c:v>3629</c:v>
                </c:pt>
                <c:pt idx="5">
                  <c:v>3673</c:v>
                </c:pt>
                <c:pt idx="6">
                  <c:v>3687</c:v>
                </c:pt>
                <c:pt idx="7">
                  <c:v>3720</c:v>
                </c:pt>
                <c:pt idx="8">
                  <c:v>3757</c:v>
                </c:pt>
                <c:pt idx="9">
                  <c:v>3770</c:v>
                </c:pt>
                <c:pt idx="10">
                  <c:v>3794</c:v>
                </c:pt>
                <c:pt idx="11">
                  <c:v>3799</c:v>
                </c:pt>
                <c:pt idx="12">
                  <c:v>3789</c:v>
                </c:pt>
                <c:pt idx="13">
                  <c:v>3815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90</c:v>
                </c:pt>
                <c:pt idx="1">
                  <c:v>90</c:v>
                </c:pt>
                <c:pt idx="2">
                  <c:v>90</c:v>
                </c:pt>
                <c:pt idx="3">
                  <c:v>90</c:v>
                </c:pt>
                <c:pt idx="4">
                  <c:v>90</c:v>
                </c:pt>
                <c:pt idx="5">
                  <c:v>78</c:v>
                </c:pt>
                <c:pt idx="6">
                  <c:v>78</c:v>
                </c:pt>
                <c:pt idx="7">
                  <c:v>78</c:v>
                </c:pt>
                <c:pt idx="8">
                  <c:v>78</c:v>
                </c:pt>
                <c:pt idx="9">
                  <c:v>78</c:v>
                </c:pt>
                <c:pt idx="10">
                  <c:v>78</c:v>
                </c:pt>
                <c:pt idx="11">
                  <c:v>55</c:v>
                </c:pt>
                <c:pt idx="12">
                  <c:v>55</c:v>
                </c:pt>
                <c:pt idx="13">
                  <c:v>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490</c:v>
                </c:pt>
                <c:pt idx="1">
                  <c:v>490</c:v>
                </c:pt>
                <c:pt idx="2">
                  <c:v>490</c:v>
                </c:pt>
                <c:pt idx="3">
                  <c:v>490</c:v>
                </c:pt>
                <c:pt idx="4">
                  <c:v>490</c:v>
                </c:pt>
                <c:pt idx="5">
                  <c:v>471</c:v>
                </c:pt>
                <c:pt idx="6">
                  <c:v>471</c:v>
                </c:pt>
                <c:pt idx="7">
                  <c:v>471</c:v>
                </c:pt>
                <c:pt idx="8">
                  <c:v>471</c:v>
                </c:pt>
                <c:pt idx="9">
                  <c:v>471</c:v>
                </c:pt>
                <c:pt idx="10">
                  <c:v>471</c:v>
                </c:pt>
                <c:pt idx="11">
                  <c:v>445</c:v>
                </c:pt>
                <c:pt idx="12">
                  <c:v>445</c:v>
                </c:pt>
                <c:pt idx="13">
                  <c:v>445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738.54830000000004</c:v>
                </c:pt>
                <c:pt idx="1">
                  <c:v>749.57039999999995</c:v>
                </c:pt>
                <c:pt idx="2">
                  <c:v>711.05169999999998</c:v>
                </c:pt>
                <c:pt idx="3">
                  <c:v>691.19140000000004</c:v>
                </c:pt>
                <c:pt idx="4">
                  <c:v>689.84460000000001</c:v>
                </c:pt>
                <c:pt idx="5">
                  <c:v>573.52610000000004</c:v>
                </c:pt>
                <c:pt idx="6">
                  <c:v>722.22239999999999</c:v>
                </c:pt>
                <c:pt idx="7">
                  <c:v>710.55490000000009</c:v>
                </c:pt>
                <c:pt idx="8">
                  <c:v>708.56949999999995</c:v>
                </c:pt>
                <c:pt idx="9">
                  <c:v>779.9348</c:v>
                </c:pt>
                <c:pt idx="10">
                  <c:v>785.88040000000001</c:v>
                </c:pt>
                <c:pt idx="11">
                  <c:v>750.97339999999997</c:v>
                </c:pt>
                <c:pt idx="12">
                  <c:v>676.31150000000002</c:v>
                </c:pt>
                <c:pt idx="13">
                  <c:v>770.19029999999998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24.716999999999999</c:v>
                </c:pt>
                <c:pt idx="1">
                  <c:v>36.540999999999997</c:v>
                </c:pt>
                <c:pt idx="2">
                  <c:v>40.115000000000002</c:v>
                </c:pt>
                <c:pt idx="3">
                  <c:v>43.713999999999999</c:v>
                </c:pt>
                <c:pt idx="4">
                  <c:v>42.249000000000002</c:v>
                </c:pt>
                <c:pt idx="5">
                  <c:v>43.418999999999997</c:v>
                </c:pt>
                <c:pt idx="6">
                  <c:v>42.98</c:v>
                </c:pt>
                <c:pt idx="7">
                  <c:v>42.725999999999999</c:v>
                </c:pt>
                <c:pt idx="8">
                  <c:v>39.210999999999999</c:v>
                </c:pt>
                <c:pt idx="9">
                  <c:v>37.417000000000002</c:v>
                </c:pt>
                <c:pt idx="10">
                  <c:v>35.017000000000003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8.32</c:v>
                </c:pt>
                <c:pt idx="2">
                  <c:v>9.1340000000000003</c:v>
                </c:pt>
                <c:pt idx="3">
                  <c:v>8.2509999999999994</c:v>
                </c:pt>
                <c:pt idx="4">
                  <c:v>7.0389999999999997</c:v>
                </c:pt>
                <c:pt idx="5">
                  <c:v>7.2279999999999998</c:v>
                </c:pt>
                <c:pt idx="6">
                  <c:v>6.984</c:v>
                </c:pt>
                <c:pt idx="7">
                  <c:v>6.4349999999999996</c:v>
                </c:pt>
                <c:pt idx="8">
                  <c:v>5.9509999999999996</c:v>
                </c:pt>
                <c:pt idx="9">
                  <c:v>5.68</c:v>
                </c:pt>
                <c:pt idx="10">
                  <c:v>5.5259999999999998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24.716999999999999</c:v>
                </c:pt>
                <c:pt idx="1">
                  <c:v>28.221</c:v>
                </c:pt>
                <c:pt idx="2">
                  <c:v>30.981000000000002</c:v>
                </c:pt>
                <c:pt idx="3">
                  <c:v>35.463000000000001</c:v>
                </c:pt>
                <c:pt idx="4">
                  <c:v>35.21</c:v>
                </c:pt>
                <c:pt idx="5">
                  <c:v>36.191000000000003</c:v>
                </c:pt>
                <c:pt idx="6">
                  <c:v>35.996000000000002</c:v>
                </c:pt>
                <c:pt idx="7">
                  <c:v>36.290999999999997</c:v>
                </c:pt>
                <c:pt idx="8">
                  <c:v>33.26</c:v>
                </c:pt>
                <c:pt idx="9">
                  <c:v>31.736999999999998</c:v>
                </c:pt>
                <c:pt idx="10">
                  <c:v>29.491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25.359168457133311</c:v>
                </c:pt>
                <c:pt idx="1">
                  <c:v>26.084127426335449</c:v>
                </c:pt>
                <c:pt idx="2">
                  <c:v>27.55673518400431</c:v>
                </c:pt>
                <c:pt idx="3">
                  <c:v>22.927340443900889</c:v>
                </c:pt>
                <c:pt idx="4">
                  <c:v>23.048645288370778</c:v>
                </c:pt>
                <c:pt idx="5">
                  <c:v>19.537350066300448</c:v>
                </c:pt>
                <c:pt idx="6">
                  <c:v>19.489735160298792</c:v>
                </c:pt>
                <c:pt idx="7">
                  <c:v>19.207302866290149</c:v>
                </c:pt>
                <c:pt idx="8">
                  <c:v>19.201049402626975</c:v>
                </c:pt>
                <c:pt idx="9">
                  <c:v>15.430911694616769</c:v>
                </c:pt>
                <c:pt idx="10">
                  <c:v>16.625796174543026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112.72894275886908</c:v>
                </c:pt>
                <c:pt idx="1">
                  <c:v>111.8470506873046</c:v>
                </c:pt>
                <c:pt idx="2">
                  <c:v>119.06013939009452</c:v>
                </c:pt>
                <c:pt idx="3">
                  <c:v>93.582096663766251</c:v>
                </c:pt>
                <c:pt idx="4">
                  <c:v>115.29576108951585</c:v>
                </c:pt>
                <c:pt idx="5">
                  <c:v>119.30269998720496</c:v>
                </c:pt>
                <c:pt idx="6">
                  <c:v>110.54962329738368</c:v>
                </c:pt>
                <c:pt idx="7">
                  <c:v>112.91394809879807</c:v>
                </c:pt>
                <c:pt idx="8">
                  <c:v>112.88165799462024</c:v>
                </c:pt>
                <c:pt idx="9">
                  <c:v>108.49894394491541</c:v>
                </c:pt>
                <c:pt idx="10">
                  <c:v>94.130481189663016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0.21926046137832123</c:v>
                </c:pt>
                <c:pt idx="1">
                  <c:v>0.2523177842113925</c:v>
                </c:pt>
                <c:pt idx="2">
                  <c:v>0.26021303316714861</c:v>
                </c:pt>
                <c:pt idx="3">
                  <c:v>0.3789506889059775</c:v>
                </c:pt>
                <c:pt idx="4">
                  <c:v>0.30538850402889389</c:v>
                </c:pt>
                <c:pt idx="5">
                  <c:v>0.3033544086083671</c:v>
                </c:pt>
                <c:pt idx="6">
                  <c:v>0.32560943155065369</c:v>
                </c:pt>
                <c:pt idx="7">
                  <c:v>0.3214040480476858</c:v>
                </c:pt>
                <c:pt idx="8">
                  <c:v>0.29464485719712868</c:v>
                </c:pt>
                <c:pt idx="9">
                  <c:v>0.2925097595061642</c:v>
                </c:pt>
                <c:pt idx="10">
                  <c:v>0.31329915270037489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0.31896792497646814</c:v>
                </c:pt>
                <c:pt idx="2">
                  <c:v>0.33146161687912717</c:v>
                </c:pt>
                <c:pt idx="3">
                  <c:v>0.35987601877281511</c:v>
                </c:pt>
                <c:pt idx="4">
                  <c:v>0.30539755859540846</c:v>
                </c:pt>
                <c:pt idx="5">
                  <c:v>0.3699580534448948</c:v>
                </c:pt>
                <c:pt idx="6">
                  <c:v>0.35834247836402772</c:v>
                </c:pt>
                <c:pt idx="7">
                  <c:v>0.3350288192359257</c:v>
                </c:pt>
                <c:pt idx="8">
                  <c:v>0.30993097695930194</c:v>
                </c:pt>
                <c:pt idx="9">
                  <c:v>0.36809231446652146</c:v>
                </c:pt>
                <c:pt idx="10">
                  <c:v>0.33237505993615291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29.491</c:v>
                </c:pt>
                <c:pt idx="2">
                  <c:v>0</c:v>
                </c:pt>
                <c:pt idx="3">
                  <c:v>0</c:v>
                </c:pt>
                <c:pt idx="4">
                  <c:v>5.5259999999999998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29.491</c:v>
                </c:pt>
                <c:pt idx="4" formatCode="#,##0">
                  <c:v>5.5259999999999998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9：食料品製造業(N=3)</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G：情報通信業(N=1)</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16.658000000000001</c:v>
                </c:pt>
                <c:pt idx="6">
                  <c:v>0</c:v>
                </c:pt>
                <c:pt idx="7">
                  <c:v>0</c:v>
                </c:pt>
                <c:pt idx="8">
                  <c:v>0</c:v>
                </c:pt>
                <c:pt idx="9">
                  <c:v>0</c:v>
                </c:pt>
                <c:pt idx="10">
                  <c:v>0</c:v>
                </c:pt>
                <c:pt idx="11">
                  <c:v>6.7149999999999999</c:v>
                </c:pt>
                <c:pt idx="12">
                  <c:v>0</c:v>
                </c:pt>
                <c:pt idx="13">
                  <c:v>0</c:v>
                </c:pt>
                <c:pt idx="14">
                  <c:v>0</c:v>
                </c:pt>
                <c:pt idx="15">
                  <c:v>0</c:v>
                </c:pt>
                <c:pt idx="16">
                  <c:v>0</c:v>
                </c:pt>
                <c:pt idx="17">
                  <c:v>0</c:v>
                </c:pt>
                <c:pt idx="18">
                  <c:v>6.1180000000000003</c:v>
                </c:pt>
                <c:pt idx="19">
                  <c:v>0</c:v>
                </c:pt>
                <c:pt idx="20">
                  <c:v>0</c:v>
                </c:pt>
                <c:pt idx="21">
                  <c:v>0</c:v>
                </c:pt>
                <c:pt idx="22">
                  <c:v>0</c:v>
                </c:pt>
                <c:pt idx="23">
                  <c:v>0</c:v>
                </c:pt>
                <c:pt idx="24">
                  <c:v>0</c:v>
                </c:pt>
                <c:pt idx="25">
                  <c:v>5.5259999999999998</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149.78627340365659</c:v>
                </c:pt>
                <c:pt idx="2">
                  <c:v>1.0470990567608991</c:v>
                </c:pt>
                <c:pt idx="3">
                  <c:v>6.2324339241382578</c:v>
                </c:pt>
                <c:pt idx="4">
                  <c:v>22.779901154113048</c:v>
                </c:pt>
                <c:pt idx="5">
                  <c:v>9.6476641821111517</c:v>
                </c:pt>
                <c:pt idx="7">
                  <c:v>25.594769234845181</c:v>
                </c:pt>
                <c:pt idx="8">
                  <c:v>0.59356174317530397</c:v>
                </c:pt>
                <c:pt idx="9">
                  <c:v>0</c:v>
                </c:pt>
                <c:pt idx="10">
                  <c:v>1.2393031143090421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157.06580638455574</c:v>
                </c:pt>
                <c:pt idx="4" formatCode="#,##0">
                  <c:v>22.779901154113048</c:v>
                </c:pt>
                <c:pt idx="5" formatCode="#,##0">
                  <c:v>9.6476641821111517</c:v>
                </c:pt>
                <c:pt idx="6" formatCode="#,##0">
                  <c:v>26.188330978020485</c:v>
                </c:pt>
                <c:pt idx="10" formatCode="#,##0">
                  <c:v>1.2393031143090421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35.017000000000003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35.017000000000003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中井町</c:v>
                </c:pt>
              </c:strCache>
            </c:strRef>
          </c:tx>
          <c:spPr>
            <a:solidFill>
              <a:srgbClr val="FF0066"/>
            </a:solidFill>
            <a:ln>
              <a:noFill/>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5.5526666666666671</c:v>
                </c:pt>
                <c:pt idx="1">
                  <c:v>0</c:v>
                </c:pt>
                <c:pt idx="2">
                  <c:v>0</c:v>
                </c:pt>
                <c:pt idx="3">
                  <c:v>0</c:v>
                </c:pt>
                <c:pt idx="4">
                  <c:v>0</c:v>
                </c:pt>
                <c:pt idx="5">
                  <c:v>0</c:v>
                </c:pt>
                <c:pt idx="6">
                  <c:v>3.3574999999999999</c:v>
                </c:pt>
                <c:pt idx="7">
                  <c:v>0</c:v>
                </c:pt>
                <c:pt idx="8">
                  <c:v>0</c:v>
                </c:pt>
                <c:pt idx="9">
                  <c:v>0</c:v>
                </c:pt>
                <c:pt idx="10">
                  <c:v>0</c:v>
                </c:pt>
                <c:pt idx="11">
                  <c:v>0</c:v>
                </c:pt>
                <c:pt idx="12">
                  <c:v>0</c:v>
                </c:pt>
                <c:pt idx="13">
                  <c:v>6.1180000000000003</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9：食料品製造業(N=3)</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中井町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5.5259999999999998</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中井町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中井町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17,416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1033.7999999999997</c:v>
                </c:pt>
                <c:pt idx="1">
                  <c:v>16382.100000000006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22,910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1240.6840559999996</c:v>
                </c:pt>
                <c:pt idx="1">
                  <c:v>21669.586596000008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中井町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6.9136268040000006</c:v>
                </c:pt>
                <c:pt idx="1">
                  <c:v>0</c:v>
                </c:pt>
                <c:pt idx="2">
                  <c:v>0</c:v>
                </c:pt>
                <c:pt idx="3">
                  <c:v>0</c:v>
                </c:pt>
                <c:pt idx="4">
                  <c:v>1.20258358</c:v>
                </c:pt>
                <c:pt idx="5">
                  <c:v>4.8519151899999997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138,757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中井町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138757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11650.1</c:v>
                </c:pt>
                <c:pt idx="1">
                  <c:v>12085.9</c:v>
                </c:pt>
                <c:pt idx="2">
                  <c:v>12574.8</c:v>
                </c:pt>
                <c:pt idx="3">
                  <c:v>12998</c:v>
                </c:pt>
                <c:pt idx="4">
                  <c:v>14788.1</c:v>
                </c:pt>
                <c:pt idx="5">
                  <c:v>15661.100000000009</c:v>
                </c:pt>
                <c:pt idx="6">
                  <c:v>16093.400000000011</c:v>
                </c:pt>
                <c:pt idx="7">
                  <c:v>16241.900000000005</c:v>
                </c:pt>
                <c:pt idx="8">
                  <c:v>16382.100000000006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406.6</c:v>
                </c:pt>
                <c:pt idx="1">
                  <c:v>491.6</c:v>
                </c:pt>
                <c:pt idx="2">
                  <c:v>555.1</c:v>
                </c:pt>
                <c:pt idx="3">
                  <c:v>611</c:v>
                </c:pt>
                <c:pt idx="4">
                  <c:v>667.10000000000014</c:v>
                </c:pt>
                <c:pt idx="5">
                  <c:v>741.30000000000007</c:v>
                </c:pt>
                <c:pt idx="6">
                  <c:v>810.8000000000003</c:v>
                </c:pt>
                <c:pt idx="7">
                  <c:v>895.4000000000002</c:v>
                </c:pt>
                <c:pt idx="8">
                  <c:v>1033.7999999999997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0.15528869498908118</c:v>
                </c:pt>
                <c:pt idx="1">
                  <c:v>0.16200366493862889</c:v>
                </c:pt>
                <c:pt idx="2">
                  <c:v>0.17049409819900604</c:v>
                </c:pt>
                <c:pt idx="3">
                  <c:v>0.18006140527208658</c:v>
                </c:pt>
                <c:pt idx="4">
                  <c:v>0.19795696738501492</c:v>
                </c:pt>
                <c:pt idx="5">
                  <c:v>0.22331347672421706</c:v>
                </c:pt>
                <c:pt idx="6">
                  <c:v>0.25932421699710823</c:v>
                </c:pt>
                <c:pt idx="7">
                  <c:v>0.2527208476441235</c:v>
                </c:pt>
                <c:pt idx="8">
                  <c:v>0.25665916440913272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114.5030162643011</c:v>
                </c:pt>
                <c:pt idx="2">
                  <c:v>0.91132607069899507</c:v>
                </c:pt>
                <c:pt idx="3">
                  <c:v>3.6457970550944299</c:v>
                </c:pt>
                <c:pt idx="4">
                  <c:v>27.55673518400431</c:v>
                </c:pt>
                <c:pt idx="5">
                  <c:v>11.063985150079001</c:v>
                </c:pt>
                <c:pt idx="7">
                  <c:v>23.614993768345741</c:v>
                </c:pt>
                <c:pt idx="8">
                  <c:v>0.75892886305219198</c:v>
                </c:pt>
                <c:pt idx="9">
                  <c:v>0</c:v>
                </c:pt>
                <c:pt idx="10">
                  <c:v>1.0450456792415139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119.06013939009452</c:v>
                </c:pt>
                <c:pt idx="4" formatCode="#,##0">
                  <c:v>27.55673518400431</c:v>
                </c:pt>
                <c:pt idx="5" formatCode="#,##0">
                  <c:v>11.063985150079001</c:v>
                </c:pt>
                <c:pt idx="6" formatCode="#,##0">
                  <c:v>24.373922631397932</c:v>
                </c:pt>
                <c:pt idx="10" formatCode="#,##0">
                  <c:v>1.0450456792415139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97</c:v>
                </c:pt>
                <c:pt idx="1">
                  <c:v>114</c:v>
                </c:pt>
                <c:pt idx="2">
                  <c:v>127</c:v>
                </c:pt>
                <c:pt idx="3">
                  <c:v>139</c:v>
                </c:pt>
                <c:pt idx="4">
                  <c:v>152</c:v>
                </c:pt>
                <c:pt idx="5">
                  <c:v>167</c:v>
                </c:pt>
                <c:pt idx="6">
                  <c:v>179</c:v>
                </c:pt>
                <c:pt idx="7">
                  <c:v>193</c:v>
                </c:pt>
                <c:pt idx="8">
                  <c:v>215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89263.403879393241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22910.270652000007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192045.18900000001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192045.18900000001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22910.270652000007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94.005224445044263</c:v>
                </c:pt>
                <c:pt idx="2">
                  <c:v>0.89554398190609263</c:v>
                </c:pt>
                <c:pt idx="3">
                  <c:v>2.2418527321029083</c:v>
                </c:pt>
                <c:pt idx="4">
                  <c:v>16.469963079812025</c:v>
                </c:pt>
                <c:pt idx="5">
                  <c:v>9.5657928469099698</c:v>
                </c:pt>
                <c:pt idx="7">
                  <c:v>24.516188145626678</c:v>
                </c:pt>
                <c:pt idx="8">
                  <c:v>0.53383173185424004</c:v>
                </c:pt>
                <c:pt idx="9">
                  <c:v>0</c:v>
                </c:pt>
                <c:pt idx="10">
                  <c:v>0.7875434294357021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97.142621159053263</c:v>
                </c:pt>
                <c:pt idx="4">
                  <c:v>16.469963079812025</c:v>
                </c:pt>
                <c:pt idx="5">
                  <c:v>9.5657928469099698</c:v>
                </c:pt>
                <c:pt idx="6">
                  <c:v>25.050019877480917</c:v>
                </c:pt>
                <c:pt idx="10">
                  <c:v>0.7875434294357021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-68662.230257596995</c:v>
                </c:pt>
                <c:pt idx="1">
                  <c:v>-494874.20758233801</c:v>
                </c:pt>
                <c:pt idx="2">
                  <c:v>-150819.02462708275</c:v>
                </c:pt>
                <c:pt idx="3">
                  <c:v>0</c:v>
                </c:pt>
                <c:pt idx="4">
                  <c:v>-220173.91574320535</c:v>
                </c:pt>
                <c:pt idx="5">
                  <c:v>0</c:v>
                </c:pt>
                <c:pt idx="6">
                  <c:v>0</c:v>
                </c:pt>
                <c:pt idx="7">
                  <c:v>0</c:v>
                </c:pt>
                <c:pt idx="8">
                  <c:v>0</c:v>
                </c:pt>
                <c:pt idx="9">
                  <c:v>-252686.79783943435</c:v>
                </c:pt>
                <c:pt idx="10">
                  <c:v>-5549004.0741471089</c:v>
                </c:pt>
                <c:pt idx="11">
                  <c:v>0</c:v>
                </c:pt>
                <c:pt idx="12">
                  <c:v>-890257.29044099571</c:v>
                </c:pt>
                <c:pt idx="13">
                  <c:v>-208382.07113448583</c:v>
                </c:pt>
                <c:pt idx="14">
                  <c:v>-185656.09298043163</c:v>
                </c:pt>
                <c:pt idx="15">
                  <c:v>0</c:v>
                </c:pt>
                <c:pt idx="16">
                  <c:v>-224568.90180123632</c:v>
                </c:pt>
                <c:pt idx="17">
                  <c:v>0</c:v>
                </c:pt>
                <c:pt idx="18">
                  <c:v>0</c:v>
                </c:pt>
                <c:pt idx="19">
                  <c:v>0</c:v>
                </c:pt>
                <c:pt idx="20">
                  <c:v>0</c:v>
                </c:pt>
                <c:pt idx="21">
                  <c:v>0</c:v>
                </c:pt>
                <c:pt idx="22">
                  <c:v>-393177.77988529927</c:v>
                </c:pt>
                <c:pt idx="23">
                  <c:v>-1236851.8678629224</c:v>
                </c:pt>
                <c:pt idx="24">
                  <c:v>0</c:v>
                </c:pt>
                <c:pt idx="25">
                  <c:v>0</c:v>
                </c:pt>
                <c:pt idx="26">
                  <c:v>0</c:v>
                </c:pt>
                <c:pt idx="27">
                  <c:v>0</c:v>
                </c:pt>
                <c:pt idx="28">
                  <c:v>0</c:v>
                </c:pt>
                <c:pt idx="29">
                  <c:v>-444538.51931790577</c:v>
                </c:pt>
                <c:pt idx="30">
                  <c:v>0</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144135.25837828149</c:v>
                </c:pt>
                <c:pt idx="4">
                  <c:v>0</c:v>
                </c:pt>
                <c:pt idx="5">
                  <c:v>87489.561075358084</c:v>
                </c:pt>
                <c:pt idx="6">
                  <c:v>97060.660586358965</c:v>
                </c:pt>
                <c:pt idx="7">
                  <c:v>76555.914809030248</c:v>
                </c:pt>
                <c:pt idx="8">
                  <c:v>31416.961464835666</c:v>
                </c:pt>
                <c:pt idx="9">
                  <c:v>0</c:v>
                </c:pt>
                <c:pt idx="10">
                  <c:v>0</c:v>
                </c:pt>
                <c:pt idx="11">
                  <c:v>99717.531779963509</c:v>
                </c:pt>
                <c:pt idx="12">
                  <c:v>0</c:v>
                </c:pt>
                <c:pt idx="13">
                  <c:v>0</c:v>
                </c:pt>
                <c:pt idx="14">
                  <c:v>0</c:v>
                </c:pt>
                <c:pt idx="15">
                  <c:v>3388.9126521792496</c:v>
                </c:pt>
                <c:pt idx="16">
                  <c:v>0</c:v>
                </c:pt>
                <c:pt idx="17">
                  <c:v>102781.78512060677</c:v>
                </c:pt>
                <c:pt idx="18">
                  <c:v>42111.543963891527</c:v>
                </c:pt>
                <c:pt idx="19">
                  <c:v>120811.7606363278</c:v>
                </c:pt>
                <c:pt idx="20">
                  <c:v>136233.96644894115</c:v>
                </c:pt>
                <c:pt idx="21">
                  <c:v>32669.953915750346</c:v>
                </c:pt>
                <c:pt idx="22">
                  <c:v>0</c:v>
                </c:pt>
                <c:pt idx="23">
                  <c:v>0</c:v>
                </c:pt>
                <c:pt idx="24">
                  <c:v>51507.200042651471</c:v>
                </c:pt>
                <c:pt idx="25">
                  <c:v>32056.408496923759</c:v>
                </c:pt>
                <c:pt idx="26">
                  <c:v>428733.37640297279</c:v>
                </c:pt>
                <c:pt idx="27">
                  <c:v>132088.25372092304</c:v>
                </c:pt>
                <c:pt idx="28">
                  <c:v>222674.42916947207</c:v>
                </c:pt>
                <c:pt idx="29">
                  <c:v>0</c:v>
                </c:pt>
                <c:pt idx="30">
                  <c:v>151668.81195711586</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-68662.230257596995</c:v>
                </c:pt>
                <c:pt idx="1">
                  <c:v>-494874.20758233801</c:v>
                </c:pt>
                <c:pt idx="2">
                  <c:v>-150819.02462708275</c:v>
                </c:pt>
                <c:pt idx="3">
                  <c:v>144135.25837828149</c:v>
                </c:pt>
                <c:pt idx="4">
                  <c:v>-220173.91574320535</c:v>
                </c:pt>
                <c:pt idx="5">
                  <c:v>87489.561075358084</c:v>
                </c:pt>
                <c:pt idx="6">
                  <c:v>97060.660586358965</c:v>
                </c:pt>
                <c:pt idx="7">
                  <c:v>76555.914809030248</c:v>
                </c:pt>
                <c:pt idx="8">
                  <c:v>31416.961464835666</c:v>
                </c:pt>
                <c:pt idx="9">
                  <c:v>-252686.79783943435</c:v>
                </c:pt>
                <c:pt idx="10">
                  <c:v>-5549004.0741471089</c:v>
                </c:pt>
                <c:pt idx="11">
                  <c:v>99717.531779963509</c:v>
                </c:pt>
                <c:pt idx="12">
                  <c:v>-890257.29044099571</c:v>
                </c:pt>
                <c:pt idx="13">
                  <c:v>-208382.07113448583</c:v>
                </c:pt>
                <c:pt idx="14">
                  <c:v>-185656.09298043163</c:v>
                </c:pt>
                <c:pt idx="15">
                  <c:v>3388.9126521792496</c:v>
                </c:pt>
                <c:pt idx="16">
                  <c:v>-224568.90180123632</c:v>
                </c:pt>
                <c:pt idx="17">
                  <c:v>102781.78512060677</c:v>
                </c:pt>
                <c:pt idx="18">
                  <c:v>42111.543963891527</c:v>
                </c:pt>
                <c:pt idx="19">
                  <c:v>120811.7606363278</c:v>
                </c:pt>
                <c:pt idx="20">
                  <c:v>136233.96644894115</c:v>
                </c:pt>
                <c:pt idx="21">
                  <c:v>32669.953915750346</c:v>
                </c:pt>
                <c:pt idx="22">
                  <c:v>-393177.77988529927</c:v>
                </c:pt>
                <c:pt idx="23">
                  <c:v>-1236851.8678629224</c:v>
                </c:pt>
                <c:pt idx="24">
                  <c:v>51507.200042651471</c:v>
                </c:pt>
                <c:pt idx="25">
                  <c:v>32056.408496923759</c:v>
                </c:pt>
                <c:pt idx="26">
                  <c:v>428733.37640297279</c:v>
                </c:pt>
                <c:pt idx="27">
                  <c:v>132088.25372092304</c:v>
                </c:pt>
                <c:pt idx="28">
                  <c:v>222674.42916947207</c:v>
                </c:pt>
                <c:pt idx="29">
                  <c:v>-444538.51931790577</c:v>
                </c:pt>
                <c:pt idx="30">
                  <c:v>151668.81195711586</c:v>
                </c:pt>
                <c:pt idx="31">
                  <c:v>-559252.74619111442</c:v>
                </c:pt>
                <c:pt idx="32">
                  <c:v>-9812183.1930173393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381748.45725759695</c:v>
                </c:pt>
                <c:pt idx="1">
                  <c:v>1657561.6145823381</c:v>
                </c:pt>
                <c:pt idx="2">
                  <c:v>544109.3986270827</c:v>
                </c:pt>
                <c:pt idx="3">
                  <c:v>552509.35062171845</c:v>
                </c:pt>
                <c:pt idx="4">
                  <c:v>746773.65174320526</c:v>
                </c:pt>
                <c:pt idx="5">
                  <c:v>112300.85792464197</c:v>
                </c:pt>
                <c:pt idx="6">
                  <c:v>73939.067413641038</c:v>
                </c:pt>
                <c:pt idx="7">
                  <c:v>1166750.5941909698</c:v>
                </c:pt>
                <c:pt idx="8">
                  <c:v>91309.051535164326</c:v>
                </c:pt>
                <c:pt idx="9">
                  <c:v>889623.04583943426</c:v>
                </c:pt>
                <c:pt idx="10">
                  <c:v>8678402.0391471088</c:v>
                </c:pt>
                <c:pt idx="11">
                  <c:v>15907.375220036494</c:v>
                </c:pt>
                <c:pt idx="12">
                  <c:v>3519451.6344409953</c:v>
                </c:pt>
                <c:pt idx="13">
                  <c:v>621648.0031344858</c:v>
                </c:pt>
                <c:pt idx="14">
                  <c:v>433215.6549804316</c:v>
                </c:pt>
                <c:pt idx="15">
                  <c:v>206078.92434782069</c:v>
                </c:pt>
                <c:pt idx="16">
                  <c:v>993545.04680123623</c:v>
                </c:pt>
                <c:pt idx="17">
                  <c:v>89263.403879393241</c:v>
                </c:pt>
                <c:pt idx="18">
                  <c:v>92517.852036108452</c:v>
                </c:pt>
                <c:pt idx="19">
                  <c:v>108320.4563636722</c:v>
                </c:pt>
                <c:pt idx="20">
                  <c:v>834183.28655105864</c:v>
                </c:pt>
                <c:pt idx="21">
                  <c:v>106861.2790842496</c:v>
                </c:pt>
                <c:pt idx="22">
                  <c:v>1665424.4798852992</c:v>
                </c:pt>
                <c:pt idx="23">
                  <c:v>2800646.3698629225</c:v>
                </c:pt>
                <c:pt idx="24">
                  <c:v>48460.834957348517</c:v>
                </c:pt>
                <c:pt idx="25">
                  <c:v>23338.279503076235</c:v>
                </c:pt>
                <c:pt idx="26">
                  <c:v>178079.52059702721</c:v>
                </c:pt>
                <c:pt idx="27">
                  <c:v>275838.00627907692</c:v>
                </c:pt>
                <c:pt idx="28">
                  <c:v>64024.047830527874</c:v>
                </c:pt>
                <c:pt idx="29">
                  <c:v>1078186.3483179058</c:v>
                </c:pt>
                <c:pt idx="30">
                  <c:v>111954.35904288411</c:v>
                </c:pt>
                <c:pt idx="31">
                  <c:v>2011843.6241911144</c:v>
                </c:pt>
                <c:pt idx="32">
                  <c:v>19100540.111017339</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2627.8819999999996</c:v>
                </c:pt>
                <c:pt idx="2">
                  <c:v>0</c:v>
                </c:pt>
                <c:pt idx="3">
                  <c:v>5736.6759999999995</c:v>
                </c:pt>
                <c:pt idx="4">
                  <c:v>0</c:v>
                </c:pt>
                <c:pt idx="5">
                  <c:v>0</c:v>
                </c:pt>
                <c:pt idx="6">
                  <c:v>0</c:v>
                </c:pt>
                <c:pt idx="7">
                  <c:v>5975.75</c:v>
                </c:pt>
                <c:pt idx="8">
                  <c:v>325.53699999999992</c:v>
                </c:pt>
                <c:pt idx="9">
                  <c:v>0</c:v>
                </c:pt>
                <c:pt idx="10">
                  <c:v>1372.2750000000001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1162687.4070000001</c:v>
                </c:pt>
                <c:pt idx="2">
                  <c:v>393290.37399999995</c:v>
                </c:pt>
                <c:pt idx="3">
                  <c:v>696644.60899999994</c:v>
                </c:pt>
                <c:pt idx="4">
                  <c:v>526599.73599999992</c:v>
                </c:pt>
                <c:pt idx="5">
                  <c:v>199790.41900000005</c:v>
                </c:pt>
                <c:pt idx="6">
                  <c:v>170999.728</c:v>
                </c:pt>
                <c:pt idx="7">
                  <c:v>1243306.5090000001</c:v>
                </c:pt>
                <c:pt idx="8">
                  <c:v>122726.01299999999</c:v>
                </c:pt>
                <c:pt idx="9">
                  <c:v>636936.24799999991</c:v>
                </c:pt>
                <c:pt idx="10">
                  <c:v>3129397.9649999999</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中井町</c:v>
                </c:pt>
              </c:strCache>
            </c:strRef>
          </c:cat>
          <c:val>
            <c:numRef>
              <c:f>①CO2排出量の現状把握!$AX$43:$AX$45</c:f>
              <c:numCache>
                <c:formatCode>0%</c:formatCode>
                <c:ptCount val="3"/>
                <c:pt idx="0">
                  <c:v>0.42072759503743129</c:v>
                </c:pt>
                <c:pt idx="1">
                  <c:v>0.41227254992588142</c:v>
                </c:pt>
                <c:pt idx="2">
                  <c:v>0.65189415912861215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中井町</c:v>
                </c:pt>
              </c:strCache>
            </c:strRef>
          </c:cat>
          <c:val>
            <c:numRef>
              <c:f>①CO2排出量の現状把握!$AY$43:$AY$45</c:f>
              <c:numCache>
                <c:formatCode>0%</c:formatCode>
                <c:ptCount val="3"/>
                <c:pt idx="0">
                  <c:v>0.19118662390594171</c:v>
                </c:pt>
                <c:pt idx="1">
                  <c:v>0.21478251146138702</c:v>
                </c:pt>
                <c:pt idx="2">
                  <c:v>0.11052484074126445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中井町</c:v>
                </c:pt>
              </c:strCache>
            </c:strRef>
          </c:cat>
          <c:val>
            <c:numRef>
              <c:f>①CO2排出量の現状把握!$AZ$43:$AZ$45</c:f>
              <c:numCache>
                <c:formatCode>0%</c:formatCode>
                <c:ptCount val="3"/>
                <c:pt idx="0">
                  <c:v>0.18034974026133399</c:v>
                </c:pt>
                <c:pt idx="1">
                  <c:v>0.20329506120823729</c:v>
                </c:pt>
                <c:pt idx="2">
                  <c:v>6.4193084455943891E-2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中井町</c:v>
                </c:pt>
              </c:strCache>
            </c:strRef>
          </c:cat>
          <c:val>
            <c:numRef>
              <c:f>①CO2排出量の現状把握!$BA$43:$BA$45</c:f>
              <c:numCache>
                <c:formatCode>0%</c:formatCode>
                <c:ptCount val="3"/>
                <c:pt idx="0">
                  <c:v>0.19226168778726088</c:v>
                </c:pt>
                <c:pt idx="1">
                  <c:v>0.15489208700772231</c:v>
                </c:pt>
                <c:pt idx="2">
                  <c:v>0.16810295470047198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中井町</c:v>
                </c:pt>
              </c:strCache>
            </c:strRef>
          </c:cat>
          <c:val>
            <c:numRef>
              <c:f>①CO2排出量の現状把握!$BB$43:$BB$45</c:f>
              <c:numCache>
                <c:formatCode>0%</c:formatCode>
                <c:ptCount val="3"/>
                <c:pt idx="0">
                  <c:v>1.5474353008032191E-2</c:v>
                </c:pt>
                <c:pt idx="1">
                  <c:v>1.4757790396772066E-2</c:v>
                </c:pt>
                <c:pt idx="2">
                  <c:v>5.2849609737075165E-3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4884</c:v>
                </c:pt>
                <c:pt idx="1">
                  <c:v>4884</c:v>
                </c:pt>
                <c:pt idx="2">
                  <c:v>4884</c:v>
                </c:pt>
                <c:pt idx="3">
                  <c:v>4884</c:v>
                </c:pt>
                <c:pt idx="4">
                  <c:v>4884</c:v>
                </c:pt>
                <c:pt idx="5">
                  <c:v>4708</c:v>
                </c:pt>
                <c:pt idx="6">
                  <c:v>4708</c:v>
                </c:pt>
                <c:pt idx="7">
                  <c:v>4708</c:v>
                </c:pt>
                <c:pt idx="8">
                  <c:v>4708</c:v>
                </c:pt>
                <c:pt idx="9">
                  <c:v>4708</c:v>
                </c:pt>
                <c:pt idx="10">
                  <c:v>4708</c:v>
                </c:pt>
                <c:pt idx="11">
                  <c:v>4293</c:v>
                </c:pt>
                <c:pt idx="12">
                  <c:v>4293</c:v>
                </c:pt>
                <c:pt idx="13">
                  <c:v>4293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0.92906674742368278</c:v>
                </c:pt>
                <c:pt idx="1">
                  <c:v>1.0338145368957321</c:v>
                </c:pt>
                <c:pt idx="2">
                  <c:v>1.0611277871066811</c:v>
                </c:pt>
                <c:pt idx="3">
                  <c:v>1.1006461289521301</c:v>
                </c:pt>
                <c:pt idx="4">
                  <c:v>1.0450456792415139</c:v>
                </c:pt>
                <c:pt idx="5">
                  <c:v>0.96348382722128512</c:v>
                </c:pt>
                <c:pt idx="6">
                  <c:v>0.93701856632474989</c:v>
                </c:pt>
                <c:pt idx="7">
                  <c:v>0.92416871996029548</c:v>
                </c:pt>
                <c:pt idx="8">
                  <c:v>0.91808161167687929</c:v>
                </c:pt>
                <c:pt idx="9">
                  <c:v>0.96642677001500099</c:v>
                </c:pt>
                <c:pt idx="10">
                  <c:v>1.003893469401927</c:v>
                </c:pt>
                <c:pt idx="11">
                  <c:v>0.95277539728610694</c:v>
                </c:pt>
                <c:pt idx="12">
                  <c:v>0.82439873748081671</c:v>
                </c:pt>
                <c:pt idx="13">
                  <c:v>0.7875434294357021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9956</c:v>
                </c:pt>
                <c:pt idx="1">
                  <c:v>9874</c:v>
                </c:pt>
                <c:pt idx="2">
                  <c:v>9803</c:v>
                </c:pt>
                <c:pt idx="3">
                  <c:v>9741</c:v>
                </c:pt>
                <c:pt idx="4">
                  <c:v>9811</c:v>
                </c:pt>
                <c:pt idx="5">
                  <c:v>9760</c:v>
                </c:pt>
                <c:pt idx="6">
                  <c:v>9669</c:v>
                </c:pt>
                <c:pt idx="7">
                  <c:v>9630</c:v>
                </c:pt>
                <c:pt idx="8">
                  <c:v>9559</c:v>
                </c:pt>
                <c:pt idx="9">
                  <c:v>9481</c:v>
                </c:pt>
                <c:pt idx="10">
                  <c:v>9394</c:v>
                </c:pt>
                <c:pt idx="11">
                  <c:v>9262</c:v>
                </c:pt>
                <c:pt idx="12">
                  <c:v>9099</c:v>
                </c:pt>
                <c:pt idx="13">
                  <c:v>9068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中井町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1723</v>
      </c>
      <c r="B9" s="70">
        <v>477</v>
      </c>
      <c r="C9" s="70">
        <v>1</v>
      </c>
      <c r="D9" s="70">
        <v>29</v>
      </c>
      <c r="E9" s="70">
        <v>1990</v>
      </c>
      <c r="F9" s="70" t="s">
        <v>787</v>
      </c>
      <c r="G9" s="70" t="s">
        <v>1724</v>
      </c>
      <c r="H9" s="70" t="s">
        <v>1725</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1726</v>
      </c>
      <c r="B10" s="70">
        <v>478</v>
      </c>
      <c r="C10" s="70">
        <v>2</v>
      </c>
      <c r="D10" s="70">
        <v>29</v>
      </c>
      <c r="E10" s="70">
        <v>2005</v>
      </c>
      <c r="F10" s="70" t="s">
        <v>789</v>
      </c>
      <c r="G10" s="70" t="s">
        <v>1724</v>
      </c>
      <c r="H10" s="70" t="s">
        <v>1725</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1727</v>
      </c>
      <c r="B11" s="70">
        <v>479</v>
      </c>
      <c r="C11" s="70">
        <v>3</v>
      </c>
      <c r="D11" s="70">
        <v>29</v>
      </c>
      <c r="E11" s="70">
        <v>2006</v>
      </c>
      <c r="F11" s="70" t="s">
        <v>790</v>
      </c>
      <c r="G11" s="70" t="s">
        <v>1724</v>
      </c>
      <c r="H11" s="70" t="s">
        <v>1725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1728</v>
      </c>
      <c r="B12" s="70">
        <v>480</v>
      </c>
      <c r="C12" s="70">
        <v>4</v>
      </c>
      <c r="D12" s="70">
        <v>29</v>
      </c>
      <c r="E12" s="70">
        <v>2007</v>
      </c>
      <c r="F12" s="70" t="s">
        <v>791</v>
      </c>
      <c r="G12" s="70" t="s">
        <v>1724</v>
      </c>
      <c r="H12" s="70" t="s">
        <v>1725</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1729</v>
      </c>
      <c r="B13" s="70">
        <v>481</v>
      </c>
      <c r="C13" s="70">
        <v>5</v>
      </c>
      <c r="D13" s="70">
        <v>29</v>
      </c>
      <c r="E13" s="70">
        <v>2008</v>
      </c>
      <c r="F13" s="70" t="s">
        <v>792</v>
      </c>
      <c r="G13" s="70" t="s">
        <v>1724</v>
      </c>
      <c r="H13" s="70" t="s">
        <v>1725</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1730</v>
      </c>
      <c r="B14" s="70">
        <v>482</v>
      </c>
      <c r="C14" s="70">
        <v>6</v>
      </c>
      <c r="D14" s="70">
        <v>29</v>
      </c>
      <c r="E14" s="70">
        <v>2009</v>
      </c>
      <c r="F14" s="70" t="s">
        <v>176</v>
      </c>
      <c r="G14" s="70" t="s">
        <v>1724</v>
      </c>
      <c r="H14" s="70" t="s">
        <v>1725</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1731</v>
      </c>
      <c r="B15" s="70">
        <v>483</v>
      </c>
      <c r="C15" s="70">
        <v>7</v>
      </c>
      <c r="D15" s="70">
        <v>29</v>
      </c>
      <c r="E15" s="70">
        <v>2010</v>
      </c>
      <c r="F15" s="70" t="s">
        <v>177</v>
      </c>
      <c r="G15" s="70" t="s">
        <v>1724</v>
      </c>
      <c r="H15" s="70" t="s">
        <v>1725</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1732</v>
      </c>
      <c r="B16" s="70">
        <v>484</v>
      </c>
      <c r="C16" s="70">
        <v>8</v>
      </c>
      <c r="D16" s="70">
        <v>29</v>
      </c>
      <c r="E16" s="70">
        <v>2011</v>
      </c>
      <c r="F16" s="70" t="s">
        <v>178</v>
      </c>
      <c r="G16" s="70" t="s">
        <v>1724</v>
      </c>
      <c r="H16" s="70" t="s">
        <v>1725</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1733</v>
      </c>
      <c r="B17" s="70">
        <v>485</v>
      </c>
      <c r="C17" s="70">
        <v>9</v>
      </c>
      <c r="D17" s="70">
        <v>29</v>
      </c>
      <c r="E17" s="70">
        <v>2012</v>
      </c>
      <c r="F17" s="70" t="s">
        <v>179</v>
      </c>
      <c r="G17" s="70" t="s">
        <v>1724</v>
      </c>
      <c r="H17" s="70" t="s">
        <v>1725</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1734</v>
      </c>
      <c r="B18" s="70">
        <v>486</v>
      </c>
      <c r="C18" s="70">
        <v>10</v>
      </c>
      <c r="D18" s="70">
        <v>29</v>
      </c>
      <c r="E18" s="70">
        <v>2013</v>
      </c>
      <c r="F18" s="70" t="s">
        <v>180</v>
      </c>
      <c r="G18" s="70" t="s">
        <v>1724</v>
      </c>
      <c r="H18" s="70" t="s">
        <v>1725</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1735</v>
      </c>
      <c r="B19" s="70">
        <v>487</v>
      </c>
      <c r="C19" s="70">
        <v>11</v>
      </c>
      <c r="D19" s="70">
        <v>29</v>
      </c>
      <c r="E19" s="70">
        <v>2014</v>
      </c>
      <c r="F19" s="70" t="s">
        <v>181</v>
      </c>
      <c r="G19" s="70" t="s">
        <v>1724</v>
      </c>
      <c r="H19" s="70" t="s">
        <v>1725</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1736</v>
      </c>
      <c r="B20" s="70">
        <v>488</v>
      </c>
      <c r="C20" s="70">
        <v>12</v>
      </c>
      <c r="D20" s="70">
        <v>29</v>
      </c>
      <c r="E20" s="70">
        <v>2015</v>
      </c>
      <c r="F20" s="70" t="s">
        <v>182</v>
      </c>
      <c r="G20" s="70" t="s">
        <v>1724</v>
      </c>
      <c r="H20" s="70" t="s">
        <v>1725</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1737</v>
      </c>
      <c r="B21" s="70">
        <v>489</v>
      </c>
      <c r="C21" s="70">
        <v>13</v>
      </c>
      <c r="D21" s="70">
        <v>29</v>
      </c>
      <c r="E21" s="70">
        <v>2016</v>
      </c>
      <c r="F21" s="70" t="s">
        <v>155</v>
      </c>
      <c r="G21" s="70" t="s">
        <v>1724</v>
      </c>
      <c r="H21" s="70" t="s">
        <v>1725</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1738</v>
      </c>
      <c r="B22" s="70">
        <v>490</v>
      </c>
      <c r="C22" s="70">
        <v>14</v>
      </c>
      <c r="D22" s="70">
        <v>29</v>
      </c>
      <c r="E22" s="70">
        <v>2017</v>
      </c>
      <c r="F22" s="70" t="s">
        <v>156</v>
      </c>
      <c r="G22" s="70" t="s">
        <v>1724</v>
      </c>
      <c r="H22" s="70" t="s">
        <v>1725</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1739</v>
      </c>
      <c r="B23" s="70">
        <v>491</v>
      </c>
      <c r="C23" s="70">
        <v>15</v>
      </c>
      <c r="D23" s="70">
        <v>29</v>
      </c>
      <c r="E23" s="70">
        <v>2018</v>
      </c>
      <c r="F23" s="70" t="s">
        <v>183</v>
      </c>
      <c r="G23" s="70" t="s">
        <v>1724</v>
      </c>
      <c r="H23" s="70" t="s">
        <v>1725</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1740</v>
      </c>
      <c r="B24" s="70">
        <v>492</v>
      </c>
      <c r="C24" s="70">
        <v>16</v>
      </c>
      <c r="D24" s="70">
        <v>29</v>
      </c>
      <c r="E24" s="70">
        <v>2019</v>
      </c>
      <c r="F24" s="70" t="s">
        <v>158</v>
      </c>
      <c r="G24" s="70" t="s">
        <v>1724</v>
      </c>
      <c r="H24" s="70" t="s">
        <v>1725</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1741</v>
      </c>
      <c r="B25" s="70">
        <v>493</v>
      </c>
      <c r="C25" s="70">
        <v>17</v>
      </c>
      <c r="D25" s="70">
        <v>29</v>
      </c>
      <c r="E25" s="70">
        <v>2020</v>
      </c>
      <c r="F25" s="70" t="s">
        <v>159</v>
      </c>
      <c r="G25" s="70" t="s">
        <v>1724</v>
      </c>
      <c r="H25" s="70" t="s">
        <v>1725</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1742</v>
      </c>
      <c r="B26" s="70">
        <v>493</v>
      </c>
      <c r="C26" s="70">
        <v>18</v>
      </c>
      <c r="D26" s="70">
        <v>29</v>
      </c>
      <c r="E26" s="70">
        <v>2021</v>
      </c>
      <c r="F26" s="70" t="s">
        <v>160</v>
      </c>
      <c r="G26" s="1064" t="s">
        <v>1724</v>
      </c>
      <c r="H26" s="70" t="s">
        <v>1725</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1743</v>
      </c>
      <c r="B27" s="70">
        <v>493</v>
      </c>
      <c r="C27" s="70">
        <v>19</v>
      </c>
      <c r="D27" s="70">
        <v>29</v>
      </c>
      <c r="E27" s="70">
        <v>2022</v>
      </c>
      <c r="F27" s="70" t="s">
        <v>161</v>
      </c>
      <c r="G27" s="1064" t="s">
        <v>1724</v>
      </c>
      <c r="H27" s="70" t="s">
        <v>1725</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1744</v>
      </c>
      <c r="B28" s="70">
        <v>493</v>
      </c>
      <c r="C28" s="70">
        <v>20</v>
      </c>
      <c r="D28" s="70">
        <v>29</v>
      </c>
      <c r="E28" s="70">
        <v>2023</v>
      </c>
      <c r="F28" s="70" t="s">
        <v>1539</v>
      </c>
      <c r="G28" s="70" t="s">
        <v>1724</v>
      </c>
      <c r="H28" s="70" t="s">
        <v>1725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1745</v>
      </c>
      <c r="B29" s="70">
        <v>493</v>
      </c>
      <c r="C29" s="70">
        <v>21</v>
      </c>
      <c r="D29" s="70">
        <v>29</v>
      </c>
      <c r="E29" s="70">
        <v>2024</v>
      </c>
      <c r="F29" s="70" t="s">
        <v>1558</v>
      </c>
      <c r="G29" s="70" t="s">
        <v>1724</v>
      </c>
      <c r="H29" s="70" t="s">
        <v>1725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1746</v>
      </c>
      <c r="B30" s="70">
        <v>409</v>
      </c>
      <c r="C30" s="70">
        <v>1</v>
      </c>
      <c r="D30" s="70">
        <v>25</v>
      </c>
      <c r="E30" s="70">
        <v>1990</v>
      </c>
      <c r="F30" s="70" t="s">
        <v>787</v>
      </c>
      <c r="G30" s="70" t="s">
        <v>1747</v>
      </c>
      <c r="H30" s="70" t="s">
        <v>1748</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1749</v>
      </c>
      <c r="B31" s="70">
        <v>410</v>
      </c>
      <c r="C31" s="70">
        <v>2</v>
      </c>
      <c r="D31" s="70">
        <v>25</v>
      </c>
      <c r="E31" s="70">
        <v>2005</v>
      </c>
      <c r="F31" s="70" t="s">
        <v>789</v>
      </c>
      <c r="G31" s="70" t="s">
        <v>1747</v>
      </c>
      <c r="H31" s="70" t="s">
        <v>1748</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1750</v>
      </c>
      <c r="B32" s="70">
        <v>411</v>
      </c>
      <c r="C32" s="70">
        <v>3</v>
      </c>
      <c r="D32" s="70">
        <v>25</v>
      </c>
      <c r="E32" s="70">
        <v>2006</v>
      </c>
      <c r="F32" s="70" t="s">
        <v>790</v>
      </c>
      <c r="G32" s="70" t="s">
        <v>1747</v>
      </c>
      <c r="H32" s="70" t="s">
        <v>1748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1751</v>
      </c>
      <c r="B33" s="70">
        <v>412</v>
      </c>
      <c r="C33" s="70">
        <v>4</v>
      </c>
      <c r="D33" s="70">
        <v>25</v>
      </c>
      <c r="E33" s="70">
        <v>2007</v>
      </c>
      <c r="F33" s="70" t="s">
        <v>791</v>
      </c>
      <c r="G33" s="70" t="s">
        <v>1747</v>
      </c>
      <c r="H33" s="70" t="s">
        <v>1748</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1752</v>
      </c>
      <c r="B34" s="70">
        <v>413</v>
      </c>
      <c r="C34" s="70">
        <v>5</v>
      </c>
      <c r="D34" s="70">
        <v>25</v>
      </c>
      <c r="E34" s="70">
        <v>2008</v>
      </c>
      <c r="F34" s="70" t="s">
        <v>792</v>
      </c>
      <c r="G34" s="70" t="s">
        <v>1747</v>
      </c>
      <c r="H34" s="70" t="s">
        <v>1748</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1753</v>
      </c>
      <c r="B35" s="70">
        <v>414</v>
      </c>
      <c r="C35" s="70">
        <v>6</v>
      </c>
      <c r="D35" s="70">
        <v>25</v>
      </c>
      <c r="E35" s="70">
        <v>2009</v>
      </c>
      <c r="F35" s="70" t="s">
        <v>176</v>
      </c>
      <c r="G35" s="70" t="s">
        <v>1747</v>
      </c>
      <c r="H35" s="70" t="s">
        <v>1748</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1754</v>
      </c>
      <c r="B36" s="70">
        <v>415</v>
      </c>
      <c r="C36" s="70">
        <v>7</v>
      </c>
      <c r="D36" s="70">
        <v>25</v>
      </c>
      <c r="E36" s="70">
        <v>2010</v>
      </c>
      <c r="F36" s="70" t="s">
        <v>177</v>
      </c>
      <c r="G36" s="70" t="s">
        <v>1747</v>
      </c>
      <c r="H36" s="70" t="s">
        <v>1748</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1755</v>
      </c>
      <c r="B37" s="70">
        <v>416</v>
      </c>
      <c r="C37" s="70">
        <v>8</v>
      </c>
      <c r="D37" s="70">
        <v>25</v>
      </c>
      <c r="E37" s="70">
        <v>2011</v>
      </c>
      <c r="F37" s="70" t="s">
        <v>178</v>
      </c>
      <c r="G37" s="70" t="s">
        <v>1747</v>
      </c>
      <c r="H37" s="70" t="s">
        <v>1748</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1756</v>
      </c>
      <c r="B38" s="70">
        <v>417</v>
      </c>
      <c r="C38" s="70">
        <v>9</v>
      </c>
      <c r="D38" s="70">
        <v>25</v>
      </c>
      <c r="E38" s="70">
        <v>2012</v>
      </c>
      <c r="F38" s="70" t="s">
        <v>179</v>
      </c>
      <c r="G38" s="70" t="s">
        <v>1747</v>
      </c>
      <c r="H38" s="70" t="s">
        <v>1748</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1757</v>
      </c>
      <c r="B39" s="70">
        <v>418</v>
      </c>
      <c r="C39" s="70">
        <v>10</v>
      </c>
      <c r="D39" s="70">
        <v>25</v>
      </c>
      <c r="E39" s="70">
        <v>2013</v>
      </c>
      <c r="F39" s="70" t="s">
        <v>180</v>
      </c>
      <c r="G39" s="70" t="s">
        <v>1747</v>
      </c>
      <c r="H39" s="70" t="s">
        <v>1748</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1758</v>
      </c>
      <c r="B40" s="70">
        <v>419</v>
      </c>
      <c r="C40" s="70">
        <v>11</v>
      </c>
      <c r="D40" s="70">
        <v>25</v>
      </c>
      <c r="E40" s="70">
        <v>2014</v>
      </c>
      <c r="F40" s="70" t="s">
        <v>181</v>
      </c>
      <c r="G40" s="70" t="s">
        <v>1747</v>
      </c>
      <c r="H40" s="70" t="s">
        <v>1748</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1759</v>
      </c>
      <c r="B41" s="70">
        <v>420</v>
      </c>
      <c r="C41" s="70">
        <v>12</v>
      </c>
      <c r="D41" s="70">
        <v>25</v>
      </c>
      <c r="E41" s="70">
        <v>2015</v>
      </c>
      <c r="F41" s="70" t="s">
        <v>182</v>
      </c>
      <c r="G41" s="70" t="s">
        <v>1747</v>
      </c>
      <c r="H41" s="70" t="s">
        <v>1748</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1760</v>
      </c>
      <c r="B42" s="70">
        <v>421</v>
      </c>
      <c r="C42" s="70">
        <v>13</v>
      </c>
      <c r="D42" s="70">
        <v>25</v>
      </c>
      <c r="E42" s="70">
        <v>2016</v>
      </c>
      <c r="F42" s="70" t="s">
        <v>155</v>
      </c>
      <c r="G42" s="70" t="s">
        <v>1747</v>
      </c>
      <c r="H42" s="70" t="s">
        <v>1748</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1761</v>
      </c>
      <c r="B43" s="70">
        <v>422</v>
      </c>
      <c r="C43" s="70">
        <v>14</v>
      </c>
      <c r="D43" s="70">
        <v>25</v>
      </c>
      <c r="E43" s="70">
        <v>2017</v>
      </c>
      <c r="F43" s="70" t="s">
        <v>156</v>
      </c>
      <c r="G43" s="70" t="s">
        <v>1747</v>
      </c>
      <c r="H43" s="70" t="s">
        <v>1748</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1762</v>
      </c>
      <c r="B44" s="70">
        <v>423</v>
      </c>
      <c r="C44" s="70">
        <v>15</v>
      </c>
      <c r="D44" s="70">
        <v>25</v>
      </c>
      <c r="E44" s="70">
        <v>2018</v>
      </c>
      <c r="F44" s="70" t="s">
        <v>183</v>
      </c>
      <c r="G44" s="70" t="s">
        <v>1747</v>
      </c>
      <c r="H44" s="70" t="s">
        <v>1748</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1763</v>
      </c>
      <c r="B45" s="70">
        <v>424</v>
      </c>
      <c r="C45" s="70">
        <v>16</v>
      </c>
      <c r="D45" s="70">
        <v>25</v>
      </c>
      <c r="E45" s="70">
        <v>2019</v>
      </c>
      <c r="F45" s="70" t="s">
        <v>158</v>
      </c>
      <c r="G45" s="1064" t="s">
        <v>1747</v>
      </c>
      <c r="H45" s="70" t="s">
        <v>1748</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1764</v>
      </c>
      <c r="B46" s="70">
        <v>425</v>
      </c>
      <c r="C46" s="70">
        <v>17</v>
      </c>
      <c r="D46" s="70">
        <v>25</v>
      </c>
      <c r="E46" s="70">
        <v>2020</v>
      </c>
      <c r="F46" s="70" t="s">
        <v>159</v>
      </c>
      <c r="G46" s="1064" t="s">
        <v>1747</v>
      </c>
      <c r="H46" s="70" t="s">
        <v>1748</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1765</v>
      </c>
      <c r="B47" s="70">
        <v>425</v>
      </c>
      <c r="C47" s="70">
        <v>18</v>
      </c>
      <c r="D47" s="70">
        <v>25</v>
      </c>
      <c r="E47" s="70">
        <v>2021</v>
      </c>
      <c r="F47" s="70" t="s">
        <v>160</v>
      </c>
      <c r="G47" s="70" t="s">
        <v>1747</v>
      </c>
      <c r="H47" s="70" t="s">
        <v>1748</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1766</v>
      </c>
      <c r="B48" s="70">
        <v>425</v>
      </c>
      <c r="C48" s="70">
        <v>19</v>
      </c>
      <c r="D48" s="70">
        <v>25</v>
      </c>
      <c r="E48" s="70">
        <v>2022</v>
      </c>
      <c r="F48" s="70" t="s">
        <v>161</v>
      </c>
      <c r="G48" s="70" t="s">
        <v>1747</v>
      </c>
      <c r="H48" s="70" t="s">
        <v>1748</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1767</v>
      </c>
      <c r="B49" s="70">
        <v>425</v>
      </c>
      <c r="C49" s="70">
        <v>20</v>
      </c>
      <c r="D49" s="70">
        <v>25</v>
      </c>
      <c r="E49" s="70">
        <v>2023</v>
      </c>
      <c r="F49" s="70" t="s">
        <v>1539</v>
      </c>
      <c r="G49" s="70" t="s">
        <v>1747</v>
      </c>
      <c r="H49" s="70" t="s">
        <v>1748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1768</v>
      </c>
      <c r="B50" s="70">
        <v>425</v>
      </c>
      <c r="C50" s="70">
        <v>21</v>
      </c>
      <c r="D50" s="70">
        <v>25</v>
      </c>
      <c r="E50" s="70">
        <v>2024</v>
      </c>
      <c r="F50" s="70" t="s">
        <v>1558</v>
      </c>
      <c r="G50" s="70" t="s">
        <v>1747</v>
      </c>
      <c r="H50" s="70" t="s">
        <v>1748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1769</v>
      </c>
      <c r="B51" s="70">
        <v>324</v>
      </c>
      <c r="C51" s="70">
        <v>1</v>
      </c>
      <c r="D51" s="70">
        <v>20</v>
      </c>
      <c r="E51" s="70">
        <v>1990</v>
      </c>
      <c r="F51" s="70" t="s">
        <v>787</v>
      </c>
      <c r="G51" s="70" t="s">
        <v>1770</v>
      </c>
      <c r="H51" s="70" t="s">
        <v>1771</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1772</v>
      </c>
      <c r="B52" s="70">
        <v>325</v>
      </c>
      <c r="C52" s="70">
        <v>2</v>
      </c>
      <c r="D52" s="70">
        <v>20</v>
      </c>
      <c r="E52" s="70">
        <v>2005</v>
      </c>
      <c r="F52" s="70" t="s">
        <v>789</v>
      </c>
      <c r="G52" s="70" t="s">
        <v>1770</v>
      </c>
      <c r="H52" s="70" t="s">
        <v>1771</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1773</v>
      </c>
      <c r="B53" s="70">
        <v>326</v>
      </c>
      <c r="C53" s="70">
        <v>3</v>
      </c>
      <c r="D53" s="70">
        <v>20</v>
      </c>
      <c r="E53" s="70">
        <v>2006</v>
      </c>
      <c r="F53" s="70" t="s">
        <v>790</v>
      </c>
      <c r="G53" s="70" t="s">
        <v>1770</v>
      </c>
      <c r="H53" s="70" t="s">
        <v>1771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1774</v>
      </c>
      <c r="B54" s="70">
        <v>327</v>
      </c>
      <c r="C54" s="70">
        <v>4</v>
      </c>
      <c r="D54" s="70">
        <v>20</v>
      </c>
      <c r="E54" s="70">
        <v>2007</v>
      </c>
      <c r="F54" s="70" t="s">
        <v>791</v>
      </c>
      <c r="G54" s="70" t="s">
        <v>1770</v>
      </c>
      <c r="H54" s="70" t="s">
        <v>1771</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1775</v>
      </c>
      <c r="B55" s="70">
        <v>328</v>
      </c>
      <c r="C55" s="70">
        <v>5</v>
      </c>
      <c r="D55" s="70">
        <v>20</v>
      </c>
      <c r="E55" s="70">
        <v>2008</v>
      </c>
      <c r="F55" s="70" t="s">
        <v>792</v>
      </c>
      <c r="G55" s="70" t="s">
        <v>1770</v>
      </c>
      <c r="H55" s="70" t="s">
        <v>1771</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1776</v>
      </c>
      <c r="B56" s="70">
        <v>329</v>
      </c>
      <c r="C56" s="70">
        <v>6</v>
      </c>
      <c r="D56" s="70">
        <v>20</v>
      </c>
      <c r="E56" s="70">
        <v>2009</v>
      </c>
      <c r="F56" s="70" t="s">
        <v>176</v>
      </c>
      <c r="G56" s="70" t="s">
        <v>1770</v>
      </c>
      <c r="H56" s="70" t="s">
        <v>1771</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1777</v>
      </c>
      <c r="B57" s="70">
        <v>330</v>
      </c>
      <c r="C57" s="70">
        <v>7</v>
      </c>
      <c r="D57" s="70">
        <v>20</v>
      </c>
      <c r="E57" s="70">
        <v>2010</v>
      </c>
      <c r="F57" s="70" t="s">
        <v>177</v>
      </c>
      <c r="G57" s="70" t="s">
        <v>1770</v>
      </c>
      <c r="H57" s="70" t="s">
        <v>1771</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1778</v>
      </c>
      <c r="B58" s="70">
        <v>331</v>
      </c>
      <c r="C58" s="70">
        <v>8</v>
      </c>
      <c r="D58" s="70">
        <v>20</v>
      </c>
      <c r="E58" s="70">
        <v>2011</v>
      </c>
      <c r="F58" s="70" t="s">
        <v>178</v>
      </c>
      <c r="G58" s="70" t="s">
        <v>1770</v>
      </c>
      <c r="H58" s="70" t="s">
        <v>1771</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1779</v>
      </c>
      <c r="B59" s="70">
        <v>332</v>
      </c>
      <c r="C59" s="70">
        <v>9</v>
      </c>
      <c r="D59" s="70">
        <v>20</v>
      </c>
      <c r="E59" s="70">
        <v>2012</v>
      </c>
      <c r="F59" s="70" t="s">
        <v>179</v>
      </c>
      <c r="G59" s="70" t="s">
        <v>1770</v>
      </c>
      <c r="H59" s="70" t="s">
        <v>1771</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1780</v>
      </c>
      <c r="B60" s="70">
        <v>333</v>
      </c>
      <c r="C60" s="70">
        <v>10</v>
      </c>
      <c r="D60" s="70">
        <v>20</v>
      </c>
      <c r="E60" s="70">
        <v>2013</v>
      </c>
      <c r="F60" s="70" t="s">
        <v>180</v>
      </c>
      <c r="G60" s="70" t="s">
        <v>1770</v>
      </c>
      <c r="H60" s="70" t="s">
        <v>1771</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1781</v>
      </c>
      <c r="B61" s="70">
        <v>334</v>
      </c>
      <c r="C61" s="70">
        <v>11</v>
      </c>
      <c r="D61" s="70">
        <v>20</v>
      </c>
      <c r="E61" s="70">
        <v>2014</v>
      </c>
      <c r="F61" s="70" t="s">
        <v>181</v>
      </c>
      <c r="G61" s="70" t="s">
        <v>1770</v>
      </c>
      <c r="H61" s="70" t="s">
        <v>1771</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1782</v>
      </c>
      <c r="B62" s="70">
        <v>335</v>
      </c>
      <c r="C62" s="70">
        <v>12</v>
      </c>
      <c r="D62" s="70">
        <v>20</v>
      </c>
      <c r="E62" s="70">
        <v>2015</v>
      </c>
      <c r="F62" s="70" t="s">
        <v>182</v>
      </c>
      <c r="G62" s="70" t="s">
        <v>1770</v>
      </c>
      <c r="H62" s="70" t="s">
        <v>1771</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1783</v>
      </c>
      <c r="B63" s="70">
        <v>336</v>
      </c>
      <c r="C63" s="70">
        <v>13</v>
      </c>
      <c r="D63" s="70">
        <v>20</v>
      </c>
      <c r="E63" s="70">
        <v>2016</v>
      </c>
      <c r="F63" s="70" t="s">
        <v>155</v>
      </c>
      <c r="G63" s="70" t="s">
        <v>1770</v>
      </c>
      <c r="H63" s="70" t="s">
        <v>1771</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1784</v>
      </c>
      <c r="B64" s="70">
        <v>337</v>
      </c>
      <c r="C64" s="70">
        <v>14</v>
      </c>
      <c r="D64" s="70">
        <v>20</v>
      </c>
      <c r="E64" s="70">
        <v>2017</v>
      </c>
      <c r="F64" s="70" t="s">
        <v>156</v>
      </c>
      <c r="G64" s="1064" t="s">
        <v>1770</v>
      </c>
      <c r="H64" s="70" t="s">
        <v>1771</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1785</v>
      </c>
      <c r="B65" s="70">
        <v>338</v>
      </c>
      <c r="C65" s="70">
        <v>15</v>
      </c>
      <c r="D65" s="70">
        <v>20</v>
      </c>
      <c r="E65" s="70">
        <v>2018</v>
      </c>
      <c r="F65" s="70" t="s">
        <v>183</v>
      </c>
      <c r="G65" s="1064" t="s">
        <v>1770</v>
      </c>
      <c r="H65" s="70" t="s">
        <v>1771</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1786</v>
      </c>
      <c r="B66" s="70">
        <v>339</v>
      </c>
      <c r="C66" s="70">
        <v>16</v>
      </c>
      <c r="D66" s="70">
        <v>20</v>
      </c>
      <c r="E66" s="70">
        <v>2019</v>
      </c>
      <c r="F66" s="70" t="s">
        <v>158</v>
      </c>
      <c r="G66" s="70" t="s">
        <v>1770</v>
      </c>
      <c r="H66" s="70" t="s">
        <v>1771</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1787</v>
      </c>
      <c r="B67" s="70">
        <v>340</v>
      </c>
      <c r="C67" s="70">
        <v>17</v>
      </c>
      <c r="D67" s="70">
        <v>20</v>
      </c>
      <c r="E67" s="70">
        <v>2020</v>
      </c>
      <c r="F67" s="70" t="s">
        <v>159</v>
      </c>
      <c r="G67" s="70" t="s">
        <v>1770</v>
      </c>
      <c r="H67" s="70" t="s">
        <v>1771</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1788</v>
      </c>
      <c r="B68" s="70">
        <v>340</v>
      </c>
      <c r="C68" s="70">
        <v>18</v>
      </c>
      <c r="D68" s="70">
        <v>20</v>
      </c>
      <c r="E68" s="70">
        <v>2021</v>
      </c>
      <c r="F68" s="70" t="s">
        <v>160</v>
      </c>
      <c r="G68" s="70" t="s">
        <v>1770</v>
      </c>
      <c r="H68" s="70" t="s">
        <v>1771</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1789</v>
      </c>
      <c r="B69" s="70">
        <v>340</v>
      </c>
      <c r="C69" s="70">
        <v>19</v>
      </c>
      <c r="D69" s="70">
        <v>20</v>
      </c>
      <c r="E69" s="70">
        <v>2022</v>
      </c>
      <c r="F69" s="70" t="s">
        <v>161</v>
      </c>
      <c r="G69" s="70" t="s">
        <v>1770</v>
      </c>
      <c r="H69" s="70" t="s">
        <v>1771</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1790</v>
      </c>
      <c r="B70" s="70">
        <v>340</v>
      </c>
      <c r="C70" s="70">
        <v>20</v>
      </c>
      <c r="D70" s="70">
        <v>20</v>
      </c>
      <c r="E70" s="70">
        <v>2023</v>
      </c>
      <c r="F70" s="70" t="s">
        <v>1539</v>
      </c>
      <c r="G70" s="70" t="s">
        <v>1770</v>
      </c>
      <c r="H70" s="70" t="s">
        <v>1771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1791</v>
      </c>
      <c r="B71" s="70">
        <v>340</v>
      </c>
      <c r="C71" s="70">
        <v>21</v>
      </c>
      <c r="D71" s="70">
        <v>20</v>
      </c>
      <c r="E71" s="70">
        <v>2024</v>
      </c>
      <c r="F71" s="70" t="s">
        <v>1558</v>
      </c>
      <c r="G71" s="70" t="s">
        <v>1770</v>
      </c>
      <c r="H71" s="70" t="s">
        <v>1771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1792</v>
      </c>
      <c r="B72" s="70">
        <v>324</v>
      </c>
      <c r="C72" s="70">
        <v>1</v>
      </c>
      <c r="D72" s="70">
        <v>20</v>
      </c>
      <c r="E72" s="70">
        <v>1990</v>
      </c>
      <c r="F72" s="70" t="s">
        <v>787</v>
      </c>
      <c r="G72" s="70" t="s">
        <v>1793</v>
      </c>
      <c r="H72" s="70" t="s">
        <v>1794</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1795</v>
      </c>
      <c r="B73" s="70">
        <v>325</v>
      </c>
      <c r="C73" s="70">
        <v>2</v>
      </c>
      <c r="D73" s="70">
        <v>20</v>
      </c>
      <c r="E73" s="70">
        <v>2005</v>
      </c>
      <c r="F73" s="70" t="s">
        <v>789</v>
      </c>
      <c r="G73" s="70" t="s">
        <v>1793</v>
      </c>
      <c r="H73" s="70" t="s">
        <v>1794</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1796</v>
      </c>
      <c r="B74" s="70">
        <v>326</v>
      </c>
      <c r="C74" s="70">
        <v>3</v>
      </c>
      <c r="D74" s="70">
        <v>20</v>
      </c>
      <c r="E74" s="70">
        <v>2006</v>
      </c>
      <c r="F74" s="70" t="s">
        <v>790</v>
      </c>
      <c r="G74" s="70" t="s">
        <v>1793</v>
      </c>
      <c r="H74" s="70" t="s">
        <v>1794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1797</v>
      </c>
      <c r="B75" s="70">
        <v>327</v>
      </c>
      <c r="C75" s="70">
        <v>4</v>
      </c>
      <c r="D75" s="70">
        <v>20</v>
      </c>
      <c r="E75" s="70">
        <v>2007</v>
      </c>
      <c r="F75" s="70" t="s">
        <v>791</v>
      </c>
      <c r="G75" s="70" t="s">
        <v>1793</v>
      </c>
      <c r="H75" s="70" t="s">
        <v>1794</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1798</v>
      </c>
      <c r="B76" s="70">
        <v>328</v>
      </c>
      <c r="C76" s="70">
        <v>5</v>
      </c>
      <c r="D76" s="70">
        <v>20</v>
      </c>
      <c r="E76" s="70">
        <v>2008</v>
      </c>
      <c r="F76" s="70" t="s">
        <v>792</v>
      </c>
      <c r="G76" s="70" t="s">
        <v>1793</v>
      </c>
      <c r="H76" s="70" t="s">
        <v>1794</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1799</v>
      </c>
      <c r="B77" s="70">
        <v>329</v>
      </c>
      <c r="C77" s="70">
        <v>6</v>
      </c>
      <c r="D77" s="70">
        <v>20</v>
      </c>
      <c r="E77" s="70">
        <v>2009</v>
      </c>
      <c r="F77" s="70" t="s">
        <v>176</v>
      </c>
      <c r="G77" s="70" t="s">
        <v>1793</v>
      </c>
      <c r="H77" s="70" t="s">
        <v>1794</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1800</v>
      </c>
      <c r="B78" s="70">
        <v>330</v>
      </c>
      <c r="C78" s="70">
        <v>7</v>
      </c>
      <c r="D78" s="70">
        <v>20</v>
      </c>
      <c r="E78" s="70">
        <v>2010</v>
      </c>
      <c r="F78" s="70" t="s">
        <v>177</v>
      </c>
      <c r="G78" s="70" t="s">
        <v>1793</v>
      </c>
      <c r="H78" s="70" t="s">
        <v>1794</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1801</v>
      </c>
      <c r="B79" s="70">
        <v>331</v>
      </c>
      <c r="C79" s="70">
        <v>8</v>
      </c>
      <c r="D79" s="70">
        <v>20</v>
      </c>
      <c r="E79" s="70">
        <v>2011</v>
      </c>
      <c r="F79" s="70" t="s">
        <v>178</v>
      </c>
      <c r="G79" s="70" t="s">
        <v>1793</v>
      </c>
      <c r="H79" s="70" t="s">
        <v>1794</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1802</v>
      </c>
      <c r="B80" s="70">
        <v>332</v>
      </c>
      <c r="C80" s="70">
        <v>9</v>
      </c>
      <c r="D80" s="70">
        <v>20</v>
      </c>
      <c r="E80" s="70">
        <v>2012</v>
      </c>
      <c r="F80" s="70" t="s">
        <v>179</v>
      </c>
      <c r="G80" s="70" t="s">
        <v>1793</v>
      </c>
      <c r="H80" s="70" t="s">
        <v>1794</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1803</v>
      </c>
      <c r="B81" s="70">
        <v>333</v>
      </c>
      <c r="C81" s="70">
        <v>10</v>
      </c>
      <c r="D81" s="70">
        <v>20</v>
      </c>
      <c r="E81" s="70">
        <v>2013</v>
      </c>
      <c r="F81" s="70" t="s">
        <v>180</v>
      </c>
      <c r="G81" s="70" t="s">
        <v>1793</v>
      </c>
      <c r="H81" s="70" t="s">
        <v>1794</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1804</v>
      </c>
      <c r="B82" s="70">
        <v>334</v>
      </c>
      <c r="C82" s="70">
        <v>11</v>
      </c>
      <c r="D82" s="70">
        <v>20</v>
      </c>
      <c r="E82" s="70">
        <v>2014</v>
      </c>
      <c r="F82" s="70" t="s">
        <v>181</v>
      </c>
      <c r="G82" s="70" t="s">
        <v>1793</v>
      </c>
      <c r="H82" s="70" t="s">
        <v>1794</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1805</v>
      </c>
      <c r="B83" s="70">
        <v>335</v>
      </c>
      <c r="C83" s="70">
        <v>12</v>
      </c>
      <c r="D83" s="70">
        <v>20</v>
      </c>
      <c r="E83" s="70">
        <v>2015</v>
      </c>
      <c r="F83" s="70" t="s">
        <v>182</v>
      </c>
      <c r="G83" s="1064" t="s">
        <v>1793</v>
      </c>
      <c r="H83" s="70" t="s">
        <v>1794</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1806</v>
      </c>
      <c r="B84" s="70">
        <v>336</v>
      </c>
      <c r="C84" s="70">
        <v>13</v>
      </c>
      <c r="D84" s="70">
        <v>20</v>
      </c>
      <c r="E84" s="70">
        <v>2016</v>
      </c>
      <c r="F84" s="70" t="s">
        <v>155</v>
      </c>
      <c r="G84" s="1064" t="s">
        <v>1793</v>
      </c>
      <c r="H84" s="70" t="s">
        <v>1794</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1807</v>
      </c>
      <c r="B85" s="70">
        <v>337</v>
      </c>
      <c r="C85" s="70">
        <v>14</v>
      </c>
      <c r="D85" s="70">
        <v>20</v>
      </c>
      <c r="E85" s="70">
        <v>2017</v>
      </c>
      <c r="F85" s="70" t="s">
        <v>156</v>
      </c>
      <c r="G85" s="70" t="s">
        <v>1793</v>
      </c>
      <c r="H85" s="70" t="s">
        <v>1794</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1808</v>
      </c>
      <c r="B86" s="70">
        <v>338</v>
      </c>
      <c r="C86" s="70">
        <v>15</v>
      </c>
      <c r="D86" s="70">
        <v>20</v>
      </c>
      <c r="E86" s="70">
        <v>2018</v>
      </c>
      <c r="F86" s="70" t="s">
        <v>183</v>
      </c>
      <c r="G86" s="70" t="s">
        <v>1793</v>
      </c>
      <c r="H86" s="70" t="s">
        <v>1794</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1809</v>
      </c>
      <c r="B87" s="70">
        <v>339</v>
      </c>
      <c r="C87" s="70">
        <v>16</v>
      </c>
      <c r="D87" s="70">
        <v>20</v>
      </c>
      <c r="E87" s="70">
        <v>2019</v>
      </c>
      <c r="F87" s="70" t="s">
        <v>158</v>
      </c>
      <c r="G87" s="70" t="s">
        <v>1793</v>
      </c>
      <c r="H87" s="70" t="s">
        <v>1794</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1810</v>
      </c>
      <c r="B88" s="70">
        <v>340</v>
      </c>
      <c r="C88" s="70">
        <v>17</v>
      </c>
      <c r="D88" s="70">
        <v>20</v>
      </c>
      <c r="E88" s="70">
        <v>2020</v>
      </c>
      <c r="F88" s="70" t="s">
        <v>159</v>
      </c>
      <c r="G88" s="70" t="s">
        <v>1793</v>
      </c>
      <c r="H88" s="70" t="s">
        <v>1794</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1811</v>
      </c>
      <c r="B89" s="70">
        <v>340</v>
      </c>
      <c r="C89" s="70">
        <v>18</v>
      </c>
      <c r="D89" s="70">
        <v>20</v>
      </c>
      <c r="E89" s="70">
        <v>2021</v>
      </c>
      <c r="F89" s="70" t="s">
        <v>160</v>
      </c>
      <c r="G89" s="70" t="s">
        <v>1793</v>
      </c>
      <c r="H89" s="70" t="s">
        <v>1794</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1812</v>
      </c>
      <c r="B90" s="70">
        <v>340</v>
      </c>
      <c r="C90" s="70">
        <v>19</v>
      </c>
      <c r="D90" s="70">
        <v>20</v>
      </c>
      <c r="E90" s="70">
        <v>2022</v>
      </c>
      <c r="F90" s="70" t="s">
        <v>161</v>
      </c>
      <c r="G90" s="70" t="s">
        <v>1793</v>
      </c>
      <c r="H90" s="70" t="s">
        <v>1794</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1813</v>
      </c>
      <c r="B91" s="70">
        <v>340</v>
      </c>
      <c r="C91" s="70">
        <v>20</v>
      </c>
      <c r="D91" s="70">
        <v>20</v>
      </c>
      <c r="E91" s="70">
        <v>2023</v>
      </c>
      <c r="F91" s="70" t="s">
        <v>1539</v>
      </c>
      <c r="G91" s="70" t="s">
        <v>1793</v>
      </c>
      <c r="H91" s="70" t="s">
        <v>1794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1814</v>
      </c>
      <c r="B92" s="70">
        <v>340</v>
      </c>
      <c r="C92" s="70">
        <v>21</v>
      </c>
      <c r="D92" s="70">
        <v>20</v>
      </c>
      <c r="E92" s="70">
        <v>2024</v>
      </c>
      <c r="F92" s="70" t="s">
        <v>1558</v>
      </c>
      <c r="G92" s="70" t="s">
        <v>1793</v>
      </c>
      <c r="H92" s="70" t="s">
        <v>1794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1815</v>
      </c>
      <c r="B93" s="70">
        <v>290</v>
      </c>
      <c r="C93" s="70">
        <v>1</v>
      </c>
      <c r="D93" s="70">
        <v>18</v>
      </c>
      <c r="E93" s="70">
        <v>1990</v>
      </c>
      <c r="F93" s="70" t="s">
        <v>787</v>
      </c>
      <c r="G93" s="70" t="s">
        <v>1816</v>
      </c>
      <c r="H93" s="70" t="s">
        <v>1817</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1818</v>
      </c>
      <c r="B94" s="70">
        <v>291</v>
      </c>
      <c r="C94" s="70">
        <v>2</v>
      </c>
      <c r="D94" s="70">
        <v>18</v>
      </c>
      <c r="E94" s="70">
        <v>2005</v>
      </c>
      <c r="F94" s="70" t="s">
        <v>789</v>
      </c>
      <c r="G94" s="70" t="s">
        <v>1816</v>
      </c>
      <c r="H94" s="70" t="s">
        <v>1817</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1819</v>
      </c>
      <c r="B95" s="70">
        <v>292</v>
      </c>
      <c r="C95" s="70">
        <v>3</v>
      </c>
      <c r="D95" s="70">
        <v>18</v>
      </c>
      <c r="E95" s="70">
        <v>2006</v>
      </c>
      <c r="F95" s="70" t="s">
        <v>790</v>
      </c>
      <c r="G95" s="70" t="s">
        <v>1816</v>
      </c>
      <c r="H95" s="70" t="s">
        <v>1817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1820</v>
      </c>
      <c r="B96" s="70">
        <v>293</v>
      </c>
      <c r="C96" s="70">
        <v>4</v>
      </c>
      <c r="D96" s="70">
        <v>18</v>
      </c>
      <c r="E96" s="70">
        <v>2007</v>
      </c>
      <c r="F96" s="70" t="s">
        <v>791</v>
      </c>
      <c r="G96" s="70" t="s">
        <v>1816</v>
      </c>
      <c r="H96" s="70" t="s">
        <v>1817</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1821</v>
      </c>
      <c r="B97" s="70">
        <v>294</v>
      </c>
      <c r="C97" s="70">
        <v>5</v>
      </c>
      <c r="D97" s="70">
        <v>18</v>
      </c>
      <c r="E97" s="70">
        <v>2008</v>
      </c>
      <c r="F97" s="70" t="s">
        <v>792</v>
      </c>
      <c r="G97" s="70" t="s">
        <v>1816</v>
      </c>
      <c r="H97" s="70" t="s">
        <v>1817</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1822</v>
      </c>
      <c r="B98" s="70">
        <v>295</v>
      </c>
      <c r="C98" s="70">
        <v>6</v>
      </c>
      <c r="D98" s="70">
        <v>18</v>
      </c>
      <c r="E98" s="70">
        <v>2009</v>
      </c>
      <c r="F98" s="70" t="s">
        <v>176</v>
      </c>
      <c r="G98" s="70" t="s">
        <v>1816</v>
      </c>
      <c r="H98" s="70" t="s">
        <v>1817</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1823</v>
      </c>
      <c r="B99" s="70">
        <v>296</v>
      </c>
      <c r="C99" s="70">
        <v>7</v>
      </c>
      <c r="D99" s="70">
        <v>18</v>
      </c>
      <c r="E99" s="70">
        <v>2010</v>
      </c>
      <c r="F99" s="70" t="s">
        <v>177</v>
      </c>
      <c r="G99" s="70" t="s">
        <v>1816</v>
      </c>
      <c r="H99" s="70" t="s">
        <v>1817</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1824</v>
      </c>
      <c r="B100" s="70">
        <v>297</v>
      </c>
      <c r="C100" s="70">
        <v>8</v>
      </c>
      <c r="D100" s="70">
        <v>18</v>
      </c>
      <c r="E100" s="70">
        <v>2011</v>
      </c>
      <c r="F100" s="70" t="s">
        <v>178</v>
      </c>
      <c r="G100" s="70" t="s">
        <v>1816</v>
      </c>
      <c r="H100" s="70" t="s">
        <v>1817</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1825</v>
      </c>
      <c r="B101" s="70">
        <v>298</v>
      </c>
      <c r="C101" s="70">
        <v>9</v>
      </c>
      <c r="D101" s="70">
        <v>18</v>
      </c>
      <c r="E101" s="70">
        <v>2012</v>
      </c>
      <c r="F101" s="70" t="s">
        <v>179</v>
      </c>
      <c r="G101" s="70" t="s">
        <v>1816</v>
      </c>
      <c r="H101" s="70" t="s">
        <v>1817</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1826</v>
      </c>
      <c r="B102" s="70">
        <v>299</v>
      </c>
      <c r="C102" s="70">
        <v>10</v>
      </c>
      <c r="D102" s="70">
        <v>18</v>
      </c>
      <c r="E102" s="70">
        <v>2013</v>
      </c>
      <c r="F102" s="70" t="s">
        <v>180</v>
      </c>
      <c r="G102" s="1064" t="s">
        <v>1816</v>
      </c>
      <c r="H102" s="70" t="s">
        <v>1817</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1827</v>
      </c>
      <c r="B103" s="70">
        <v>300</v>
      </c>
      <c r="C103" s="70">
        <v>11</v>
      </c>
      <c r="D103" s="70">
        <v>18</v>
      </c>
      <c r="E103" s="70">
        <v>2014</v>
      </c>
      <c r="F103" s="70" t="s">
        <v>181</v>
      </c>
      <c r="G103" s="1064" t="s">
        <v>1816</v>
      </c>
      <c r="H103" s="70" t="s">
        <v>1817</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1828</v>
      </c>
      <c r="B104" s="70">
        <v>301</v>
      </c>
      <c r="C104" s="70">
        <v>12</v>
      </c>
      <c r="D104" s="70">
        <v>18</v>
      </c>
      <c r="E104" s="70">
        <v>2015</v>
      </c>
      <c r="F104" s="70" t="s">
        <v>182</v>
      </c>
      <c r="G104" s="70" t="s">
        <v>1816</v>
      </c>
      <c r="H104" s="70" t="s">
        <v>1817</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1829</v>
      </c>
      <c r="B105" s="70">
        <v>302</v>
      </c>
      <c r="C105" s="70">
        <v>13</v>
      </c>
      <c r="D105" s="70">
        <v>18</v>
      </c>
      <c r="E105" s="70">
        <v>2016</v>
      </c>
      <c r="F105" s="70" t="s">
        <v>155</v>
      </c>
      <c r="G105" s="70" t="s">
        <v>1816</v>
      </c>
      <c r="H105" s="70" t="s">
        <v>1817</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1830</v>
      </c>
      <c r="B106" s="70">
        <v>303</v>
      </c>
      <c r="C106" s="70">
        <v>14</v>
      </c>
      <c r="D106" s="70">
        <v>18</v>
      </c>
      <c r="E106" s="70">
        <v>2017</v>
      </c>
      <c r="F106" s="70" t="s">
        <v>156</v>
      </c>
      <c r="G106" s="70" t="s">
        <v>1816</v>
      </c>
      <c r="H106" s="70" t="s">
        <v>1817</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1831</v>
      </c>
      <c r="B107" s="70">
        <v>304</v>
      </c>
      <c r="C107" s="70">
        <v>15</v>
      </c>
      <c r="D107" s="70">
        <v>18</v>
      </c>
      <c r="E107" s="70">
        <v>2018</v>
      </c>
      <c r="F107" s="70" t="s">
        <v>183</v>
      </c>
      <c r="G107" s="70" t="s">
        <v>1816</v>
      </c>
      <c r="H107" s="70" t="s">
        <v>1817</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1832</v>
      </c>
      <c r="B108" s="70">
        <v>305</v>
      </c>
      <c r="C108" s="70">
        <v>16</v>
      </c>
      <c r="D108" s="70">
        <v>18</v>
      </c>
      <c r="E108" s="70">
        <v>2019</v>
      </c>
      <c r="F108" s="70" t="s">
        <v>158</v>
      </c>
      <c r="G108" s="70" t="s">
        <v>1816</v>
      </c>
      <c r="H108" s="70" t="s">
        <v>1817</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1833</v>
      </c>
      <c r="B109" s="70">
        <v>306</v>
      </c>
      <c r="C109" s="70">
        <v>17</v>
      </c>
      <c r="D109" s="70">
        <v>18</v>
      </c>
      <c r="E109" s="70">
        <v>2020</v>
      </c>
      <c r="F109" s="70" t="s">
        <v>159</v>
      </c>
      <c r="G109" s="70" t="s">
        <v>1816</v>
      </c>
      <c r="H109" s="70" t="s">
        <v>1817</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1834</v>
      </c>
      <c r="B110" s="70">
        <v>306</v>
      </c>
      <c r="C110" s="70">
        <v>18</v>
      </c>
      <c r="D110" s="70">
        <v>18</v>
      </c>
      <c r="E110" s="70">
        <v>2021</v>
      </c>
      <c r="F110" s="70" t="s">
        <v>160</v>
      </c>
      <c r="G110" s="70" t="s">
        <v>1816</v>
      </c>
      <c r="H110" s="70" t="s">
        <v>1817</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1835</v>
      </c>
      <c r="B111" s="70">
        <v>306</v>
      </c>
      <c r="C111" s="70">
        <v>19</v>
      </c>
      <c r="D111" s="70">
        <v>18</v>
      </c>
      <c r="E111" s="70">
        <v>2022</v>
      </c>
      <c r="F111" s="70" t="s">
        <v>161</v>
      </c>
      <c r="G111" s="70" t="s">
        <v>1816</v>
      </c>
      <c r="H111" s="70" t="s">
        <v>1817</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1836</v>
      </c>
      <c r="B112" s="70">
        <v>306</v>
      </c>
      <c r="C112" s="70">
        <v>20</v>
      </c>
      <c r="D112" s="70">
        <v>18</v>
      </c>
      <c r="E112" s="70">
        <v>2023</v>
      </c>
      <c r="F112" s="70" t="s">
        <v>1539</v>
      </c>
      <c r="G112" s="70" t="s">
        <v>1816</v>
      </c>
      <c r="H112" s="70" t="s">
        <v>1817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1837</v>
      </c>
      <c r="B113" s="70">
        <v>306</v>
      </c>
      <c r="C113" s="70">
        <v>21</v>
      </c>
      <c r="D113" s="70">
        <v>18</v>
      </c>
      <c r="E113" s="70">
        <v>2024</v>
      </c>
      <c r="F113" s="70" t="s">
        <v>1558</v>
      </c>
      <c r="G113" s="70" t="s">
        <v>1816</v>
      </c>
      <c r="H113" s="70" t="s">
        <v>1817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1838</v>
      </c>
      <c r="B114" s="70">
        <v>18</v>
      </c>
      <c r="C114" s="70">
        <v>1</v>
      </c>
      <c r="D114" s="70">
        <v>2</v>
      </c>
      <c r="E114" s="70">
        <v>1990</v>
      </c>
      <c r="F114" s="70" t="s">
        <v>787</v>
      </c>
      <c r="G114" s="70" t="s">
        <v>1839</v>
      </c>
      <c r="H114" s="70" t="s">
        <v>1840</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1841</v>
      </c>
      <c r="B115" s="70">
        <v>19</v>
      </c>
      <c r="C115" s="70">
        <v>2</v>
      </c>
      <c r="D115" s="70">
        <v>2</v>
      </c>
      <c r="E115" s="70">
        <v>2005</v>
      </c>
      <c r="F115" s="70" t="s">
        <v>789</v>
      </c>
      <c r="G115" s="70" t="s">
        <v>1839</v>
      </c>
      <c r="H115" s="70" t="s">
        <v>1840</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1842</v>
      </c>
      <c r="B116" s="70">
        <v>20</v>
      </c>
      <c r="C116" s="70">
        <v>3</v>
      </c>
      <c r="D116" s="70">
        <v>2</v>
      </c>
      <c r="E116" s="70">
        <v>2006</v>
      </c>
      <c r="F116" s="70" t="s">
        <v>790</v>
      </c>
      <c r="G116" s="70" t="s">
        <v>1839</v>
      </c>
      <c r="H116" s="70" t="s">
        <v>1840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1843</v>
      </c>
      <c r="B117" s="70">
        <v>21</v>
      </c>
      <c r="C117" s="70">
        <v>4</v>
      </c>
      <c r="D117" s="70">
        <v>2</v>
      </c>
      <c r="E117" s="70">
        <v>2007</v>
      </c>
      <c r="F117" s="70" t="s">
        <v>791</v>
      </c>
      <c r="G117" s="70" t="s">
        <v>1839</v>
      </c>
      <c r="H117" s="70" t="s">
        <v>1840</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1844</v>
      </c>
      <c r="B118" s="70">
        <v>22</v>
      </c>
      <c r="C118" s="70">
        <v>5</v>
      </c>
      <c r="D118" s="70">
        <v>2</v>
      </c>
      <c r="E118" s="70">
        <v>2008</v>
      </c>
      <c r="F118" s="70" t="s">
        <v>792</v>
      </c>
      <c r="G118" s="70" t="s">
        <v>1839</v>
      </c>
      <c r="H118" s="70" t="s">
        <v>1840</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1845</v>
      </c>
      <c r="B119" s="70">
        <v>23</v>
      </c>
      <c r="C119" s="70">
        <v>6</v>
      </c>
      <c r="D119" s="70">
        <v>2</v>
      </c>
      <c r="E119" s="70">
        <v>2009</v>
      </c>
      <c r="F119" s="70" t="s">
        <v>176</v>
      </c>
      <c r="G119" s="70" t="s">
        <v>1839</v>
      </c>
      <c r="H119" s="70" t="s">
        <v>1840</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1846</v>
      </c>
      <c r="B120" s="70">
        <v>24</v>
      </c>
      <c r="C120" s="70">
        <v>7</v>
      </c>
      <c r="D120" s="70">
        <v>2</v>
      </c>
      <c r="E120" s="70">
        <v>2010</v>
      </c>
      <c r="F120" s="70" t="s">
        <v>177</v>
      </c>
      <c r="G120" s="70" t="s">
        <v>1839</v>
      </c>
      <c r="H120" s="70" t="s">
        <v>1840</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1847</v>
      </c>
      <c r="B121" s="70">
        <v>25</v>
      </c>
      <c r="C121" s="70">
        <v>8</v>
      </c>
      <c r="D121" s="70">
        <v>2</v>
      </c>
      <c r="E121" s="70">
        <v>2011</v>
      </c>
      <c r="F121" s="70" t="s">
        <v>178</v>
      </c>
      <c r="G121" s="1064" t="s">
        <v>1839</v>
      </c>
      <c r="H121" s="70" t="s">
        <v>1840</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1848</v>
      </c>
      <c r="B122" s="70">
        <v>26</v>
      </c>
      <c r="C122" s="70">
        <v>9</v>
      </c>
      <c r="D122" s="70">
        <v>2</v>
      </c>
      <c r="E122" s="70">
        <v>2012</v>
      </c>
      <c r="F122" s="70" t="s">
        <v>179</v>
      </c>
      <c r="G122" s="1064" t="s">
        <v>1839</v>
      </c>
      <c r="H122" s="70" t="s">
        <v>1840</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1849</v>
      </c>
      <c r="B123" s="70">
        <v>27</v>
      </c>
      <c r="C123" s="70">
        <v>10</v>
      </c>
      <c r="D123" s="70">
        <v>2</v>
      </c>
      <c r="E123" s="70">
        <v>2013</v>
      </c>
      <c r="F123" s="70" t="s">
        <v>180</v>
      </c>
      <c r="G123" s="70" t="s">
        <v>1839</v>
      </c>
      <c r="H123" s="70" t="s">
        <v>1840</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1850</v>
      </c>
      <c r="B124" s="70">
        <v>28</v>
      </c>
      <c r="C124" s="70">
        <v>11</v>
      </c>
      <c r="D124" s="70">
        <v>2</v>
      </c>
      <c r="E124" s="70">
        <v>2014</v>
      </c>
      <c r="F124" s="70" t="s">
        <v>181</v>
      </c>
      <c r="G124" s="70" t="s">
        <v>1839</v>
      </c>
      <c r="H124" s="70" t="s">
        <v>1840</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1851</v>
      </c>
      <c r="B125" s="70">
        <v>29</v>
      </c>
      <c r="C125" s="70">
        <v>12</v>
      </c>
      <c r="D125" s="70">
        <v>2</v>
      </c>
      <c r="E125" s="70">
        <v>2015</v>
      </c>
      <c r="F125" s="70" t="s">
        <v>182</v>
      </c>
      <c r="G125" s="70" t="s">
        <v>1839</v>
      </c>
      <c r="H125" s="70" t="s">
        <v>1840</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1852</v>
      </c>
      <c r="B126" s="70">
        <v>30</v>
      </c>
      <c r="C126" s="70">
        <v>13</v>
      </c>
      <c r="D126" s="70">
        <v>2</v>
      </c>
      <c r="E126" s="70">
        <v>2016</v>
      </c>
      <c r="F126" s="70" t="s">
        <v>155</v>
      </c>
      <c r="G126" s="70" t="s">
        <v>1839</v>
      </c>
      <c r="H126" s="70" t="s">
        <v>1840</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1853</v>
      </c>
      <c r="B127" s="70">
        <v>31</v>
      </c>
      <c r="C127" s="70">
        <v>14</v>
      </c>
      <c r="D127" s="70">
        <v>2</v>
      </c>
      <c r="E127" s="70">
        <v>2017</v>
      </c>
      <c r="F127" s="70" t="s">
        <v>156</v>
      </c>
      <c r="G127" s="70" t="s">
        <v>1839</v>
      </c>
      <c r="H127" s="70" t="s">
        <v>1840</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1854</v>
      </c>
      <c r="B128" s="70">
        <v>32</v>
      </c>
      <c r="C128" s="70">
        <v>15</v>
      </c>
      <c r="D128" s="70">
        <v>2</v>
      </c>
      <c r="E128" s="70">
        <v>2018</v>
      </c>
      <c r="F128" s="70" t="s">
        <v>183</v>
      </c>
      <c r="G128" s="70" t="s">
        <v>1839</v>
      </c>
      <c r="H128" s="70" t="s">
        <v>1840</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1855</v>
      </c>
      <c r="B129" s="70">
        <v>33</v>
      </c>
      <c r="C129" s="70">
        <v>16</v>
      </c>
      <c r="D129" s="70">
        <v>2</v>
      </c>
      <c r="E129" s="70">
        <v>2019</v>
      </c>
      <c r="F129" s="70" t="s">
        <v>158</v>
      </c>
      <c r="G129" s="70" t="s">
        <v>1839</v>
      </c>
      <c r="H129" s="70" t="s">
        <v>1840</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1856</v>
      </c>
      <c r="B130" s="70">
        <v>34</v>
      </c>
      <c r="C130" s="70">
        <v>17</v>
      </c>
      <c r="D130" s="70">
        <v>2</v>
      </c>
      <c r="E130" s="70">
        <v>2020</v>
      </c>
      <c r="F130" s="70" t="s">
        <v>159</v>
      </c>
      <c r="G130" s="70" t="s">
        <v>1839</v>
      </c>
      <c r="H130" s="70" t="s">
        <v>1840</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1857</v>
      </c>
      <c r="B131" s="70">
        <v>34</v>
      </c>
      <c r="C131" s="70">
        <v>18</v>
      </c>
      <c r="D131" s="70">
        <v>2</v>
      </c>
      <c r="E131" s="70">
        <v>2021</v>
      </c>
      <c r="F131" s="70" t="s">
        <v>160</v>
      </c>
      <c r="G131" s="70" t="s">
        <v>1839</v>
      </c>
      <c r="H131" s="70" t="s">
        <v>1840</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1858</v>
      </c>
      <c r="B132" s="70">
        <v>34</v>
      </c>
      <c r="C132" s="70">
        <v>19</v>
      </c>
      <c r="D132" s="70">
        <v>2</v>
      </c>
      <c r="E132" s="70">
        <v>2022</v>
      </c>
      <c r="F132" s="70" t="s">
        <v>161</v>
      </c>
      <c r="G132" s="70" t="s">
        <v>1839</v>
      </c>
      <c r="H132" s="70" t="s">
        <v>1840</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1859</v>
      </c>
      <c r="B133" s="70">
        <v>34</v>
      </c>
      <c r="C133" s="70">
        <v>20</v>
      </c>
      <c r="D133" s="70">
        <v>2</v>
      </c>
      <c r="E133" s="70">
        <v>2023</v>
      </c>
      <c r="F133" s="70" t="s">
        <v>1539</v>
      </c>
      <c r="G133" s="70" t="s">
        <v>1839</v>
      </c>
      <c r="H133" s="70" t="s">
        <v>1840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1860</v>
      </c>
      <c r="B134" s="70">
        <v>34</v>
      </c>
      <c r="C134" s="70">
        <v>21</v>
      </c>
      <c r="D134" s="70">
        <v>2</v>
      </c>
      <c r="E134" s="70">
        <v>2024</v>
      </c>
      <c r="F134" s="70" t="s">
        <v>1558</v>
      </c>
      <c r="G134" s="70" t="s">
        <v>1839</v>
      </c>
      <c r="H134" s="70" t="s">
        <v>1840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1861</v>
      </c>
      <c r="B135" s="70">
        <v>154</v>
      </c>
      <c r="C135" s="70">
        <v>1</v>
      </c>
      <c r="D135" s="70">
        <v>10</v>
      </c>
      <c r="E135" s="70">
        <v>1990</v>
      </c>
      <c r="F135" s="70" t="s">
        <v>787</v>
      </c>
      <c r="G135" s="70" t="s">
        <v>1661</v>
      </c>
      <c r="H135" s="70" t="s">
        <v>1662</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1862</v>
      </c>
      <c r="B136" s="70">
        <v>155</v>
      </c>
      <c r="C136" s="70">
        <v>2</v>
      </c>
      <c r="D136" s="70">
        <v>10</v>
      </c>
      <c r="E136" s="70">
        <v>2005</v>
      </c>
      <c r="F136" s="70" t="s">
        <v>789</v>
      </c>
      <c r="G136" s="70" t="s">
        <v>1661</v>
      </c>
      <c r="H136" s="70" t="s">
        <v>1662</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1863</v>
      </c>
      <c r="B137" s="70">
        <v>156</v>
      </c>
      <c r="C137" s="70">
        <v>3</v>
      </c>
      <c r="D137" s="70">
        <v>10</v>
      </c>
      <c r="E137" s="70">
        <v>2006</v>
      </c>
      <c r="F137" s="70" t="s">
        <v>790</v>
      </c>
      <c r="G137" s="70" t="s">
        <v>1661</v>
      </c>
      <c r="H137" s="70" t="s">
        <v>1662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1864</v>
      </c>
      <c r="B138" s="70">
        <v>157</v>
      </c>
      <c r="C138" s="70">
        <v>4</v>
      </c>
      <c r="D138" s="70">
        <v>10</v>
      </c>
      <c r="E138" s="70">
        <v>2007</v>
      </c>
      <c r="F138" s="70" t="s">
        <v>791</v>
      </c>
      <c r="G138" s="70" t="s">
        <v>1661</v>
      </c>
      <c r="H138" s="70" t="s">
        <v>1662</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1865</v>
      </c>
      <c r="B139" s="70">
        <v>158</v>
      </c>
      <c r="C139" s="70">
        <v>5</v>
      </c>
      <c r="D139" s="70">
        <v>10</v>
      </c>
      <c r="E139" s="70">
        <v>2008</v>
      </c>
      <c r="F139" s="70" t="s">
        <v>792</v>
      </c>
      <c r="G139" s="70" t="s">
        <v>1661</v>
      </c>
      <c r="H139" s="70" t="s">
        <v>1662</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1866</v>
      </c>
      <c r="B140" s="70">
        <v>159</v>
      </c>
      <c r="C140" s="70">
        <v>6</v>
      </c>
      <c r="D140" s="70">
        <v>10</v>
      </c>
      <c r="E140" s="70">
        <v>2009</v>
      </c>
      <c r="F140" s="70" t="s">
        <v>176</v>
      </c>
      <c r="G140" s="1064" t="s">
        <v>1661</v>
      </c>
      <c r="H140" s="70" t="s">
        <v>1662</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1867</v>
      </c>
      <c r="B141" s="70">
        <v>160</v>
      </c>
      <c r="C141" s="70">
        <v>7</v>
      </c>
      <c r="D141" s="70">
        <v>10</v>
      </c>
      <c r="E141" s="70">
        <v>2010</v>
      </c>
      <c r="F141" s="70" t="s">
        <v>177</v>
      </c>
      <c r="G141" s="1064" t="s">
        <v>1661</v>
      </c>
      <c r="H141" s="70" t="s">
        <v>1662</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1868</v>
      </c>
      <c r="B142" s="70">
        <v>161</v>
      </c>
      <c r="C142" s="70">
        <v>8</v>
      </c>
      <c r="D142" s="70">
        <v>10</v>
      </c>
      <c r="E142" s="70">
        <v>2011</v>
      </c>
      <c r="F142" s="70" t="s">
        <v>178</v>
      </c>
      <c r="G142" s="70" t="s">
        <v>1661</v>
      </c>
      <c r="H142" s="70" t="s">
        <v>1662</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1869</v>
      </c>
      <c r="B143" s="70">
        <v>162</v>
      </c>
      <c r="C143" s="70">
        <v>9</v>
      </c>
      <c r="D143" s="70">
        <v>10</v>
      </c>
      <c r="E143" s="70">
        <v>2012</v>
      </c>
      <c r="F143" s="70" t="s">
        <v>179</v>
      </c>
      <c r="G143" s="70" t="s">
        <v>1661</v>
      </c>
      <c r="H143" s="70" t="s">
        <v>1662</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1870</v>
      </c>
      <c r="B144" s="70">
        <v>163</v>
      </c>
      <c r="C144" s="70">
        <v>10</v>
      </c>
      <c r="D144" s="70">
        <v>10</v>
      </c>
      <c r="E144" s="70">
        <v>2013</v>
      </c>
      <c r="F144" s="70" t="s">
        <v>180</v>
      </c>
      <c r="G144" s="70" t="s">
        <v>1661</v>
      </c>
      <c r="H144" s="70" t="s">
        <v>1662</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1871</v>
      </c>
      <c r="B145" s="70">
        <v>164</v>
      </c>
      <c r="C145" s="70">
        <v>11</v>
      </c>
      <c r="D145" s="70">
        <v>10</v>
      </c>
      <c r="E145" s="70">
        <v>2014</v>
      </c>
      <c r="F145" s="70" t="s">
        <v>181</v>
      </c>
      <c r="G145" s="70" t="s">
        <v>1661</v>
      </c>
      <c r="H145" s="70" t="s">
        <v>1662</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1872</v>
      </c>
      <c r="B146" s="70">
        <v>165</v>
      </c>
      <c r="C146" s="70">
        <v>12</v>
      </c>
      <c r="D146" s="70">
        <v>10</v>
      </c>
      <c r="E146" s="70">
        <v>2015</v>
      </c>
      <c r="F146" s="70" t="s">
        <v>182</v>
      </c>
      <c r="G146" s="70" t="s">
        <v>1661</v>
      </c>
      <c r="H146" s="70" t="s">
        <v>1662</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1873</v>
      </c>
      <c r="B147" s="70">
        <v>166</v>
      </c>
      <c r="C147" s="70">
        <v>13</v>
      </c>
      <c r="D147" s="70">
        <v>10</v>
      </c>
      <c r="E147" s="70">
        <v>2016</v>
      </c>
      <c r="F147" s="70" t="s">
        <v>155</v>
      </c>
      <c r="G147" s="70" t="s">
        <v>1661</v>
      </c>
      <c r="H147" s="70" t="s">
        <v>1662</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1874</v>
      </c>
      <c r="B148" s="70">
        <v>167</v>
      </c>
      <c r="C148" s="70">
        <v>14</v>
      </c>
      <c r="D148" s="70">
        <v>10</v>
      </c>
      <c r="E148" s="70">
        <v>2017</v>
      </c>
      <c r="F148" s="70" t="s">
        <v>156</v>
      </c>
      <c r="G148" s="70" t="s">
        <v>1661</v>
      </c>
      <c r="H148" s="70" t="s">
        <v>1662</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1875</v>
      </c>
      <c r="B149" s="70">
        <v>168</v>
      </c>
      <c r="C149" s="70">
        <v>15</v>
      </c>
      <c r="D149" s="70">
        <v>10</v>
      </c>
      <c r="E149" s="70">
        <v>2018</v>
      </c>
      <c r="F149" s="70" t="s">
        <v>183</v>
      </c>
      <c r="G149" s="70" t="s">
        <v>1661</v>
      </c>
      <c r="H149" s="70" t="s">
        <v>1662</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1876</v>
      </c>
      <c r="B150" s="70">
        <v>169</v>
      </c>
      <c r="C150" s="70">
        <v>16</v>
      </c>
      <c r="D150" s="70">
        <v>10</v>
      </c>
      <c r="E150" s="70">
        <v>2019</v>
      </c>
      <c r="F150" s="70" t="s">
        <v>158</v>
      </c>
      <c r="G150" s="70" t="s">
        <v>1661</v>
      </c>
      <c r="H150" s="70" t="s">
        <v>1662</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1877</v>
      </c>
      <c r="B151" s="70">
        <v>170</v>
      </c>
      <c r="C151" s="70">
        <v>17</v>
      </c>
      <c r="D151" s="70">
        <v>10</v>
      </c>
      <c r="E151" s="70">
        <v>2020</v>
      </c>
      <c r="F151" s="70" t="s">
        <v>159</v>
      </c>
      <c r="G151" s="70" t="s">
        <v>1661</v>
      </c>
      <c r="H151" s="70" t="s">
        <v>1662</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1878</v>
      </c>
      <c r="B152" s="70">
        <v>170</v>
      </c>
      <c r="C152" s="70">
        <v>18</v>
      </c>
      <c r="D152" s="70">
        <v>10</v>
      </c>
      <c r="E152" s="70">
        <v>2021</v>
      </c>
      <c r="F152" s="70" t="s">
        <v>160</v>
      </c>
      <c r="G152" s="70" t="s">
        <v>1661</v>
      </c>
      <c r="H152" s="70" t="s">
        <v>1662</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1663</v>
      </c>
      <c r="B153" s="70">
        <v>170</v>
      </c>
      <c r="C153" s="70">
        <v>19</v>
      </c>
      <c r="D153" s="70">
        <v>10</v>
      </c>
      <c r="E153" s="70">
        <v>2022</v>
      </c>
      <c r="F153" s="70" t="s">
        <v>161</v>
      </c>
      <c r="G153" s="70" t="s">
        <v>1661</v>
      </c>
      <c r="H153" s="70" t="s">
        <v>1662</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1879</v>
      </c>
      <c r="B154" s="70">
        <v>170</v>
      </c>
      <c r="C154" s="70">
        <v>20</v>
      </c>
      <c r="D154" s="70">
        <v>10</v>
      </c>
      <c r="E154" s="70">
        <v>2023</v>
      </c>
      <c r="F154" s="70" t="s">
        <v>1539</v>
      </c>
      <c r="G154" s="70" t="s">
        <v>1661</v>
      </c>
      <c r="H154" s="70" t="s">
        <v>1662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1660</v>
      </c>
      <c r="B155" s="70">
        <v>170</v>
      </c>
      <c r="C155" s="70">
        <v>21</v>
      </c>
      <c r="D155" s="70">
        <v>10</v>
      </c>
      <c r="E155" s="70">
        <v>2024</v>
      </c>
      <c r="F155" s="70" t="s">
        <v>1558</v>
      </c>
      <c r="G155" s="70" t="s">
        <v>1661</v>
      </c>
      <c r="H155" s="70" t="s">
        <v>1662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1880</v>
      </c>
      <c r="B156" s="70">
        <v>86</v>
      </c>
      <c r="C156" s="70">
        <v>1</v>
      </c>
      <c r="D156" s="70">
        <v>6</v>
      </c>
      <c r="E156" s="70">
        <v>1990</v>
      </c>
      <c r="F156" s="70" t="s">
        <v>787</v>
      </c>
      <c r="G156" s="70" t="s">
        <v>1881</v>
      </c>
      <c r="H156" s="70" t="s">
        <v>1882</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1883</v>
      </c>
      <c r="B157" s="70">
        <v>87</v>
      </c>
      <c r="C157" s="70">
        <v>2</v>
      </c>
      <c r="D157" s="70">
        <v>6</v>
      </c>
      <c r="E157" s="70">
        <v>2005</v>
      </c>
      <c r="F157" s="70" t="s">
        <v>789</v>
      </c>
      <c r="G157" s="70" t="s">
        <v>1881</v>
      </c>
      <c r="H157" s="70" t="s">
        <v>1882</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1884</v>
      </c>
      <c r="B158" s="70">
        <v>88</v>
      </c>
      <c r="C158" s="70">
        <v>3</v>
      </c>
      <c r="D158" s="70">
        <v>6</v>
      </c>
      <c r="E158" s="70">
        <v>2006</v>
      </c>
      <c r="F158" s="70" t="s">
        <v>790</v>
      </c>
      <c r="G158" s="1064" t="s">
        <v>1881</v>
      </c>
      <c r="H158" s="70" t="s">
        <v>1882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1885</v>
      </c>
      <c r="B159" s="70">
        <v>89</v>
      </c>
      <c r="C159" s="70">
        <v>4</v>
      </c>
      <c r="D159" s="70">
        <v>6</v>
      </c>
      <c r="E159" s="70">
        <v>2007</v>
      </c>
      <c r="F159" s="70" t="s">
        <v>791</v>
      </c>
      <c r="G159" s="1064" t="s">
        <v>1881</v>
      </c>
      <c r="H159" s="70" t="s">
        <v>1882</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1886</v>
      </c>
      <c r="B160" s="70">
        <v>90</v>
      </c>
      <c r="C160" s="70">
        <v>5</v>
      </c>
      <c r="D160" s="70">
        <v>6</v>
      </c>
      <c r="E160" s="70">
        <v>2008</v>
      </c>
      <c r="F160" s="70" t="s">
        <v>792</v>
      </c>
      <c r="G160" s="70" t="s">
        <v>1881</v>
      </c>
      <c r="H160" s="70" t="s">
        <v>1882</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1887</v>
      </c>
      <c r="B161" s="70">
        <v>91</v>
      </c>
      <c r="C161" s="70">
        <v>6</v>
      </c>
      <c r="D161" s="70">
        <v>6</v>
      </c>
      <c r="E161" s="70">
        <v>2009</v>
      </c>
      <c r="F161" s="70" t="s">
        <v>176</v>
      </c>
      <c r="G161" s="70" t="s">
        <v>1881</v>
      </c>
      <c r="H161" s="70" t="s">
        <v>1882</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1888</v>
      </c>
      <c r="B162" s="70">
        <v>92</v>
      </c>
      <c r="C162" s="70">
        <v>7</v>
      </c>
      <c r="D162" s="70">
        <v>6</v>
      </c>
      <c r="E162" s="70">
        <v>2010</v>
      </c>
      <c r="F162" s="70" t="s">
        <v>177</v>
      </c>
      <c r="G162" s="70" t="s">
        <v>1881</v>
      </c>
      <c r="H162" s="70" t="s">
        <v>1882</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1889</v>
      </c>
      <c r="B163" s="70">
        <v>93</v>
      </c>
      <c r="C163" s="70">
        <v>8</v>
      </c>
      <c r="D163" s="70">
        <v>6</v>
      </c>
      <c r="E163" s="70">
        <v>2011</v>
      </c>
      <c r="F163" s="70" t="s">
        <v>178</v>
      </c>
      <c r="G163" s="70" t="s">
        <v>1881</v>
      </c>
      <c r="H163" s="70" t="s">
        <v>1882</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1890</v>
      </c>
      <c r="B164" s="70">
        <v>94</v>
      </c>
      <c r="C164" s="70">
        <v>9</v>
      </c>
      <c r="D164" s="70">
        <v>6</v>
      </c>
      <c r="E164" s="70">
        <v>2012</v>
      </c>
      <c r="F164" s="70" t="s">
        <v>179</v>
      </c>
      <c r="G164" s="70" t="s">
        <v>1881</v>
      </c>
      <c r="H164" s="70" t="s">
        <v>1882</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1891</v>
      </c>
      <c r="B165" s="70">
        <v>95</v>
      </c>
      <c r="C165" s="70">
        <v>10</v>
      </c>
      <c r="D165" s="70">
        <v>6</v>
      </c>
      <c r="E165" s="70">
        <v>2013</v>
      </c>
      <c r="F165" s="70" t="s">
        <v>180</v>
      </c>
      <c r="G165" s="70" t="s">
        <v>1881</v>
      </c>
      <c r="H165" s="70" t="s">
        <v>1882</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1892</v>
      </c>
      <c r="B166" s="70">
        <v>96</v>
      </c>
      <c r="C166" s="70">
        <v>11</v>
      </c>
      <c r="D166" s="70">
        <v>6</v>
      </c>
      <c r="E166" s="70">
        <v>2014</v>
      </c>
      <c r="F166" s="70" t="s">
        <v>181</v>
      </c>
      <c r="G166" s="70" t="s">
        <v>1881</v>
      </c>
      <c r="H166" s="70" t="s">
        <v>1882</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1893</v>
      </c>
      <c r="B167" s="70">
        <v>97</v>
      </c>
      <c r="C167" s="70">
        <v>12</v>
      </c>
      <c r="D167" s="70">
        <v>6</v>
      </c>
      <c r="E167" s="70">
        <v>2015</v>
      </c>
      <c r="F167" s="70" t="s">
        <v>182</v>
      </c>
      <c r="G167" s="70" t="s">
        <v>1881</v>
      </c>
      <c r="H167" s="70" t="s">
        <v>1882</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1894</v>
      </c>
      <c r="B168" s="70">
        <v>98</v>
      </c>
      <c r="C168" s="70">
        <v>13</v>
      </c>
      <c r="D168" s="70">
        <v>6</v>
      </c>
      <c r="E168" s="70">
        <v>2016</v>
      </c>
      <c r="F168" s="70" t="s">
        <v>155</v>
      </c>
      <c r="G168" s="70" t="s">
        <v>1881</v>
      </c>
      <c r="H168" s="70" t="s">
        <v>1882</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1895</v>
      </c>
      <c r="B169" s="70">
        <v>99</v>
      </c>
      <c r="C169" s="70">
        <v>14</v>
      </c>
      <c r="D169" s="70">
        <v>6</v>
      </c>
      <c r="E169" s="70">
        <v>2017</v>
      </c>
      <c r="F169" s="70" t="s">
        <v>156</v>
      </c>
      <c r="G169" s="70" t="s">
        <v>1881</v>
      </c>
      <c r="H169" s="70" t="s">
        <v>1882</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1896</v>
      </c>
      <c r="B170" s="70">
        <v>100</v>
      </c>
      <c r="C170" s="70">
        <v>15</v>
      </c>
      <c r="D170" s="70">
        <v>6</v>
      </c>
      <c r="E170" s="70">
        <v>2018</v>
      </c>
      <c r="F170" s="70" t="s">
        <v>183</v>
      </c>
      <c r="G170" s="70" t="s">
        <v>1881</v>
      </c>
      <c r="H170" s="70" t="s">
        <v>1882</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1897</v>
      </c>
      <c r="B171" s="70">
        <v>101</v>
      </c>
      <c r="C171" s="70">
        <v>16</v>
      </c>
      <c r="D171" s="70">
        <v>6</v>
      </c>
      <c r="E171" s="70">
        <v>2019</v>
      </c>
      <c r="F171" s="70" t="s">
        <v>158</v>
      </c>
      <c r="G171" s="70" t="s">
        <v>1881</v>
      </c>
      <c r="H171" s="70" t="s">
        <v>1882</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1898</v>
      </c>
      <c r="B172" s="70">
        <v>102</v>
      </c>
      <c r="C172" s="70">
        <v>17</v>
      </c>
      <c r="D172" s="70">
        <v>6</v>
      </c>
      <c r="E172" s="70">
        <v>2020</v>
      </c>
      <c r="F172" s="70" t="s">
        <v>159</v>
      </c>
      <c r="G172" s="70" t="s">
        <v>1881</v>
      </c>
      <c r="H172" s="70" t="s">
        <v>1882</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1899</v>
      </c>
      <c r="B173" s="70">
        <v>102</v>
      </c>
      <c r="C173" s="70">
        <v>18</v>
      </c>
      <c r="D173" s="70">
        <v>6</v>
      </c>
      <c r="E173" s="70">
        <v>2021</v>
      </c>
      <c r="F173" s="70" t="s">
        <v>160</v>
      </c>
      <c r="G173" s="70" t="s">
        <v>1881</v>
      </c>
      <c r="H173" s="70" t="s">
        <v>1882</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1900</v>
      </c>
      <c r="B174" s="70">
        <v>102</v>
      </c>
      <c r="C174" s="70">
        <v>19</v>
      </c>
      <c r="D174" s="70">
        <v>6</v>
      </c>
      <c r="E174" s="70">
        <v>2022</v>
      </c>
      <c r="F174" s="70" t="s">
        <v>161</v>
      </c>
      <c r="G174" s="70" t="s">
        <v>1881</v>
      </c>
      <c r="H174" s="70" t="s">
        <v>1882</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1901</v>
      </c>
      <c r="B175" s="70">
        <v>102</v>
      </c>
      <c r="C175" s="70">
        <v>20</v>
      </c>
      <c r="D175" s="70">
        <v>6</v>
      </c>
      <c r="E175" s="70">
        <v>2023</v>
      </c>
      <c r="F175" s="70" t="s">
        <v>1539</v>
      </c>
      <c r="G175" s="70" t="s">
        <v>1881</v>
      </c>
      <c r="H175" s="70" t="s">
        <v>1882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1902</v>
      </c>
      <c r="B176" s="70">
        <v>102</v>
      </c>
      <c r="C176" s="70">
        <v>21</v>
      </c>
      <c r="D176" s="70">
        <v>6</v>
      </c>
      <c r="E176" s="70">
        <v>2024</v>
      </c>
      <c r="F176" s="70" t="s">
        <v>1558</v>
      </c>
      <c r="G176" s="70" t="s">
        <v>1881</v>
      </c>
      <c r="H176" s="70" t="s">
        <v>1882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1903</v>
      </c>
      <c r="B177" s="70">
        <v>341</v>
      </c>
      <c r="C177" s="70">
        <v>1</v>
      </c>
      <c r="D177" s="70">
        <v>21</v>
      </c>
      <c r="E177" s="70">
        <v>1990</v>
      </c>
      <c r="F177" s="70" t="s">
        <v>787</v>
      </c>
      <c r="G177" s="70" t="s">
        <v>1904</v>
      </c>
      <c r="H177" s="70" t="s">
        <v>1905</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1906</v>
      </c>
      <c r="B178" s="70">
        <v>342</v>
      </c>
      <c r="C178" s="70">
        <v>2</v>
      </c>
      <c r="D178" s="70">
        <v>21</v>
      </c>
      <c r="E178" s="70">
        <v>2005</v>
      </c>
      <c r="F178" s="70" t="s">
        <v>789</v>
      </c>
      <c r="G178" s="1064" t="s">
        <v>1904</v>
      </c>
      <c r="H178" s="70" t="s">
        <v>1905</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1907</v>
      </c>
      <c r="B179" s="70">
        <v>343</v>
      </c>
      <c r="C179" s="70">
        <v>3</v>
      </c>
      <c r="D179" s="70">
        <v>21</v>
      </c>
      <c r="E179" s="70">
        <v>2006</v>
      </c>
      <c r="F179" s="70" t="s">
        <v>790</v>
      </c>
      <c r="G179" s="1064" t="s">
        <v>1904</v>
      </c>
      <c r="H179" s="70" t="s">
        <v>1905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1908</v>
      </c>
      <c r="B180" s="70">
        <v>344</v>
      </c>
      <c r="C180" s="70">
        <v>4</v>
      </c>
      <c r="D180" s="70">
        <v>21</v>
      </c>
      <c r="E180" s="70">
        <v>2007</v>
      </c>
      <c r="F180" s="70" t="s">
        <v>791</v>
      </c>
      <c r="G180" s="70" t="s">
        <v>1904</v>
      </c>
      <c r="H180" s="70" t="s">
        <v>1905</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1909</v>
      </c>
      <c r="B181" s="70">
        <v>345</v>
      </c>
      <c r="C181" s="70">
        <v>5</v>
      </c>
      <c r="D181" s="70">
        <v>21</v>
      </c>
      <c r="E181" s="70">
        <v>2008</v>
      </c>
      <c r="F181" s="70" t="s">
        <v>792</v>
      </c>
      <c r="G181" s="70" t="s">
        <v>1904</v>
      </c>
      <c r="H181" s="70" t="s">
        <v>1905</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1910</v>
      </c>
      <c r="B182" s="70">
        <v>346</v>
      </c>
      <c r="C182" s="70">
        <v>6</v>
      </c>
      <c r="D182" s="70">
        <v>21</v>
      </c>
      <c r="E182" s="70">
        <v>2009</v>
      </c>
      <c r="F182" s="70" t="s">
        <v>176</v>
      </c>
      <c r="G182" s="70" t="s">
        <v>1904</v>
      </c>
      <c r="H182" s="70" t="s">
        <v>1905</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1911</v>
      </c>
      <c r="B183" s="70">
        <v>347</v>
      </c>
      <c r="C183" s="70">
        <v>7</v>
      </c>
      <c r="D183" s="70">
        <v>21</v>
      </c>
      <c r="E183" s="70">
        <v>2010</v>
      </c>
      <c r="F183" s="70" t="s">
        <v>177</v>
      </c>
      <c r="G183" s="70" t="s">
        <v>1904</v>
      </c>
      <c r="H183" s="70" t="s">
        <v>1905</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1912</v>
      </c>
      <c r="B184" s="70">
        <v>348</v>
      </c>
      <c r="C184" s="70">
        <v>8</v>
      </c>
      <c r="D184" s="70">
        <v>21</v>
      </c>
      <c r="E184" s="70">
        <v>2011</v>
      </c>
      <c r="F184" s="70" t="s">
        <v>178</v>
      </c>
      <c r="G184" s="70" t="s">
        <v>1904</v>
      </c>
      <c r="H184" s="70" t="s">
        <v>1905</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1913</v>
      </c>
      <c r="B185" s="70">
        <v>349</v>
      </c>
      <c r="C185" s="70">
        <v>9</v>
      </c>
      <c r="D185" s="70">
        <v>21</v>
      </c>
      <c r="E185" s="70">
        <v>2012</v>
      </c>
      <c r="F185" s="70" t="s">
        <v>179</v>
      </c>
      <c r="G185" s="70" t="s">
        <v>1904</v>
      </c>
      <c r="H185" s="70" t="s">
        <v>1905</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1914</v>
      </c>
      <c r="B186" s="70">
        <v>350</v>
      </c>
      <c r="C186" s="70">
        <v>10</v>
      </c>
      <c r="D186" s="70">
        <v>21</v>
      </c>
      <c r="E186" s="70">
        <v>2013</v>
      </c>
      <c r="F186" s="70" t="s">
        <v>180</v>
      </c>
      <c r="G186" s="70" t="s">
        <v>1904</v>
      </c>
      <c r="H186" s="70" t="s">
        <v>1905</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1915</v>
      </c>
      <c r="B187" s="70">
        <v>351</v>
      </c>
      <c r="C187" s="70">
        <v>11</v>
      </c>
      <c r="D187" s="70">
        <v>21</v>
      </c>
      <c r="E187" s="70">
        <v>2014</v>
      </c>
      <c r="F187" s="70" t="s">
        <v>181</v>
      </c>
      <c r="G187" s="70" t="s">
        <v>1904</v>
      </c>
      <c r="H187" s="70" t="s">
        <v>1905</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1916</v>
      </c>
      <c r="B188" s="70">
        <v>352</v>
      </c>
      <c r="C188" s="70">
        <v>12</v>
      </c>
      <c r="D188" s="70">
        <v>21</v>
      </c>
      <c r="E188" s="70">
        <v>2015</v>
      </c>
      <c r="F188" s="70" t="s">
        <v>182</v>
      </c>
      <c r="G188" s="70" t="s">
        <v>1904</v>
      </c>
      <c r="H188" s="70" t="s">
        <v>1905</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1917</v>
      </c>
      <c r="B189" s="70">
        <v>353</v>
      </c>
      <c r="C189" s="70">
        <v>13</v>
      </c>
      <c r="D189" s="70">
        <v>21</v>
      </c>
      <c r="E189" s="70">
        <v>2016</v>
      </c>
      <c r="F189" s="70" t="s">
        <v>155</v>
      </c>
      <c r="G189" s="70" t="s">
        <v>1904</v>
      </c>
      <c r="H189" s="70" t="s">
        <v>1905</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1918</v>
      </c>
      <c r="B190" s="70">
        <v>354</v>
      </c>
      <c r="C190" s="70">
        <v>14</v>
      </c>
      <c r="D190" s="70">
        <v>21</v>
      </c>
      <c r="E190" s="70">
        <v>2017</v>
      </c>
      <c r="F190" s="70" t="s">
        <v>156</v>
      </c>
      <c r="G190" s="70" t="s">
        <v>1904</v>
      </c>
      <c r="H190" s="70" t="s">
        <v>1905</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1919</v>
      </c>
      <c r="B191" s="70">
        <v>355</v>
      </c>
      <c r="C191" s="70">
        <v>15</v>
      </c>
      <c r="D191" s="70">
        <v>21</v>
      </c>
      <c r="E191" s="70">
        <v>2018</v>
      </c>
      <c r="F191" s="70" t="s">
        <v>183</v>
      </c>
      <c r="G191" s="70" t="s">
        <v>1904</v>
      </c>
      <c r="H191" s="70" t="s">
        <v>1905</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1920</v>
      </c>
      <c r="B192" s="70">
        <v>356</v>
      </c>
      <c r="C192" s="70">
        <v>16</v>
      </c>
      <c r="D192" s="70">
        <v>21</v>
      </c>
      <c r="E192" s="70">
        <v>2019</v>
      </c>
      <c r="F192" s="70" t="s">
        <v>158</v>
      </c>
      <c r="G192" s="70" t="s">
        <v>1904</v>
      </c>
      <c r="H192" s="70" t="s">
        <v>1905</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1921</v>
      </c>
      <c r="B193" s="70">
        <v>357</v>
      </c>
      <c r="C193" s="70">
        <v>17</v>
      </c>
      <c r="D193" s="70">
        <v>21</v>
      </c>
      <c r="E193" s="70">
        <v>2020</v>
      </c>
      <c r="F193" s="70" t="s">
        <v>159</v>
      </c>
      <c r="G193" s="70" t="s">
        <v>1904</v>
      </c>
      <c r="H193" s="70" t="s">
        <v>1905</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1922</v>
      </c>
      <c r="B194" s="70">
        <v>357</v>
      </c>
      <c r="C194" s="70">
        <v>18</v>
      </c>
      <c r="D194" s="70">
        <v>21</v>
      </c>
      <c r="E194" s="70">
        <v>2021</v>
      </c>
      <c r="F194" s="70" t="s">
        <v>160</v>
      </c>
      <c r="G194" s="70" t="s">
        <v>1904</v>
      </c>
      <c r="H194" s="70" t="s">
        <v>1905</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1923</v>
      </c>
      <c r="B195" s="70">
        <v>357</v>
      </c>
      <c r="C195" s="70">
        <v>19</v>
      </c>
      <c r="D195" s="70">
        <v>21</v>
      </c>
      <c r="E195" s="70">
        <v>2022</v>
      </c>
      <c r="F195" s="70" t="s">
        <v>161</v>
      </c>
      <c r="G195" s="70" t="s">
        <v>1904</v>
      </c>
      <c r="H195" s="70" t="s">
        <v>1905</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1924</v>
      </c>
      <c r="B196" s="70">
        <v>357</v>
      </c>
      <c r="C196" s="70">
        <v>20</v>
      </c>
      <c r="D196" s="70">
        <v>21</v>
      </c>
      <c r="E196" s="70">
        <v>2023</v>
      </c>
      <c r="F196" s="70" t="s">
        <v>1539</v>
      </c>
      <c r="G196" s="70" t="s">
        <v>1904</v>
      </c>
      <c r="H196" s="70" t="s">
        <v>1905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1925</v>
      </c>
      <c r="B197" s="70">
        <v>357</v>
      </c>
      <c r="C197" s="70">
        <v>21</v>
      </c>
      <c r="D197" s="70">
        <v>21</v>
      </c>
      <c r="E197" s="70">
        <v>2024</v>
      </c>
      <c r="F197" s="70" t="s">
        <v>1558</v>
      </c>
      <c r="G197" s="1064" t="s">
        <v>1904</v>
      </c>
      <c r="H197" s="70" t="s">
        <v>1905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1926</v>
      </c>
      <c r="B198" s="70">
        <v>477</v>
      </c>
      <c r="C198" s="70">
        <v>1</v>
      </c>
      <c r="D198" s="70">
        <v>29</v>
      </c>
      <c r="E198" s="70">
        <v>1990</v>
      </c>
      <c r="F198" s="70" t="s">
        <v>787</v>
      </c>
      <c r="G198" s="1064" t="s">
        <v>1927</v>
      </c>
      <c r="H198" s="70" t="s">
        <v>1928</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1929</v>
      </c>
      <c r="B199" s="70">
        <v>478</v>
      </c>
      <c r="C199" s="70">
        <v>2</v>
      </c>
      <c r="D199" s="70">
        <v>29</v>
      </c>
      <c r="E199" s="70">
        <v>2005</v>
      </c>
      <c r="F199" s="70" t="s">
        <v>789</v>
      </c>
      <c r="G199" s="70" t="s">
        <v>1927</v>
      </c>
      <c r="H199" s="70" t="s">
        <v>1928</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1930</v>
      </c>
      <c r="B200" s="70">
        <v>479</v>
      </c>
      <c r="C200" s="70">
        <v>3</v>
      </c>
      <c r="D200" s="70">
        <v>29</v>
      </c>
      <c r="E200" s="70">
        <v>2006</v>
      </c>
      <c r="F200" s="70" t="s">
        <v>790</v>
      </c>
      <c r="G200" s="70" t="s">
        <v>1927</v>
      </c>
      <c r="H200" s="70" t="s">
        <v>1928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1931</v>
      </c>
      <c r="B201" s="70">
        <v>480</v>
      </c>
      <c r="C201" s="70">
        <v>4</v>
      </c>
      <c r="D201" s="70">
        <v>29</v>
      </c>
      <c r="E201" s="70">
        <v>2007</v>
      </c>
      <c r="F201" s="70" t="s">
        <v>791</v>
      </c>
      <c r="G201" s="70" t="s">
        <v>1927</v>
      </c>
      <c r="H201" s="70" t="s">
        <v>1928</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1932</v>
      </c>
      <c r="B202" s="70">
        <v>481</v>
      </c>
      <c r="C202" s="70">
        <v>5</v>
      </c>
      <c r="D202" s="70">
        <v>29</v>
      </c>
      <c r="E202" s="70">
        <v>2008</v>
      </c>
      <c r="F202" s="70" t="s">
        <v>792</v>
      </c>
      <c r="G202" s="70" t="s">
        <v>1927</v>
      </c>
      <c r="H202" s="70" t="s">
        <v>1928</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1933</v>
      </c>
      <c r="B203" s="70">
        <v>482</v>
      </c>
      <c r="C203" s="70">
        <v>6</v>
      </c>
      <c r="D203" s="70">
        <v>29</v>
      </c>
      <c r="E203" s="70">
        <v>2009</v>
      </c>
      <c r="F203" s="70" t="s">
        <v>176</v>
      </c>
      <c r="G203" s="70" t="s">
        <v>1927</v>
      </c>
      <c r="H203" s="70" t="s">
        <v>1928</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1934</v>
      </c>
      <c r="B204" s="70">
        <v>483</v>
      </c>
      <c r="C204" s="70">
        <v>7</v>
      </c>
      <c r="D204" s="70">
        <v>29</v>
      </c>
      <c r="E204" s="70">
        <v>2010</v>
      </c>
      <c r="F204" s="70" t="s">
        <v>177</v>
      </c>
      <c r="G204" s="70" t="s">
        <v>1927</v>
      </c>
      <c r="H204" s="70" t="s">
        <v>1928</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1935</v>
      </c>
      <c r="B205" s="70">
        <v>484</v>
      </c>
      <c r="C205" s="70">
        <v>8</v>
      </c>
      <c r="D205" s="70">
        <v>29</v>
      </c>
      <c r="E205" s="70">
        <v>2011</v>
      </c>
      <c r="F205" s="70" t="s">
        <v>178</v>
      </c>
      <c r="G205" s="70" t="s">
        <v>1927</v>
      </c>
      <c r="H205" s="70" t="s">
        <v>1928</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1936</v>
      </c>
      <c r="B206" s="70">
        <v>485</v>
      </c>
      <c r="C206" s="70">
        <v>9</v>
      </c>
      <c r="D206" s="70">
        <v>29</v>
      </c>
      <c r="E206" s="70">
        <v>2012</v>
      </c>
      <c r="F206" s="70" t="s">
        <v>179</v>
      </c>
      <c r="G206" s="70" t="s">
        <v>1927</v>
      </c>
      <c r="H206" s="70" t="s">
        <v>1928</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1937</v>
      </c>
      <c r="B207" s="70">
        <v>486</v>
      </c>
      <c r="C207" s="70">
        <v>10</v>
      </c>
      <c r="D207" s="70">
        <v>29</v>
      </c>
      <c r="E207" s="70">
        <v>2013</v>
      </c>
      <c r="F207" s="70" t="s">
        <v>180</v>
      </c>
      <c r="G207" s="70" t="s">
        <v>1927</v>
      </c>
      <c r="H207" s="70" t="s">
        <v>1928</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1938</v>
      </c>
      <c r="B208" s="70">
        <v>487</v>
      </c>
      <c r="C208" s="70">
        <v>11</v>
      </c>
      <c r="D208" s="70">
        <v>29</v>
      </c>
      <c r="E208" s="70">
        <v>2014</v>
      </c>
      <c r="F208" s="70" t="s">
        <v>181</v>
      </c>
      <c r="G208" s="70" t="s">
        <v>1927</v>
      </c>
      <c r="H208" s="70" t="s">
        <v>1928</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1939</v>
      </c>
      <c r="B209" s="70">
        <v>488</v>
      </c>
      <c r="C209" s="70">
        <v>12</v>
      </c>
      <c r="D209" s="70">
        <v>29</v>
      </c>
      <c r="E209" s="70">
        <v>2015</v>
      </c>
      <c r="F209" s="70" t="s">
        <v>182</v>
      </c>
      <c r="G209" s="70" t="s">
        <v>1927</v>
      </c>
      <c r="H209" s="70" t="s">
        <v>1928</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1940</v>
      </c>
      <c r="B210" s="70">
        <v>489</v>
      </c>
      <c r="C210" s="70">
        <v>13</v>
      </c>
      <c r="D210" s="70">
        <v>29</v>
      </c>
      <c r="E210" s="70">
        <v>2016</v>
      </c>
      <c r="F210" s="70" t="s">
        <v>155</v>
      </c>
      <c r="G210" s="70" t="s">
        <v>1927</v>
      </c>
      <c r="H210" s="70" t="s">
        <v>1928</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1941</v>
      </c>
      <c r="B211" s="70">
        <v>490</v>
      </c>
      <c r="C211" s="70">
        <v>14</v>
      </c>
      <c r="D211" s="70">
        <v>29</v>
      </c>
      <c r="E211" s="70">
        <v>2017</v>
      </c>
      <c r="F211" s="70" t="s">
        <v>156</v>
      </c>
      <c r="G211" s="70" t="s">
        <v>1927</v>
      </c>
      <c r="H211" s="70" t="s">
        <v>1928</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1942</v>
      </c>
      <c r="B212" s="70">
        <v>491</v>
      </c>
      <c r="C212" s="70">
        <v>15</v>
      </c>
      <c r="D212" s="70">
        <v>29</v>
      </c>
      <c r="E212" s="70">
        <v>2018</v>
      </c>
      <c r="F212" s="70" t="s">
        <v>183</v>
      </c>
      <c r="G212" s="70" t="s">
        <v>1927</v>
      </c>
      <c r="H212" s="70" t="s">
        <v>1928</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1943</v>
      </c>
      <c r="B213" s="70">
        <v>492</v>
      </c>
      <c r="C213" s="70">
        <v>16</v>
      </c>
      <c r="D213" s="70">
        <v>29</v>
      </c>
      <c r="E213" s="70">
        <v>2019</v>
      </c>
      <c r="F213" s="70" t="s">
        <v>158</v>
      </c>
      <c r="G213" s="70" t="s">
        <v>1927</v>
      </c>
      <c r="H213" s="70" t="s">
        <v>1928</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1944</v>
      </c>
      <c r="B214" s="70">
        <v>493</v>
      </c>
      <c r="C214" s="70">
        <v>17</v>
      </c>
      <c r="D214" s="70">
        <v>29</v>
      </c>
      <c r="E214" s="70">
        <v>2020</v>
      </c>
      <c r="F214" s="70" t="s">
        <v>159</v>
      </c>
      <c r="G214" s="70" t="s">
        <v>1927</v>
      </c>
      <c r="H214" s="70" t="s">
        <v>1928</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1945</v>
      </c>
      <c r="B215" s="70">
        <v>493</v>
      </c>
      <c r="C215" s="70">
        <v>18</v>
      </c>
      <c r="D215" s="70">
        <v>29</v>
      </c>
      <c r="E215" s="70">
        <v>2021</v>
      </c>
      <c r="F215" s="70" t="s">
        <v>160</v>
      </c>
      <c r="G215" s="70" t="s">
        <v>1927</v>
      </c>
      <c r="H215" s="70" t="s">
        <v>1928</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1946</v>
      </c>
      <c r="B216" s="70">
        <v>493</v>
      </c>
      <c r="C216" s="70">
        <v>19</v>
      </c>
      <c r="D216" s="70">
        <v>29</v>
      </c>
      <c r="E216" s="70">
        <v>2022</v>
      </c>
      <c r="F216" s="70" t="s">
        <v>161</v>
      </c>
      <c r="G216" s="1064" t="s">
        <v>1927</v>
      </c>
      <c r="H216" s="70" t="s">
        <v>1928</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1947</v>
      </c>
      <c r="B217" s="70">
        <v>493</v>
      </c>
      <c r="C217" s="70">
        <v>20</v>
      </c>
      <c r="D217" s="70">
        <v>29</v>
      </c>
      <c r="E217" s="70">
        <v>2023</v>
      </c>
      <c r="F217" s="70" t="s">
        <v>1539</v>
      </c>
      <c r="G217" s="1064" t="s">
        <v>1927</v>
      </c>
      <c r="H217" s="70" t="s">
        <v>1928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1948</v>
      </c>
      <c r="B218" s="70">
        <v>493</v>
      </c>
      <c r="C218" s="70">
        <v>21</v>
      </c>
      <c r="D218" s="70">
        <v>29</v>
      </c>
      <c r="E218" s="70">
        <v>2024</v>
      </c>
      <c r="F218" s="70" t="s">
        <v>1558</v>
      </c>
      <c r="G218" s="70" t="s">
        <v>1927</v>
      </c>
      <c r="H218" s="70" t="s">
        <v>1928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1949</v>
      </c>
      <c r="B219" s="70">
        <v>86</v>
      </c>
      <c r="C219" s="70">
        <v>1</v>
      </c>
      <c r="D219" s="70">
        <v>6</v>
      </c>
      <c r="E219" s="70">
        <v>1990</v>
      </c>
      <c r="F219" s="70" t="s">
        <v>787</v>
      </c>
      <c r="G219" s="70" t="s">
        <v>1950</v>
      </c>
      <c r="H219" s="70" t="s">
        <v>1951</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1952</v>
      </c>
      <c r="B220" s="70">
        <v>87</v>
      </c>
      <c r="C220" s="70">
        <v>2</v>
      </c>
      <c r="D220" s="70">
        <v>6</v>
      </c>
      <c r="E220" s="70">
        <v>2005</v>
      </c>
      <c r="F220" s="70" t="s">
        <v>789</v>
      </c>
      <c r="G220" s="70" t="s">
        <v>1950</v>
      </c>
      <c r="H220" s="70" t="s">
        <v>1951</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1953</v>
      </c>
      <c r="B221" s="70">
        <v>88</v>
      </c>
      <c r="C221" s="70">
        <v>3</v>
      </c>
      <c r="D221" s="70">
        <v>6</v>
      </c>
      <c r="E221" s="70">
        <v>2006</v>
      </c>
      <c r="F221" s="70" t="s">
        <v>790</v>
      </c>
      <c r="G221" s="70" t="s">
        <v>1950</v>
      </c>
      <c r="H221" s="70" t="s">
        <v>1951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1954</v>
      </c>
      <c r="B222" s="70">
        <v>89</v>
      </c>
      <c r="C222" s="70">
        <v>4</v>
      </c>
      <c r="D222" s="70">
        <v>6</v>
      </c>
      <c r="E222" s="70">
        <v>2007</v>
      </c>
      <c r="F222" s="70" t="s">
        <v>791</v>
      </c>
      <c r="G222" s="70" t="s">
        <v>1950</v>
      </c>
      <c r="H222" s="70" t="s">
        <v>1951</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1955</v>
      </c>
      <c r="B223" s="70">
        <v>90</v>
      </c>
      <c r="C223" s="70">
        <v>5</v>
      </c>
      <c r="D223" s="70">
        <v>6</v>
      </c>
      <c r="E223" s="70">
        <v>2008</v>
      </c>
      <c r="F223" s="70" t="s">
        <v>792</v>
      </c>
      <c r="G223" s="70" t="s">
        <v>1950</v>
      </c>
      <c r="H223" s="70" t="s">
        <v>1951</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1956</v>
      </c>
      <c r="B224" s="70">
        <v>91</v>
      </c>
      <c r="C224" s="70">
        <v>6</v>
      </c>
      <c r="D224" s="70">
        <v>6</v>
      </c>
      <c r="E224" s="70">
        <v>2009</v>
      </c>
      <c r="F224" s="70" t="s">
        <v>176</v>
      </c>
      <c r="G224" s="70" t="s">
        <v>1950</v>
      </c>
      <c r="H224" s="70" t="s">
        <v>1951</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1957</v>
      </c>
      <c r="B225" s="70">
        <v>92</v>
      </c>
      <c r="C225" s="70">
        <v>7</v>
      </c>
      <c r="D225" s="70">
        <v>6</v>
      </c>
      <c r="E225" s="70">
        <v>2010</v>
      </c>
      <c r="F225" s="70" t="s">
        <v>177</v>
      </c>
      <c r="G225" s="70" t="s">
        <v>1950</v>
      </c>
      <c r="H225" s="70" t="s">
        <v>1951</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1958</v>
      </c>
      <c r="B226" s="70">
        <v>93</v>
      </c>
      <c r="C226" s="70">
        <v>8</v>
      </c>
      <c r="D226" s="70">
        <v>6</v>
      </c>
      <c r="E226" s="70">
        <v>2011</v>
      </c>
      <c r="F226" s="70" t="s">
        <v>178</v>
      </c>
      <c r="G226" s="70" t="s">
        <v>1950</v>
      </c>
      <c r="H226" s="70" t="s">
        <v>1951</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1959</v>
      </c>
      <c r="B227" s="70">
        <v>94</v>
      </c>
      <c r="C227" s="70">
        <v>9</v>
      </c>
      <c r="D227" s="70">
        <v>6</v>
      </c>
      <c r="E227" s="70">
        <v>2012</v>
      </c>
      <c r="F227" s="70" t="s">
        <v>179</v>
      </c>
      <c r="G227" s="70" t="s">
        <v>1950</v>
      </c>
      <c r="H227" s="70" t="s">
        <v>1951</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1960</v>
      </c>
      <c r="B228" s="70">
        <v>95</v>
      </c>
      <c r="C228" s="70">
        <v>10</v>
      </c>
      <c r="D228" s="70">
        <v>6</v>
      </c>
      <c r="E228" s="70">
        <v>2013</v>
      </c>
      <c r="F228" s="70" t="s">
        <v>180</v>
      </c>
      <c r="G228" s="70" t="s">
        <v>1950</v>
      </c>
      <c r="H228" s="70" t="s">
        <v>1951</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1961</v>
      </c>
      <c r="B229" s="70">
        <v>96</v>
      </c>
      <c r="C229" s="70">
        <v>11</v>
      </c>
      <c r="D229" s="70">
        <v>6</v>
      </c>
      <c r="E229" s="70">
        <v>2014</v>
      </c>
      <c r="F229" s="70" t="s">
        <v>181</v>
      </c>
      <c r="G229" s="70" t="s">
        <v>1950</v>
      </c>
      <c r="H229" s="70" t="s">
        <v>1951</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1962</v>
      </c>
      <c r="B230" s="70">
        <v>97</v>
      </c>
      <c r="C230" s="70">
        <v>12</v>
      </c>
      <c r="D230" s="70">
        <v>6</v>
      </c>
      <c r="E230" s="70">
        <v>2015</v>
      </c>
      <c r="F230" s="70" t="s">
        <v>182</v>
      </c>
      <c r="G230" s="70" t="s">
        <v>1950</v>
      </c>
      <c r="H230" s="70" t="s">
        <v>1951</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1963</v>
      </c>
      <c r="B231" s="70">
        <v>98</v>
      </c>
      <c r="C231" s="70">
        <v>13</v>
      </c>
      <c r="D231" s="70">
        <v>6</v>
      </c>
      <c r="E231" s="70">
        <v>2016</v>
      </c>
      <c r="F231" s="70" t="s">
        <v>155</v>
      </c>
      <c r="G231" s="70" t="s">
        <v>1950</v>
      </c>
      <c r="H231" s="70" t="s">
        <v>1951</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1964</v>
      </c>
      <c r="B232" s="70">
        <v>99</v>
      </c>
      <c r="C232" s="70">
        <v>14</v>
      </c>
      <c r="D232" s="70">
        <v>6</v>
      </c>
      <c r="E232" s="70">
        <v>2017</v>
      </c>
      <c r="F232" s="70" t="s">
        <v>156</v>
      </c>
      <c r="G232" s="70" t="s">
        <v>1950</v>
      </c>
      <c r="H232" s="70" t="s">
        <v>1951</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1965</v>
      </c>
      <c r="B233" s="70">
        <v>100</v>
      </c>
      <c r="C233" s="70">
        <v>15</v>
      </c>
      <c r="D233" s="70">
        <v>6</v>
      </c>
      <c r="E233" s="70">
        <v>2018</v>
      </c>
      <c r="F233" s="70" t="s">
        <v>183</v>
      </c>
      <c r="G233" s="70" t="s">
        <v>1950</v>
      </c>
      <c r="H233" s="70" t="s">
        <v>1951</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1966</v>
      </c>
      <c r="B234" s="70">
        <v>101</v>
      </c>
      <c r="C234" s="70">
        <v>16</v>
      </c>
      <c r="D234" s="70">
        <v>6</v>
      </c>
      <c r="E234" s="70">
        <v>2019</v>
      </c>
      <c r="F234" s="70" t="s">
        <v>158</v>
      </c>
      <c r="G234" s="70" t="s">
        <v>1950</v>
      </c>
      <c r="H234" s="70" t="s">
        <v>1951</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1967</v>
      </c>
      <c r="B235" s="70">
        <v>102</v>
      </c>
      <c r="C235" s="70">
        <v>17</v>
      </c>
      <c r="D235" s="70">
        <v>6</v>
      </c>
      <c r="E235" s="70">
        <v>2020</v>
      </c>
      <c r="F235" s="70" t="s">
        <v>159</v>
      </c>
      <c r="G235" s="1064" t="s">
        <v>1950</v>
      </c>
      <c r="H235" s="70" t="s">
        <v>1951</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1968</v>
      </c>
      <c r="B236" s="70">
        <v>102</v>
      </c>
      <c r="C236" s="70">
        <v>18</v>
      </c>
      <c r="D236" s="70">
        <v>6</v>
      </c>
      <c r="E236" s="70">
        <v>2021</v>
      </c>
      <c r="F236" s="70" t="s">
        <v>160</v>
      </c>
      <c r="G236" s="1064" t="s">
        <v>1950</v>
      </c>
      <c r="H236" s="70" t="s">
        <v>1951</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1969</v>
      </c>
      <c r="B237" s="70">
        <v>102</v>
      </c>
      <c r="C237" s="70">
        <v>19</v>
      </c>
      <c r="D237" s="70">
        <v>6</v>
      </c>
      <c r="E237" s="70">
        <v>2022</v>
      </c>
      <c r="F237" s="70" t="s">
        <v>161</v>
      </c>
      <c r="G237" s="70" t="s">
        <v>1950</v>
      </c>
      <c r="H237" s="70" t="s">
        <v>1951</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1970</v>
      </c>
      <c r="B238" s="70">
        <v>102</v>
      </c>
      <c r="C238" s="70">
        <v>20</v>
      </c>
      <c r="D238" s="70">
        <v>6</v>
      </c>
      <c r="E238" s="70">
        <v>2023</v>
      </c>
      <c r="F238" s="70" t="s">
        <v>1539</v>
      </c>
      <c r="G238" s="70" t="s">
        <v>1950</v>
      </c>
      <c r="H238" s="70" t="s">
        <v>1951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1971</v>
      </c>
      <c r="B239" s="70">
        <v>102</v>
      </c>
      <c r="C239" s="70">
        <v>21</v>
      </c>
      <c r="D239" s="70">
        <v>6</v>
      </c>
      <c r="E239" s="70">
        <v>2024</v>
      </c>
      <c r="F239" s="70" t="s">
        <v>1558</v>
      </c>
      <c r="G239" s="70" t="s">
        <v>1950</v>
      </c>
      <c r="H239" s="70" t="s">
        <v>1951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1972</v>
      </c>
      <c r="B240" s="70">
        <v>273</v>
      </c>
      <c r="C240" s="70">
        <v>1</v>
      </c>
      <c r="D240" s="70">
        <v>17</v>
      </c>
      <c r="E240" s="70">
        <v>1990</v>
      </c>
      <c r="F240" s="70" t="s">
        <v>787</v>
      </c>
      <c r="G240" s="70" t="s">
        <v>1973</v>
      </c>
      <c r="H240" s="70" t="s">
        <v>1974</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1975</v>
      </c>
      <c r="B241" s="70">
        <v>274</v>
      </c>
      <c r="C241" s="70">
        <v>2</v>
      </c>
      <c r="D241" s="70">
        <v>17</v>
      </c>
      <c r="E241" s="70">
        <v>2005</v>
      </c>
      <c r="F241" s="70" t="s">
        <v>789</v>
      </c>
      <c r="G241" s="70" t="s">
        <v>1973</v>
      </c>
      <c r="H241" s="70" t="s">
        <v>1974</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1976</v>
      </c>
      <c r="B242" s="70">
        <v>275</v>
      </c>
      <c r="C242" s="70">
        <v>3</v>
      </c>
      <c r="D242" s="70">
        <v>17</v>
      </c>
      <c r="E242" s="70">
        <v>2006</v>
      </c>
      <c r="F242" s="70" t="s">
        <v>790</v>
      </c>
      <c r="G242" s="70" t="s">
        <v>1973</v>
      </c>
      <c r="H242" s="70" t="s">
        <v>1974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1977</v>
      </c>
      <c r="B243" s="70">
        <v>276</v>
      </c>
      <c r="C243" s="70">
        <v>4</v>
      </c>
      <c r="D243" s="70">
        <v>17</v>
      </c>
      <c r="E243" s="70">
        <v>2007</v>
      </c>
      <c r="F243" s="70" t="s">
        <v>791</v>
      </c>
      <c r="G243" s="70" t="s">
        <v>1973</v>
      </c>
      <c r="H243" s="70" t="s">
        <v>1974</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1978</v>
      </c>
      <c r="B244" s="70">
        <v>277</v>
      </c>
      <c r="C244" s="70">
        <v>5</v>
      </c>
      <c r="D244" s="70">
        <v>17</v>
      </c>
      <c r="E244" s="70">
        <v>2008</v>
      </c>
      <c r="F244" s="70" t="s">
        <v>792</v>
      </c>
      <c r="G244" s="70" t="s">
        <v>1973</v>
      </c>
      <c r="H244" s="70" t="s">
        <v>1974</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1979</v>
      </c>
      <c r="B245" s="70">
        <v>278</v>
      </c>
      <c r="C245" s="70">
        <v>6</v>
      </c>
      <c r="D245" s="70">
        <v>17</v>
      </c>
      <c r="E245" s="70">
        <v>2009</v>
      </c>
      <c r="F245" s="70" t="s">
        <v>176</v>
      </c>
      <c r="G245" s="70" t="s">
        <v>1973</v>
      </c>
      <c r="H245" s="70" t="s">
        <v>1974</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1980</v>
      </c>
      <c r="B246" s="70">
        <v>279</v>
      </c>
      <c r="C246" s="70">
        <v>7</v>
      </c>
      <c r="D246" s="70">
        <v>17</v>
      </c>
      <c r="E246" s="70">
        <v>2010</v>
      </c>
      <c r="F246" s="70" t="s">
        <v>177</v>
      </c>
      <c r="G246" s="70" t="s">
        <v>1973</v>
      </c>
      <c r="H246" s="70" t="s">
        <v>1974</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1981</v>
      </c>
      <c r="B247" s="70">
        <v>280</v>
      </c>
      <c r="C247" s="70">
        <v>8</v>
      </c>
      <c r="D247" s="70">
        <v>17</v>
      </c>
      <c r="E247" s="70">
        <v>2011</v>
      </c>
      <c r="F247" s="70" t="s">
        <v>178</v>
      </c>
      <c r="G247" s="70" t="s">
        <v>1973</v>
      </c>
      <c r="H247" s="70" t="s">
        <v>1974</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1982</v>
      </c>
      <c r="B248" s="70">
        <v>281</v>
      </c>
      <c r="C248" s="70">
        <v>9</v>
      </c>
      <c r="D248" s="70">
        <v>17</v>
      </c>
      <c r="E248" s="70">
        <v>2012</v>
      </c>
      <c r="F248" s="70" t="s">
        <v>179</v>
      </c>
      <c r="G248" s="70" t="s">
        <v>1973</v>
      </c>
      <c r="H248" s="70" t="s">
        <v>1974</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1983</v>
      </c>
      <c r="B249" s="70">
        <v>282</v>
      </c>
      <c r="C249" s="70">
        <v>10</v>
      </c>
      <c r="D249" s="70">
        <v>17</v>
      </c>
      <c r="E249" s="70">
        <v>2013</v>
      </c>
      <c r="F249" s="70" t="s">
        <v>180</v>
      </c>
      <c r="G249" s="70" t="s">
        <v>1973</v>
      </c>
      <c r="H249" s="70" t="s">
        <v>1974</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1984</v>
      </c>
      <c r="B250" s="70">
        <v>283</v>
      </c>
      <c r="C250" s="70">
        <v>11</v>
      </c>
      <c r="D250" s="70">
        <v>17</v>
      </c>
      <c r="E250" s="70">
        <v>2014</v>
      </c>
      <c r="F250" s="70" t="s">
        <v>181</v>
      </c>
      <c r="G250" s="70" t="s">
        <v>1973</v>
      </c>
      <c r="H250" s="70" t="s">
        <v>1974</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1985</v>
      </c>
      <c r="B251" s="70">
        <v>284</v>
      </c>
      <c r="C251" s="70">
        <v>12</v>
      </c>
      <c r="D251" s="70">
        <v>17</v>
      </c>
      <c r="E251" s="70">
        <v>2015</v>
      </c>
      <c r="F251" s="70" t="s">
        <v>182</v>
      </c>
      <c r="G251" s="70" t="s">
        <v>1973</v>
      </c>
      <c r="H251" s="70" t="s">
        <v>1974</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1986</v>
      </c>
      <c r="B252" s="70">
        <v>285</v>
      </c>
      <c r="C252" s="70">
        <v>13</v>
      </c>
      <c r="D252" s="70">
        <v>17</v>
      </c>
      <c r="E252" s="70">
        <v>2016</v>
      </c>
      <c r="F252" s="70" t="s">
        <v>155</v>
      </c>
      <c r="G252" s="70" t="s">
        <v>1973</v>
      </c>
      <c r="H252" s="70" t="s">
        <v>1974</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1987</v>
      </c>
      <c r="B253" s="70">
        <v>286</v>
      </c>
      <c r="C253" s="70">
        <v>14</v>
      </c>
      <c r="D253" s="70">
        <v>17</v>
      </c>
      <c r="E253" s="70">
        <v>2017</v>
      </c>
      <c r="F253" s="70" t="s">
        <v>156</v>
      </c>
      <c r="G253" s="70" t="s">
        <v>1973</v>
      </c>
      <c r="H253" s="70" t="s">
        <v>1974</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1988</v>
      </c>
      <c r="B254" s="70">
        <v>287</v>
      </c>
      <c r="C254" s="70">
        <v>15</v>
      </c>
      <c r="D254" s="70">
        <v>17</v>
      </c>
      <c r="E254" s="70">
        <v>2018</v>
      </c>
      <c r="F254" s="70" t="s">
        <v>183</v>
      </c>
      <c r="G254" s="1064" t="s">
        <v>1973</v>
      </c>
      <c r="H254" s="70" t="s">
        <v>1974</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1989</v>
      </c>
      <c r="B255" s="70">
        <v>288</v>
      </c>
      <c r="C255" s="70">
        <v>16</v>
      </c>
      <c r="D255" s="70">
        <v>17</v>
      </c>
      <c r="E255" s="70">
        <v>2019</v>
      </c>
      <c r="F255" s="70" t="s">
        <v>158</v>
      </c>
      <c r="G255" s="1064" t="s">
        <v>1973</v>
      </c>
      <c r="H255" s="70" t="s">
        <v>1974</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1990</v>
      </c>
      <c r="B256" s="70">
        <v>289</v>
      </c>
      <c r="C256" s="70">
        <v>17</v>
      </c>
      <c r="D256" s="70">
        <v>17</v>
      </c>
      <c r="E256" s="70">
        <v>2020</v>
      </c>
      <c r="F256" s="70" t="s">
        <v>159</v>
      </c>
      <c r="G256" s="70" t="s">
        <v>1973</v>
      </c>
      <c r="H256" s="70" t="s">
        <v>1974</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1991</v>
      </c>
      <c r="B257" s="70">
        <v>289</v>
      </c>
      <c r="C257" s="70">
        <v>18</v>
      </c>
      <c r="D257" s="70">
        <v>17</v>
      </c>
      <c r="E257" s="70">
        <v>2021</v>
      </c>
      <c r="F257" s="70" t="s">
        <v>160</v>
      </c>
      <c r="G257" s="70" t="s">
        <v>1973</v>
      </c>
      <c r="H257" s="70" t="s">
        <v>1974</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1992</v>
      </c>
      <c r="B258" s="70">
        <v>289</v>
      </c>
      <c r="C258" s="70">
        <v>19</v>
      </c>
      <c r="D258" s="70">
        <v>17</v>
      </c>
      <c r="E258" s="70">
        <v>2022</v>
      </c>
      <c r="F258" s="70" t="s">
        <v>161</v>
      </c>
      <c r="G258" s="70" t="s">
        <v>1973</v>
      </c>
      <c r="H258" s="70" t="s">
        <v>1974</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1993</v>
      </c>
      <c r="B259" s="70">
        <v>289</v>
      </c>
      <c r="C259" s="70">
        <v>20</v>
      </c>
      <c r="D259" s="70">
        <v>17</v>
      </c>
      <c r="E259" s="70">
        <v>2023</v>
      </c>
      <c r="F259" s="70" t="s">
        <v>1539</v>
      </c>
      <c r="G259" s="70" t="s">
        <v>1973</v>
      </c>
      <c r="H259" s="70" t="s">
        <v>1974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1994</v>
      </c>
      <c r="B260" s="70">
        <v>289</v>
      </c>
      <c r="C260" s="70">
        <v>21</v>
      </c>
      <c r="D260" s="70">
        <v>17</v>
      </c>
      <c r="E260" s="70">
        <v>2024</v>
      </c>
      <c r="F260" s="70" t="s">
        <v>1558</v>
      </c>
      <c r="G260" s="70" t="s">
        <v>1973</v>
      </c>
      <c r="H260" s="70" t="s">
        <v>1974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1995</v>
      </c>
      <c r="B261" s="70">
        <v>222</v>
      </c>
      <c r="C261" s="70">
        <v>1</v>
      </c>
      <c r="D261" s="70">
        <v>14</v>
      </c>
      <c r="E261" s="70">
        <v>1990</v>
      </c>
      <c r="F261" s="70" t="s">
        <v>787</v>
      </c>
      <c r="G261" s="70" t="s">
        <v>1996</v>
      </c>
      <c r="H261" s="70" t="s">
        <v>1672</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1997</v>
      </c>
      <c r="B262" s="70">
        <v>223</v>
      </c>
      <c r="C262" s="70">
        <v>2</v>
      </c>
      <c r="D262" s="70">
        <v>14</v>
      </c>
      <c r="E262" s="70">
        <v>2005</v>
      </c>
      <c r="F262" s="70" t="s">
        <v>789</v>
      </c>
      <c r="G262" s="70" t="s">
        <v>1996</v>
      </c>
      <c r="H262" s="70" t="s">
        <v>1672</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1998</v>
      </c>
      <c r="B263" s="70">
        <v>224</v>
      </c>
      <c r="C263" s="70">
        <v>3</v>
      </c>
      <c r="D263" s="70">
        <v>14</v>
      </c>
      <c r="E263" s="70">
        <v>2006</v>
      </c>
      <c r="F263" s="70" t="s">
        <v>790</v>
      </c>
      <c r="G263" s="70" t="s">
        <v>1996</v>
      </c>
      <c r="H263" s="70" t="s">
        <v>1672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1999</v>
      </c>
      <c r="B264" s="70">
        <v>225</v>
      </c>
      <c r="C264" s="70">
        <v>4</v>
      </c>
      <c r="D264" s="70">
        <v>14</v>
      </c>
      <c r="E264" s="70">
        <v>2007</v>
      </c>
      <c r="F264" s="70" t="s">
        <v>791</v>
      </c>
      <c r="G264" s="70" t="s">
        <v>1996</v>
      </c>
      <c r="H264" s="70" t="s">
        <v>1672</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2000</v>
      </c>
      <c r="B265" s="70">
        <v>226</v>
      </c>
      <c r="C265" s="70">
        <v>5</v>
      </c>
      <c r="D265" s="70">
        <v>14</v>
      </c>
      <c r="E265" s="70">
        <v>2008</v>
      </c>
      <c r="F265" s="70" t="s">
        <v>792</v>
      </c>
      <c r="G265" s="70" t="s">
        <v>1996</v>
      </c>
      <c r="H265" s="70" t="s">
        <v>1672</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2001</v>
      </c>
      <c r="B266" s="70">
        <v>227</v>
      </c>
      <c r="C266" s="70">
        <v>6</v>
      </c>
      <c r="D266" s="70">
        <v>14</v>
      </c>
      <c r="E266" s="70">
        <v>2009</v>
      </c>
      <c r="F266" s="70" t="s">
        <v>176</v>
      </c>
      <c r="G266" s="70" t="s">
        <v>1996</v>
      </c>
      <c r="H266" s="70" t="s">
        <v>1672</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2002</v>
      </c>
      <c r="B267" s="70">
        <v>228</v>
      </c>
      <c r="C267" s="70">
        <v>7</v>
      </c>
      <c r="D267" s="70">
        <v>14</v>
      </c>
      <c r="E267" s="70">
        <v>2010</v>
      </c>
      <c r="F267" s="70" t="s">
        <v>177</v>
      </c>
      <c r="G267" s="70" t="s">
        <v>1996</v>
      </c>
      <c r="H267" s="70" t="s">
        <v>1672</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2003</v>
      </c>
      <c r="B268" s="70">
        <v>229</v>
      </c>
      <c r="C268" s="70">
        <v>8</v>
      </c>
      <c r="D268" s="70">
        <v>14</v>
      </c>
      <c r="E268" s="70">
        <v>2011</v>
      </c>
      <c r="F268" s="70" t="s">
        <v>178</v>
      </c>
      <c r="G268" s="70" t="s">
        <v>1996</v>
      </c>
      <c r="H268" s="70" t="s">
        <v>1672</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2004</v>
      </c>
      <c r="B269" s="70">
        <v>230</v>
      </c>
      <c r="C269" s="70">
        <v>9</v>
      </c>
      <c r="D269" s="70">
        <v>14</v>
      </c>
      <c r="E269" s="70">
        <v>2012</v>
      </c>
      <c r="F269" s="70" t="s">
        <v>179</v>
      </c>
      <c r="G269" s="70" t="s">
        <v>1996</v>
      </c>
      <c r="H269" s="70" t="s">
        <v>1672</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2005</v>
      </c>
      <c r="B270" s="70">
        <v>231</v>
      </c>
      <c r="C270" s="70">
        <v>10</v>
      </c>
      <c r="D270" s="70">
        <v>14</v>
      </c>
      <c r="E270" s="70">
        <v>2013</v>
      </c>
      <c r="F270" s="70" t="s">
        <v>180</v>
      </c>
      <c r="G270" s="70" t="s">
        <v>1996</v>
      </c>
      <c r="H270" s="70" t="s">
        <v>1672</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2006</v>
      </c>
      <c r="B271" s="70">
        <v>232</v>
      </c>
      <c r="C271" s="70">
        <v>11</v>
      </c>
      <c r="D271" s="70">
        <v>14</v>
      </c>
      <c r="E271" s="70">
        <v>2014</v>
      </c>
      <c r="F271" s="70" t="s">
        <v>181</v>
      </c>
      <c r="G271" s="70" t="s">
        <v>1996</v>
      </c>
      <c r="H271" s="70" t="s">
        <v>1672</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2007</v>
      </c>
      <c r="B272" s="70">
        <v>233</v>
      </c>
      <c r="C272" s="70">
        <v>12</v>
      </c>
      <c r="D272" s="70">
        <v>14</v>
      </c>
      <c r="E272" s="70">
        <v>2015</v>
      </c>
      <c r="F272" s="70" t="s">
        <v>182</v>
      </c>
      <c r="G272" s="70" t="s">
        <v>1996</v>
      </c>
      <c r="H272" s="70" t="s">
        <v>1672</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2008</v>
      </c>
      <c r="B273" s="70">
        <v>234</v>
      </c>
      <c r="C273" s="70">
        <v>13</v>
      </c>
      <c r="D273" s="70">
        <v>14</v>
      </c>
      <c r="E273" s="70">
        <v>2016</v>
      </c>
      <c r="F273" s="70" t="s">
        <v>155</v>
      </c>
      <c r="G273" s="1064" t="s">
        <v>1996</v>
      </c>
      <c r="H273" s="70" t="s">
        <v>1672</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2009</v>
      </c>
      <c r="B274" s="70">
        <v>235</v>
      </c>
      <c r="C274" s="70">
        <v>14</v>
      </c>
      <c r="D274" s="70">
        <v>14</v>
      </c>
      <c r="E274" s="70">
        <v>2017</v>
      </c>
      <c r="F274" s="70" t="s">
        <v>156</v>
      </c>
      <c r="G274" s="1064" t="s">
        <v>1996</v>
      </c>
      <c r="H274" s="70" t="s">
        <v>1672</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2010</v>
      </c>
      <c r="B275" s="70">
        <v>236</v>
      </c>
      <c r="C275" s="70">
        <v>15</v>
      </c>
      <c r="D275" s="70">
        <v>14</v>
      </c>
      <c r="E275" s="70">
        <v>2018</v>
      </c>
      <c r="F275" s="70" t="s">
        <v>183</v>
      </c>
      <c r="G275" s="70" t="s">
        <v>1996</v>
      </c>
      <c r="H275" s="70" t="s">
        <v>1672</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2011</v>
      </c>
      <c r="B276" s="70">
        <v>237</v>
      </c>
      <c r="C276" s="70">
        <v>16</v>
      </c>
      <c r="D276" s="70">
        <v>14</v>
      </c>
      <c r="E276" s="70">
        <v>2019</v>
      </c>
      <c r="F276" s="70" t="s">
        <v>158</v>
      </c>
      <c r="G276" s="70" t="s">
        <v>1996</v>
      </c>
      <c r="H276" s="70" t="s">
        <v>1672</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2012</v>
      </c>
      <c r="B277" s="70">
        <v>238</v>
      </c>
      <c r="C277" s="70">
        <v>17</v>
      </c>
      <c r="D277" s="70">
        <v>14</v>
      </c>
      <c r="E277" s="70">
        <v>2020</v>
      </c>
      <c r="F277" s="70" t="s">
        <v>159</v>
      </c>
      <c r="G277" s="70" t="s">
        <v>1996</v>
      </c>
      <c r="H277" s="70" t="s">
        <v>1672</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2013</v>
      </c>
      <c r="B278" s="70">
        <v>238</v>
      </c>
      <c r="C278" s="70">
        <v>18</v>
      </c>
      <c r="D278" s="70">
        <v>14</v>
      </c>
      <c r="E278" s="70">
        <v>2021</v>
      </c>
      <c r="F278" s="70" t="s">
        <v>160</v>
      </c>
      <c r="G278" s="70" t="s">
        <v>1996</v>
      </c>
      <c r="H278" s="70" t="s">
        <v>1672</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2014</v>
      </c>
      <c r="B279" s="70">
        <v>238</v>
      </c>
      <c r="C279" s="70">
        <v>19</v>
      </c>
      <c r="D279" s="70">
        <v>14</v>
      </c>
      <c r="E279" s="70">
        <v>2022</v>
      </c>
      <c r="F279" s="70" t="s">
        <v>161</v>
      </c>
      <c r="G279" s="70" t="s">
        <v>1996</v>
      </c>
      <c r="H279" s="70" t="s">
        <v>1672</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2015</v>
      </c>
      <c r="B280" s="70">
        <v>238</v>
      </c>
      <c r="C280" s="70">
        <v>20</v>
      </c>
      <c r="D280" s="70">
        <v>14</v>
      </c>
      <c r="E280" s="70">
        <v>2023</v>
      </c>
      <c r="F280" s="70" t="s">
        <v>1539</v>
      </c>
      <c r="G280" s="70" t="s">
        <v>1996</v>
      </c>
      <c r="H280" s="70" t="s">
        <v>1672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2016</v>
      </c>
      <c r="B281" s="70">
        <v>238</v>
      </c>
      <c r="C281" s="70">
        <v>21</v>
      </c>
      <c r="D281" s="70">
        <v>14</v>
      </c>
      <c r="E281" s="70">
        <v>2024</v>
      </c>
      <c r="F281" s="70" t="s">
        <v>1558</v>
      </c>
      <c r="G281" s="70" t="s">
        <v>1996</v>
      </c>
      <c r="H281" s="70" t="s">
        <v>1672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2017</v>
      </c>
      <c r="B282" s="70">
        <v>188</v>
      </c>
      <c r="C282" s="70">
        <v>1</v>
      </c>
      <c r="D282" s="70">
        <v>12</v>
      </c>
      <c r="E282" s="70">
        <v>1990</v>
      </c>
      <c r="F282" s="70" t="s">
        <v>787</v>
      </c>
      <c r="G282" s="70" t="s">
        <v>2018</v>
      </c>
      <c r="H282" s="70" t="s">
        <v>2019</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2020</v>
      </c>
      <c r="B283" s="70">
        <v>189</v>
      </c>
      <c r="C283" s="70">
        <v>2</v>
      </c>
      <c r="D283" s="70">
        <v>12</v>
      </c>
      <c r="E283" s="70">
        <v>2005</v>
      </c>
      <c r="F283" s="70" t="s">
        <v>789</v>
      </c>
      <c r="G283" s="70" t="s">
        <v>2018</v>
      </c>
      <c r="H283" s="70" t="s">
        <v>2019</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2021</v>
      </c>
      <c r="B284" s="70">
        <v>190</v>
      </c>
      <c r="C284" s="70">
        <v>3</v>
      </c>
      <c r="D284" s="70">
        <v>12</v>
      </c>
      <c r="E284" s="70">
        <v>2006</v>
      </c>
      <c r="F284" s="70" t="s">
        <v>790</v>
      </c>
      <c r="G284" s="70" t="s">
        <v>2018</v>
      </c>
      <c r="H284" s="70" t="s">
        <v>2019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2022</v>
      </c>
      <c r="B285" s="70">
        <v>191</v>
      </c>
      <c r="C285" s="70">
        <v>4</v>
      </c>
      <c r="D285" s="70">
        <v>12</v>
      </c>
      <c r="E285" s="70">
        <v>2007</v>
      </c>
      <c r="F285" s="70" t="s">
        <v>791</v>
      </c>
      <c r="G285" s="70" t="s">
        <v>2018</v>
      </c>
      <c r="H285" s="70" t="s">
        <v>2019</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2023</v>
      </c>
      <c r="B286" s="70">
        <v>192</v>
      </c>
      <c r="C286" s="70">
        <v>5</v>
      </c>
      <c r="D286" s="70">
        <v>12</v>
      </c>
      <c r="E286" s="70">
        <v>2008</v>
      </c>
      <c r="F286" s="70" t="s">
        <v>792</v>
      </c>
      <c r="G286" s="70" t="s">
        <v>2018</v>
      </c>
      <c r="H286" s="70" t="s">
        <v>2019</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2024</v>
      </c>
      <c r="B287" s="70">
        <v>193</v>
      </c>
      <c r="C287" s="70">
        <v>6</v>
      </c>
      <c r="D287" s="70">
        <v>12</v>
      </c>
      <c r="E287" s="70">
        <v>2009</v>
      </c>
      <c r="F287" s="70" t="s">
        <v>176</v>
      </c>
      <c r="G287" s="70" t="s">
        <v>2018</v>
      </c>
      <c r="H287" s="70" t="s">
        <v>2019</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2025</v>
      </c>
      <c r="B288" s="70">
        <v>194</v>
      </c>
      <c r="C288" s="70">
        <v>7</v>
      </c>
      <c r="D288" s="70">
        <v>12</v>
      </c>
      <c r="E288" s="70">
        <v>2010</v>
      </c>
      <c r="F288" s="70" t="s">
        <v>177</v>
      </c>
      <c r="G288" s="70" t="s">
        <v>2018</v>
      </c>
      <c r="H288" s="70" t="s">
        <v>2019</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2026</v>
      </c>
      <c r="B289" s="70">
        <v>195</v>
      </c>
      <c r="C289" s="70">
        <v>8</v>
      </c>
      <c r="D289" s="70">
        <v>12</v>
      </c>
      <c r="E289" s="70">
        <v>2011</v>
      </c>
      <c r="F289" s="70" t="s">
        <v>178</v>
      </c>
      <c r="G289" s="70" t="s">
        <v>2018</v>
      </c>
      <c r="H289" s="70" t="s">
        <v>2019</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2027</v>
      </c>
      <c r="B290" s="70">
        <v>196</v>
      </c>
      <c r="C290" s="70">
        <v>9</v>
      </c>
      <c r="D290" s="70">
        <v>12</v>
      </c>
      <c r="E290" s="70">
        <v>2012</v>
      </c>
      <c r="F290" s="70" t="s">
        <v>179</v>
      </c>
      <c r="G290" s="70" t="s">
        <v>2018</v>
      </c>
      <c r="H290" s="70" t="s">
        <v>2019</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2028</v>
      </c>
      <c r="B291" s="70">
        <v>197</v>
      </c>
      <c r="C291" s="70">
        <v>10</v>
      </c>
      <c r="D291" s="70">
        <v>12</v>
      </c>
      <c r="E291" s="70">
        <v>2013</v>
      </c>
      <c r="F291" s="70" t="s">
        <v>180</v>
      </c>
      <c r="G291" s="70" t="s">
        <v>2018</v>
      </c>
      <c r="H291" s="70" t="s">
        <v>2019</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2029</v>
      </c>
      <c r="B292" s="70">
        <v>198</v>
      </c>
      <c r="C292" s="70">
        <v>11</v>
      </c>
      <c r="D292" s="70">
        <v>12</v>
      </c>
      <c r="E292" s="70">
        <v>2014</v>
      </c>
      <c r="F292" s="70" t="s">
        <v>181</v>
      </c>
      <c r="G292" s="1064" t="s">
        <v>2018</v>
      </c>
      <c r="H292" s="70" t="s">
        <v>2019</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2030</v>
      </c>
      <c r="B293" s="70">
        <v>199</v>
      </c>
      <c r="C293" s="70">
        <v>12</v>
      </c>
      <c r="D293" s="70">
        <v>12</v>
      </c>
      <c r="E293" s="70">
        <v>2015</v>
      </c>
      <c r="F293" s="70" t="s">
        <v>182</v>
      </c>
      <c r="G293" s="1064" t="s">
        <v>2018</v>
      </c>
      <c r="H293" s="70" t="s">
        <v>2019</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2031</v>
      </c>
      <c r="B294" s="70">
        <v>200</v>
      </c>
      <c r="C294" s="70">
        <v>13</v>
      </c>
      <c r="D294" s="70">
        <v>12</v>
      </c>
      <c r="E294" s="70">
        <v>2016</v>
      </c>
      <c r="F294" s="70" t="s">
        <v>155</v>
      </c>
      <c r="G294" s="70" t="s">
        <v>2018</v>
      </c>
      <c r="H294" s="70" t="s">
        <v>2019</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2032</v>
      </c>
      <c r="B295" s="70">
        <v>201</v>
      </c>
      <c r="C295" s="70">
        <v>14</v>
      </c>
      <c r="D295" s="70">
        <v>12</v>
      </c>
      <c r="E295" s="70">
        <v>2017</v>
      </c>
      <c r="F295" s="70" t="s">
        <v>156</v>
      </c>
      <c r="G295" s="70" t="s">
        <v>2018</v>
      </c>
      <c r="H295" s="70" t="s">
        <v>2019</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2033</v>
      </c>
      <c r="B296" s="70">
        <v>202</v>
      </c>
      <c r="C296" s="70">
        <v>15</v>
      </c>
      <c r="D296" s="70">
        <v>12</v>
      </c>
      <c r="E296" s="70">
        <v>2018</v>
      </c>
      <c r="F296" s="70" t="s">
        <v>183</v>
      </c>
      <c r="G296" s="70" t="s">
        <v>2018</v>
      </c>
      <c r="H296" s="70" t="s">
        <v>2019</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2034</v>
      </c>
      <c r="B297" s="70">
        <v>203</v>
      </c>
      <c r="C297" s="70">
        <v>16</v>
      </c>
      <c r="D297" s="70">
        <v>12</v>
      </c>
      <c r="E297" s="70">
        <v>2019</v>
      </c>
      <c r="F297" s="70" t="s">
        <v>158</v>
      </c>
      <c r="G297" s="70" t="s">
        <v>2018</v>
      </c>
      <c r="H297" s="70" t="s">
        <v>2019</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2035</v>
      </c>
      <c r="B298" s="70">
        <v>204</v>
      </c>
      <c r="C298" s="70">
        <v>17</v>
      </c>
      <c r="D298" s="70">
        <v>12</v>
      </c>
      <c r="E298" s="70">
        <v>2020</v>
      </c>
      <c r="F298" s="70" t="s">
        <v>159</v>
      </c>
      <c r="G298" s="70" t="s">
        <v>2018</v>
      </c>
      <c r="H298" s="70" t="s">
        <v>2019</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2036</v>
      </c>
      <c r="B299" s="70">
        <v>204</v>
      </c>
      <c r="C299" s="70">
        <v>18</v>
      </c>
      <c r="D299" s="70">
        <v>12</v>
      </c>
      <c r="E299" s="70">
        <v>2021</v>
      </c>
      <c r="F299" s="70" t="s">
        <v>160</v>
      </c>
      <c r="G299" s="70" t="s">
        <v>2018</v>
      </c>
      <c r="H299" s="70" t="s">
        <v>2019</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2037</v>
      </c>
      <c r="B300" s="70">
        <v>204</v>
      </c>
      <c r="C300" s="70">
        <v>19</v>
      </c>
      <c r="D300" s="70">
        <v>12</v>
      </c>
      <c r="E300" s="70">
        <v>2022</v>
      </c>
      <c r="F300" s="70" t="s">
        <v>161</v>
      </c>
      <c r="G300" s="70" t="s">
        <v>2018</v>
      </c>
      <c r="H300" s="70" t="s">
        <v>2019</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2038</v>
      </c>
      <c r="B301" s="70">
        <v>204</v>
      </c>
      <c r="C301" s="70">
        <v>20</v>
      </c>
      <c r="D301" s="70">
        <v>12</v>
      </c>
      <c r="E301" s="70">
        <v>2023</v>
      </c>
      <c r="F301" s="70" t="s">
        <v>1539</v>
      </c>
      <c r="G301" s="70" t="s">
        <v>2018</v>
      </c>
      <c r="H301" s="70" t="s">
        <v>2019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2039</v>
      </c>
      <c r="B302" s="70">
        <v>204</v>
      </c>
      <c r="C302" s="70">
        <v>21</v>
      </c>
      <c r="D302" s="70">
        <v>12</v>
      </c>
      <c r="E302" s="70">
        <v>2024</v>
      </c>
      <c r="F302" s="70" t="s">
        <v>1558</v>
      </c>
      <c r="G302" s="70" t="s">
        <v>2018</v>
      </c>
      <c r="H302" s="70" t="s">
        <v>2019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2040</v>
      </c>
      <c r="B303" s="70">
        <v>35</v>
      </c>
      <c r="C303" s="70">
        <v>1</v>
      </c>
      <c r="D303" s="70">
        <v>3</v>
      </c>
      <c r="E303" s="70">
        <v>1990</v>
      </c>
      <c r="F303" s="70" t="s">
        <v>787</v>
      </c>
      <c r="G303" s="70" t="s">
        <v>2041</v>
      </c>
      <c r="H303" s="70" t="s">
        <v>2042</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2043</v>
      </c>
      <c r="B304" s="70">
        <v>36</v>
      </c>
      <c r="C304" s="70">
        <v>2</v>
      </c>
      <c r="D304" s="70">
        <v>3</v>
      </c>
      <c r="E304" s="70">
        <v>2005</v>
      </c>
      <c r="F304" s="70" t="s">
        <v>789</v>
      </c>
      <c r="G304" s="70" t="s">
        <v>2041</v>
      </c>
      <c r="H304" s="70" t="s">
        <v>2042</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2044</v>
      </c>
      <c r="B305" s="70">
        <v>37</v>
      </c>
      <c r="C305" s="70">
        <v>3</v>
      </c>
      <c r="D305" s="70">
        <v>3</v>
      </c>
      <c r="E305" s="70">
        <v>2006</v>
      </c>
      <c r="F305" s="70" t="s">
        <v>790</v>
      </c>
      <c r="G305" s="70" t="s">
        <v>2041</v>
      </c>
      <c r="H305" s="70" t="s">
        <v>2042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2045</v>
      </c>
      <c r="B306" s="70">
        <v>38</v>
      </c>
      <c r="C306" s="70">
        <v>4</v>
      </c>
      <c r="D306" s="70">
        <v>3</v>
      </c>
      <c r="E306" s="70">
        <v>2007</v>
      </c>
      <c r="F306" s="70" t="s">
        <v>791</v>
      </c>
      <c r="G306" s="70" t="s">
        <v>2041</v>
      </c>
      <c r="H306" s="70" t="s">
        <v>2042</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2046</v>
      </c>
      <c r="B307" s="70">
        <v>39</v>
      </c>
      <c r="C307" s="70">
        <v>5</v>
      </c>
      <c r="D307" s="70">
        <v>3</v>
      </c>
      <c r="E307" s="70">
        <v>2008</v>
      </c>
      <c r="F307" s="70" t="s">
        <v>792</v>
      </c>
      <c r="G307" s="70" t="s">
        <v>2041</v>
      </c>
      <c r="H307" s="70" t="s">
        <v>2042</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2047</v>
      </c>
      <c r="B308" s="70">
        <v>40</v>
      </c>
      <c r="C308" s="70">
        <v>6</v>
      </c>
      <c r="D308" s="70">
        <v>3</v>
      </c>
      <c r="E308" s="70">
        <v>2009</v>
      </c>
      <c r="F308" s="70" t="s">
        <v>176</v>
      </c>
      <c r="G308" s="70" t="s">
        <v>2041</v>
      </c>
      <c r="H308" s="70" t="s">
        <v>2042</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2048</v>
      </c>
      <c r="B309" s="70">
        <v>41</v>
      </c>
      <c r="C309" s="70">
        <v>7</v>
      </c>
      <c r="D309" s="70">
        <v>3</v>
      </c>
      <c r="E309" s="70">
        <v>2010</v>
      </c>
      <c r="F309" s="70" t="s">
        <v>177</v>
      </c>
      <c r="G309" s="70" t="s">
        <v>2041</v>
      </c>
      <c r="H309" s="70" t="s">
        <v>2042</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2049</v>
      </c>
      <c r="B310" s="70">
        <v>42</v>
      </c>
      <c r="C310" s="70">
        <v>8</v>
      </c>
      <c r="D310" s="70">
        <v>3</v>
      </c>
      <c r="E310" s="70">
        <v>2011</v>
      </c>
      <c r="F310" s="70" t="s">
        <v>178</v>
      </c>
      <c r="G310" s="70" t="s">
        <v>2041</v>
      </c>
      <c r="H310" s="70" t="s">
        <v>2042</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2050</v>
      </c>
      <c r="B311" s="70">
        <v>43</v>
      </c>
      <c r="C311" s="70">
        <v>9</v>
      </c>
      <c r="D311" s="70">
        <v>3</v>
      </c>
      <c r="E311" s="70">
        <v>2012</v>
      </c>
      <c r="F311" s="70" t="s">
        <v>179</v>
      </c>
      <c r="G311" s="1064" t="s">
        <v>2041</v>
      </c>
      <c r="H311" s="70" t="s">
        <v>2042</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2051</v>
      </c>
      <c r="B312" s="70">
        <v>44</v>
      </c>
      <c r="C312" s="70">
        <v>10</v>
      </c>
      <c r="D312" s="70">
        <v>3</v>
      </c>
      <c r="E312" s="70">
        <v>2013</v>
      </c>
      <c r="F312" s="70" t="s">
        <v>180</v>
      </c>
      <c r="G312" s="1064" t="s">
        <v>2041</v>
      </c>
      <c r="H312" s="70" t="s">
        <v>2042</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2052</v>
      </c>
      <c r="B313" s="70">
        <v>45</v>
      </c>
      <c r="C313" s="70">
        <v>11</v>
      </c>
      <c r="D313" s="70">
        <v>3</v>
      </c>
      <c r="E313" s="70">
        <v>2014</v>
      </c>
      <c r="F313" s="70" t="s">
        <v>181</v>
      </c>
      <c r="G313" s="70" t="s">
        <v>2041</v>
      </c>
      <c r="H313" s="70" t="s">
        <v>2042</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2053</v>
      </c>
      <c r="B314" s="70">
        <v>46</v>
      </c>
      <c r="C314" s="70">
        <v>12</v>
      </c>
      <c r="D314" s="70">
        <v>3</v>
      </c>
      <c r="E314" s="70">
        <v>2015</v>
      </c>
      <c r="F314" s="70" t="s">
        <v>182</v>
      </c>
      <c r="G314" s="70" t="s">
        <v>2041</v>
      </c>
      <c r="H314" s="70" t="s">
        <v>2042</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2054</v>
      </c>
      <c r="B315" s="70">
        <v>47</v>
      </c>
      <c r="C315" s="70">
        <v>13</v>
      </c>
      <c r="D315" s="70">
        <v>3</v>
      </c>
      <c r="E315" s="70">
        <v>2016</v>
      </c>
      <c r="F315" s="70" t="s">
        <v>155</v>
      </c>
      <c r="G315" s="70" t="s">
        <v>2041</v>
      </c>
      <c r="H315" s="70" t="s">
        <v>2042</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2055</v>
      </c>
      <c r="B316" s="70">
        <v>48</v>
      </c>
      <c r="C316" s="70">
        <v>14</v>
      </c>
      <c r="D316" s="70">
        <v>3</v>
      </c>
      <c r="E316" s="70">
        <v>2017</v>
      </c>
      <c r="F316" s="70" t="s">
        <v>156</v>
      </c>
      <c r="G316" s="70" t="s">
        <v>2041</v>
      </c>
      <c r="H316" s="70" t="s">
        <v>2042</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2056</v>
      </c>
      <c r="B317" s="70">
        <v>49</v>
      </c>
      <c r="C317" s="70">
        <v>15</v>
      </c>
      <c r="D317" s="70">
        <v>3</v>
      </c>
      <c r="E317" s="70">
        <v>2018</v>
      </c>
      <c r="F317" s="70" t="s">
        <v>183</v>
      </c>
      <c r="G317" s="70" t="s">
        <v>2041</v>
      </c>
      <c r="H317" s="70" t="s">
        <v>2042</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2057</v>
      </c>
      <c r="B318" s="70">
        <v>50</v>
      </c>
      <c r="C318" s="70">
        <v>16</v>
      </c>
      <c r="D318" s="70">
        <v>3</v>
      </c>
      <c r="E318" s="70">
        <v>2019</v>
      </c>
      <c r="F318" s="70" t="s">
        <v>158</v>
      </c>
      <c r="G318" s="70" t="s">
        <v>2041</v>
      </c>
      <c r="H318" s="70" t="s">
        <v>2042</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2058</v>
      </c>
      <c r="B319" s="70">
        <v>51</v>
      </c>
      <c r="C319" s="70">
        <v>17</v>
      </c>
      <c r="D319" s="70">
        <v>3</v>
      </c>
      <c r="E319" s="70">
        <v>2020</v>
      </c>
      <c r="F319" s="70" t="s">
        <v>159</v>
      </c>
      <c r="G319" s="70" t="s">
        <v>2041</v>
      </c>
      <c r="H319" s="70" t="s">
        <v>2042</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2059</v>
      </c>
      <c r="B320" s="70">
        <v>51</v>
      </c>
      <c r="C320" s="70">
        <v>18</v>
      </c>
      <c r="D320" s="70">
        <v>3</v>
      </c>
      <c r="E320" s="70">
        <v>2021</v>
      </c>
      <c r="F320" s="70" t="s">
        <v>160</v>
      </c>
      <c r="G320" s="70" t="s">
        <v>2041</v>
      </c>
      <c r="H320" s="70" t="s">
        <v>2042</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2060</v>
      </c>
      <c r="B321" s="70">
        <v>51</v>
      </c>
      <c r="C321" s="70">
        <v>19</v>
      </c>
      <c r="D321" s="70">
        <v>3</v>
      </c>
      <c r="E321" s="70">
        <v>2022</v>
      </c>
      <c r="F321" s="70" t="s">
        <v>161</v>
      </c>
      <c r="G321" s="70" t="s">
        <v>2041</v>
      </c>
      <c r="H321" s="70" t="s">
        <v>2042</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2061</v>
      </c>
      <c r="B322" s="70">
        <v>51</v>
      </c>
      <c r="C322" s="70">
        <v>20</v>
      </c>
      <c r="D322" s="70">
        <v>3</v>
      </c>
      <c r="E322" s="70">
        <v>2023</v>
      </c>
      <c r="F322" s="70" t="s">
        <v>1539</v>
      </c>
      <c r="G322" s="70" t="s">
        <v>2041</v>
      </c>
      <c r="H322" s="70" t="s">
        <v>2042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2062</v>
      </c>
      <c r="B323" s="70">
        <v>51</v>
      </c>
      <c r="C323" s="70">
        <v>21</v>
      </c>
      <c r="D323" s="70">
        <v>3</v>
      </c>
      <c r="E323" s="70">
        <v>2024</v>
      </c>
      <c r="F323" s="70" t="s">
        <v>1558</v>
      </c>
      <c r="G323" s="70" t="s">
        <v>2041</v>
      </c>
      <c r="H323" s="70" t="s">
        <v>2042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2063</v>
      </c>
      <c r="B324" s="70">
        <v>86</v>
      </c>
      <c r="C324" s="70">
        <v>1</v>
      </c>
      <c r="D324" s="70">
        <v>6</v>
      </c>
      <c r="E324" s="70">
        <v>1990</v>
      </c>
      <c r="F324" s="70" t="s">
        <v>787</v>
      </c>
      <c r="G324" s="70" t="s">
        <v>2064</v>
      </c>
      <c r="H324" s="70" t="s">
        <v>2065</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2066</v>
      </c>
      <c r="B325" s="70">
        <v>87</v>
      </c>
      <c r="C325" s="70">
        <v>2</v>
      </c>
      <c r="D325" s="70">
        <v>6</v>
      </c>
      <c r="E325" s="70">
        <v>2005</v>
      </c>
      <c r="F325" s="70" t="s">
        <v>789</v>
      </c>
      <c r="G325" s="70" t="s">
        <v>2064</v>
      </c>
      <c r="H325" s="70" t="s">
        <v>2065</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2067</v>
      </c>
      <c r="B326" s="70">
        <v>88</v>
      </c>
      <c r="C326" s="70">
        <v>3</v>
      </c>
      <c r="D326" s="70">
        <v>6</v>
      </c>
      <c r="E326" s="70">
        <v>2006</v>
      </c>
      <c r="F326" s="70" t="s">
        <v>790</v>
      </c>
      <c r="G326" s="70" t="s">
        <v>2064</v>
      </c>
      <c r="H326" s="70" t="s">
        <v>2065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2068</v>
      </c>
      <c r="B327" s="70">
        <v>89</v>
      </c>
      <c r="C327" s="70">
        <v>4</v>
      </c>
      <c r="D327" s="70">
        <v>6</v>
      </c>
      <c r="E327" s="70">
        <v>2007</v>
      </c>
      <c r="F327" s="70" t="s">
        <v>791</v>
      </c>
      <c r="G327" s="70" t="s">
        <v>2064</v>
      </c>
      <c r="H327" s="70" t="s">
        <v>2065</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2069</v>
      </c>
      <c r="B328" s="70">
        <v>90</v>
      </c>
      <c r="C328" s="70">
        <v>5</v>
      </c>
      <c r="D328" s="70">
        <v>6</v>
      </c>
      <c r="E328" s="70">
        <v>2008</v>
      </c>
      <c r="F328" s="70" t="s">
        <v>792</v>
      </c>
      <c r="G328" s="70" t="s">
        <v>2064</v>
      </c>
      <c r="H328" s="70" t="s">
        <v>2065</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2070</v>
      </c>
      <c r="B329" s="70">
        <v>91</v>
      </c>
      <c r="C329" s="70">
        <v>6</v>
      </c>
      <c r="D329" s="70">
        <v>6</v>
      </c>
      <c r="E329" s="70">
        <v>2009</v>
      </c>
      <c r="F329" s="70" t="s">
        <v>176</v>
      </c>
      <c r="G329" s="1064" t="s">
        <v>2064</v>
      </c>
      <c r="H329" s="70" t="s">
        <v>2065</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2071</v>
      </c>
      <c r="B330" s="70">
        <v>92</v>
      </c>
      <c r="C330" s="70">
        <v>7</v>
      </c>
      <c r="D330" s="70">
        <v>6</v>
      </c>
      <c r="E330" s="70">
        <v>2010</v>
      </c>
      <c r="F330" s="70" t="s">
        <v>177</v>
      </c>
      <c r="G330" s="1064" t="s">
        <v>2064</v>
      </c>
      <c r="H330" s="70" t="s">
        <v>2065</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2072</v>
      </c>
      <c r="B331" s="70">
        <v>93</v>
      </c>
      <c r="C331" s="70">
        <v>8</v>
      </c>
      <c r="D331" s="70">
        <v>6</v>
      </c>
      <c r="E331" s="70">
        <v>2011</v>
      </c>
      <c r="F331" s="70" t="s">
        <v>178</v>
      </c>
      <c r="G331" s="70" t="s">
        <v>2064</v>
      </c>
      <c r="H331" s="70" t="s">
        <v>2065</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2073</v>
      </c>
      <c r="B332" s="70">
        <v>94</v>
      </c>
      <c r="C332" s="70">
        <v>9</v>
      </c>
      <c r="D332" s="70">
        <v>6</v>
      </c>
      <c r="E332" s="70">
        <v>2012</v>
      </c>
      <c r="F332" s="70" t="s">
        <v>179</v>
      </c>
      <c r="G332" s="70" t="s">
        <v>2064</v>
      </c>
      <c r="H332" s="70" t="s">
        <v>2065</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2074</v>
      </c>
      <c r="B333" s="70">
        <v>95</v>
      </c>
      <c r="C333" s="70">
        <v>10</v>
      </c>
      <c r="D333" s="70">
        <v>6</v>
      </c>
      <c r="E333" s="70">
        <v>2013</v>
      </c>
      <c r="F333" s="70" t="s">
        <v>180</v>
      </c>
      <c r="G333" s="70" t="s">
        <v>2064</v>
      </c>
      <c r="H333" s="70" t="s">
        <v>2065</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2075</v>
      </c>
      <c r="B334" s="70">
        <v>96</v>
      </c>
      <c r="C334" s="70">
        <v>11</v>
      </c>
      <c r="D334" s="70">
        <v>6</v>
      </c>
      <c r="E334" s="70">
        <v>2014</v>
      </c>
      <c r="F334" s="70" t="s">
        <v>181</v>
      </c>
      <c r="G334" s="70" t="s">
        <v>2064</v>
      </c>
      <c r="H334" s="70" t="s">
        <v>2065</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2076</v>
      </c>
      <c r="B335" s="70">
        <v>97</v>
      </c>
      <c r="C335" s="70">
        <v>12</v>
      </c>
      <c r="D335" s="70">
        <v>6</v>
      </c>
      <c r="E335" s="70">
        <v>2015</v>
      </c>
      <c r="F335" s="70" t="s">
        <v>182</v>
      </c>
      <c r="G335" s="70" t="s">
        <v>2064</v>
      </c>
      <c r="H335" s="70" t="s">
        <v>2065</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2077</v>
      </c>
      <c r="B336" s="70">
        <v>98</v>
      </c>
      <c r="C336" s="70">
        <v>13</v>
      </c>
      <c r="D336" s="70">
        <v>6</v>
      </c>
      <c r="E336" s="70">
        <v>2016</v>
      </c>
      <c r="F336" s="70" t="s">
        <v>155</v>
      </c>
      <c r="G336" s="70" t="s">
        <v>2064</v>
      </c>
      <c r="H336" s="70" t="s">
        <v>2065</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2078</v>
      </c>
      <c r="B337" s="70">
        <v>99</v>
      </c>
      <c r="C337" s="70">
        <v>14</v>
      </c>
      <c r="D337" s="70">
        <v>6</v>
      </c>
      <c r="E337" s="70">
        <v>2017</v>
      </c>
      <c r="F337" s="70" t="s">
        <v>156</v>
      </c>
      <c r="G337" s="70" t="s">
        <v>2064</v>
      </c>
      <c r="H337" s="70" t="s">
        <v>2065</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2079</v>
      </c>
      <c r="B338" s="70">
        <v>100</v>
      </c>
      <c r="C338" s="70">
        <v>15</v>
      </c>
      <c r="D338" s="70">
        <v>6</v>
      </c>
      <c r="E338" s="70">
        <v>2018</v>
      </c>
      <c r="F338" s="70" t="s">
        <v>183</v>
      </c>
      <c r="G338" s="70" t="s">
        <v>2064</v>
      </c>
      <c r="H338" s="70" t="s">
        <v>2065</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2080</v>
      </c>
      <c r="B339" s="70">
        <v>101</v>
      </c>
      <c r="C339" s="70">
        <v>16</v>
      </c>
      <c r="D339" s="70">
        <v>6</v>
      </c>
      <c r="E339" s="70">
        <v>2019</v>
      </c>
      <c r="F339" s="70" t="s">
        <v>158</v>
      </c>
      <c r="G339" s="70" t="s">
        <v>2064</v>
      </c>
      <c r="H339" s="70" t="s">
        <v>2065</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2081</v>
      </c>
      <c r="B340" s="70">
        <v>102</v>
      </c>
      <c r="C340" s="70">
        <v>17</v>
      </c>
      <c r="D340" s="70">
        <v>6</v>
      </c>
      <c r="E340" s="70">
        <v>2020</v>
      </c>
      <c r="F340" s="70" t="s">
        <v>159</v>
      </c>
      <c r="G340" s="70" t="s">
        <v>2064</v>
      </c>
      <c r="H340" s="70" t="s">
        <v>2065</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2082</v>
      </c>
      <c r="B341" s="70">
        <v>102</v>
      </c>
      <c r="C341" s="70">
        <v>18</v>
      </c>
      <c r="D341" s="70">
        <v>6</v>
      </c>
      <c r="E341" s="70">
        <v>2021</v>
      </c>
      <c r="F341" s="70" t="s">
        <v>160</v>
      </c>
      <c r="G341" s="70" t="s">
        <v>2064</v>
      </c>
      <c r="H341" s="70" t="s">
        <v>2065</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2083</v>
      </c>
      <c r="B342" s="70">
        <v>102</v>
      </c>
      <c r="C342" s="70">
        <v>19</v>
      </c>
      <c r="D342" s="70">
        <v>6</v>
      </c>
      <c r="E342" s="70">
        <v>2022</v>
      </c>
      <c r="F342" s="70" t="s">
        <v>161</v>
      </c>
      <c r="G342" s="70" t="s">
        <v>2064</v>
      </c>
      <c r="H342" s="70" t="s">
        <v>2065</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2084</v>
      </c>
      <c r="B343" s="70">
        <v>102</v>
      </c>
      <c r="C343" s="70">
        <v>20</v>
      </c>
      <c r="D343" s="70">
        <v>6</v>
      </c>
      <c r="E343" s="70">
        <v>2023</v>
      </c>
      <c r="F343" s="70" t="s">
        <v>1539</v>
      </c>
      <c r="G343" s="70" t="s">
        <v>2064</v>
      </c>
      <c r="H343" s="70" t="s">
        <v>2065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2085</v>
      </c>
      <c r="B344" s="70">
        <v>102</v>
      </c>
      <c r="C344" s="70">
        <v>21</v>
      </c>
      <c r="D344" s="70">
        <v>6</v>
      </c>
      <c r="E344" s="70">
        <v>2024</v>
      </c>
      <c r="F344" s="70" t="s">
        <v>1558</v>
      </c>
      <c r="G344" s="70" t="s">
        <v>2064</v>
      </c>
      <c r="H344" s="70" t="s">
        <v>2065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2086</v>
      </c>
      <c r="B345" s="70">
        <v>409</v>
      </c>
      <c r="C345" s="70">
        <v>1</v>
      </c>
      <c r="D345" s="70">
        <v>25</v>
      </c>
      <c r="E345" s="70">
        <v>1990</v>
      </c>
      <c r="F345" s="70" t="s">
        <v>787</v>
      </c>
      <c r="G345" s="70" t="s">
        <v>2087</v>
      </c>
      <c r="H345" s="70" t="s">
        <v>2088</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2089</v>
      </c>
      <c r="B346" s="70">
        <v>410</v>
      </c>
      <c r="C346" s="70">
        <v>2</v>
      </c>
      <c r="D346" s="70">
        <v>25</v>
      </c>
      <c r="E346" s="70">
        <v>2005</v>
      </c>
      <c r="F346" s="70" t="s">
        <v>789</v>
      </c>
      <c r="G346" s="70" t="s">
        <v>2087</v>
      </c>
      <c r="H346" s="70" t="s">
        <v>2088</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2090</v>
      </c>
      <c r="B347" s="70">
        <v>411</v>
      </c>
      <c r="C347" s="70">
        <v>3</v>
      </c>
      <c r="D347" s="70">
        <v>25</v>
      </c>
      <c r="E347" s="70">
        <v>2006</v>
      </c>
      <c r="F347" s="70" t="s">
        <v>790</v>
      </c>
      <c r="G347" s="70" t="s">
        <v>2087</v>
      </c>
      <c r="H347" s="70" t="s">
        <v>2088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2091</v>
      </c>
      <c r="B348" s="70">
        <v>412</v>
      </c>
      <c r="C348" s="70">
        <v>4</v>
      </c>
      <c r="D348" s="70">
        <v>25</v>
      </c>
      <c r="E348" s="70">
        <v>2007</v>
      </c>
      <c r="F348" s="70" t="s">
        <v>791</v>
      </c>
      <c r="G348" s="70" t="s">
        <v>2087</v>
      </c>
      <c r="H348" s="70" t="s">
        <v>2088</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2092</v>
      </c>
      <c r="B349" s="70">
        <v>413</v>
      </c>
      <c r="C349" s="70">
        <v>5</v>
      </c>
      <c r="D349" s="70">
        <v>25</v>
      </c>
      <c r="E349" s="70">
        <v>2008</v>
      </c>
      <c r="F349" s="70" t="s">
        <v>792</v>
      </c>
      <c r="G349" s="1064" t="s">
        <v>2087</v>
      </c>
      <c r="H349" s="70" t="s">
        <v>2088</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2093</v>
      </c>
      <c r="B350" s="70">
        <v>414</v>
      </c>
      <c r="C350" s="70">
        <v>6</v>
      </c>
      <c r="D350" s="70">
        <v>25</v>
      </c>
      <c r="E350" s="70">
        <v>2009</v>
      </c>
      <c r="F350" s="70" t="s">
        <v>176</v>
      </c>
      <c r="G350" s="1064" t="s">
        <v>2087</v>
      </c>
      <c r="H350" s="70" t="s">
        <v>2088</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2094</v>
      </c>
      <c r="B351" s="70">
        <v>415</v>
      </c>
      <c r="C351" s="70">
        <v>7</v>
      </c>
      <c r="D351" s="70">
        <v>25</v>
      </c>
      <c r="E351" s="70">
        <v>2010</v>
      </c>
      <c r="F351" s="70" t="s">
        <v>177</v>
      </c>
      <c r="G351" s="70" t="s">
        <v>2087</v>
      </c>
      <c r="H351" s="70" t="s">
        <v>2088</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2095</v>
      </c>
      <c r="B352" s="70">
        <v>416</v>
      </c>
      <c r="C352" s="70">
        <v>8</v>
      </c>
      <c r="D352" s="70">
        <v>25</v>
      </c>
      <c r="E352" s="70">
        <v>2011</v>
      </c>
      <c r="F352" s="70" t="s">
        <v>178</v>
      </c>
      <c r="G352" s="70" t="s">
        <v>2087</v>
      </c>
      <c r="H352" s="70" t="s">
        <v>2088</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2096</v>
      </c>
      <c r="B353" s="70">
        <v>417</v>
      </c>
      <c r="C353" s="70">
        <v>9</v>
      </c>
      <c r="D353" s="70">
        <v>25</v>
      </c>
      <c r="E353" s="70">
        <v>2012</v>
      </c>
      <c r="F353" s="70" t="s">
        <v>179</v>
      </c>
      <c r="G353" s="70" t="s">
        <v>2087</v>
      </c>
      <c r="H353" s="70" t="s">
        <v>2088</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2097</v>
      </c>
      <c r="B354" s="70">
        <v>418</v>
      </c>
      <c r="C354" s="70">
        <v>10</v>
      </c>
      <c r="D354" s="70">
        <v>25</v>
      </c>
      <c r="E354" s="70">
        <v>2013</v>
      </c>
      <c r="F354" s="70" t="s">
        <v>180</v>
      </c>
      <c r="G354" s="70" t="s">
        <v>2087</v>
      </c>
      <c r="H354" s="70" t="s">
        <v>2088</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2098</v>
      </c>
      <c r="B355" s="70">
        <v>419</v>
      </c>
      <c r="C355" s="70">
        <v>11</v>
      </c>
      <c r="D355" s="70">
        <v>25</v>
      </c>
      <c r="E355" s="70">
        <v>2014</v>
      </c>
      <c r="F355" s="70" t="s">
        <v>181</v>
      </c>
      <c r="G355" s="70" t="s">
        <v>2087</v>
      </c>
      <c r="H355" s="70" t="s">
        <v>2088</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2099</v>
      </c>
      <c r="B356" s="70">
        <v>420</v>
      </c>
      <c r="C356" s="70">
        <v>12</v>
      </c>
      <c r="D356" s="70">
        <v>25</v>
      </c>
      <c r="E356" s="70">
        <v>2015</v>
      </c>
      <c r="F356" s="70" t="s">
        <v>182</v>
      </c>
      <c r="G356" s="70" t="s">
        <v>2087</v>
      </c>
      <c r="H356" s="70" t="s">
        <v>2088</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2100</v>
      </c>
      <c r="B357" s="70">
        <v>421</v>
      </c>
      <c r="C357" s="70">
        <v>13</v>
      </c>
      <c r="D357" s="70">
        <v>25</v>
      </c>
      <c r="E357" s="70">
        <v>2016</v>
      </c>
      <c r="F357" s="70" t="s">
        <v>155</v>
      </c>
      <c r="G357" s="70" t="s">
        <v>2087</v>
      </c>
      <c r="H357" s="70" t="s">
        <v>2088</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2101</v>
      </c>
      <c r="B358" s="70">
        <v>422</v>
      </c>
      <c r="C358" s="70">
        <v>14</v>
      </c>
      <c r="D358" s="70">
        <v>25</v>
      </c>
      <c r="E358" s="70">
        <v>2017</v>
      </c>
      <c r="F358" s="70" t="s">
        <v>156</v>
      </c>
      <c r="G358" s="70" t="s">
        <v>2087</v>
      </c>
      <c r="H358" s="70" t="s">
        <v>2088</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2102</v>
      </c>
      <c r="B359" s="70">
        <v>423</v>
      </c>
      <c r="C359" s="70">
        <v>15</v>
      </c>
      <c r="D359" s="70">
        <v>25</v>
      </c>
      <c r="E359" s="70">
        <v>2018</v>
      </c>
      <c r="F359" s="70" t="s">
        <v>183</v>
      </c>
      <c r="G359" s="70" t="s">
        <v>2087</v>
      </c>
      <c r="H359" s="70" t="s">
        <v>2088</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2103</v>
      </c>
      <c r="B360" s="70">
        <v>424</v>
      </c>
      <c r="C360" s="70">
        <v>16</v>
      </c>
      <c r="D360" s="70">
        <v>25</v>
      </c>
      <c r="E360" s="70">
        <v>2019</v>
      </c>
      <c r="F360" s="70" t="s">
        <v>158</v>
      </c>
      <c r="G360" s="70" t="s">
        <v>2087</v>
      </c>
      <c r="H360" s="70" t="s">
        <v>2088</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2104</v>
      </c>
      <c r="B361" s="70">
        <v>425</v>
      </c>
      <c r="C361" s="70">
        <v>17</v>
      </c>
      <c r="D361" s="70">
        <v>25</v>
      </c>
      <c r="E361" s="70">
        <v>2020</v>
      </c>
      <c r="F361" s="70" t="s">
        <v>159</v>
      </c>
      <c r="G361" s="70" t="s">
        <v>2087</v>
      </c>
      <c r="H361" s="70" t="s">
        <v>2088</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2105</v>
      </c>
      <c r="B362" s="70">
        <v>425</v>
      </c>
      <c r="C362" s="70">
        <v>18</v>
      </c>
      <c r="D362" s="70">
        <v>25</v>
      </c>
      <c r="E362" s="70">
        <v>2021</v>
      </c>
      <c r="F362" s="70" t="s">
        <v>160</v>
      </c>
      <c r="G362" s="70" t="s">
        <v>2087</v>
      </c>
      <c r="H362" s="70" t="s">
        <v>2088</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2106</v>
      </c>
      <c r="B363" s="70">
        <v>425</v>
      </c>
      <c r="C363" s="70">
        <v>19</v>
      </c>
      <c r="D363" s="70">
        <v>25</v>
      </c>
      <c r="E363" s="70">
        <v>2022</v>
      </c>
      <c r="F363" s="70" t="s">
        <v>161</v>
      </c>
      <c r="G363" s="70" t="s">
        <v>2087</v>
      </c>
      <c r="H363" s="70" t="s">
        <v>2088</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2107</v>
      </c>
      <c r="B364" s="70">
        <v>425</v>
      </c>
      <c r="C364" s="70">
        <v>20</v>
      </c>
      <c r="D364" s="70">
        <v>25</v>
      </c>
      <c r="E364" s="70">
        <v>2023</v>
      </c>
      <c r="F364" s="70" t="s">
        <v>1539</v>
      </c>
      <c r="G364" s="70" t="s">
        <v>2087</v>
      </c>
      <c r="H364" s="70" t="s">
        <v>2088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2108</v>
      </c>
      <c r="B365" s="70">
        <v>425</v>
      </c>
      <c r="C365" s="70">
        <v>21</v>
      </c>
      <c r="D365" s="70">
        <v>25</v>
      </c>
      <c r="E365" s="70">
        <v>2024</v>
      </c>
      <c r="F365" s="70" t="s">
        <v>1558</v>
      </c>
      <c r="G365" s="70" t="s">
        <v>2087</v>
      </c>
      <c r="H365" s="70" t="s">
        <v>2088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2109</v>
      </c>
      <c r="B366" s="70">
        <v>137</v>
      </c>
      <c r="C366" s="70">
        <v>1</v>
      </c>
      <c r="D366" s="70">
        <v>9</v>
      </c>
      <c r="E366" s="70">
        <v>1990</v>
      </c>
      <c r="F366" s="70" t="s">
        <v>787</v>
      </c>
      <c r="G366" s="70" t="s">
        <v>2110</v>
      </c>
      <c r="H366" s="70" t="s">
        <v>2111</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2112</v>
      </c>
      <c r="B367" s="70">
        <v>138</v>
      </c>
      <c r="C367" s="70">
        <v>2</v>
      </c>
      <c r="D367" s="70">
        <v>9</v>
      </c>
      <c r="E367" s="70">
        <v>2005</v>
      </c>
      <c r="F367" s="70" t="s">
        <v>789</v>
      </c>
      <c r="G367" s="70" t="s">
        <v>2110</v>
      </c>
      <c r="H367" s="70" t="s">
        <v>2111</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2113</v>
      </c>
      <c r="B368" s="70">
        <v>139</v>
      </c>
      <c r="C368" s="70">
        <v>3</v>
      </c>
      <c r="D368" s="70">
        <v>9</v>
      </c>
      <c r="E368" s="70">
        <v>2006</v>
      </c>
      <c r="F368" s="70" t="s">
        <v>790</v>
      </c>
      <c r="G368" s="1064" t="s">
        <v>2110</v>
      </c>
      <c r="H368" s="70" t="s">
        <v>2111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2114</v>
      </c>
      <c r="B369" s="70">
        <v>140</v>
      </c>
      <c r="C369" s="70">
        <v>4</v>
      </c>
      <c r="D369" s="70">
        <v>9</v>
      </c>
      <c r="E369" s="70">
        <v>2007</v>
      </c>
      <c r="F369" s="70" t="s">
        <v>791</v>
      </c>
      <c r="G369" s="1064" t="s">
        <v>2110</v>
      </c>
      <c r="H369" s="70" t="s">
        <v>2111</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2115</v>
      </c>
      <c r="B370" s="70">
        <v>141</v>
      </c>
      <c r="C370" s="70">
        <v>5</v>
      </c>
      <c r="D370" s="70">
        <v>9</v>
      </c>
      <c r="E370" s="70">
        <v>2008</v>
      </c>
      <c r="F370" s="70" t="s">
        <v>792</v>
      </c>
      <c r="G370" s="70" t="s">
        <v>2110</v>
      </c>
      <c r="H370" s="70" t="s">
        <v>2111</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2116</v>
      </c>
      <c r="B371" s="70">
        <v>142</v>
      </c>
      <c r="C371" s="70">
        <v>6</v>
      </c>
      <c r="D371" s="70">
        <v>9</v>
      </c>
      <c r="E371" s="70">
        <v>2009</v>
      </c>
      <c r="F371" s="70" t="s">
        <v>176</v>
      </c>
      <c r="G371" s="70" t="s">
        <v>2110</v>
      </c>
      <c r="H371" s="70" t="s">
        <v>2111</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2117</v>
      </c>
      <c r="B372" s="70">
        <v>143</v>
      </c>
      <c r="C372" s="70">
        <v>7</v>
      </c>
      <c r="D372" s="70">
        <v>9</v>
      </c>
      <c r="E372" s="70">
        <v>2010</v>
      </c>
      <c r="F372" s="70" t="s">
        <v>177</v>
      </c>
      <c r="G372" s="70" t="s">
        <v>2110</v>
      </c>
      <c r="H372" s="70" t="s">
        <v>2111</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2118</v>
      </c>
      <c r="B373" s="70">
        <v>144</v>
      </c>
      <c r="C373" s="70">
        <v>8</v>
      </c>
      <c r="D373" s="70">
        <v>9</v>
      </c>
      <c r="E373" s="70">
        <v>2011</v>
      </c>
      <c r="F373" s="70" t="s">
        <v>178</v>
      </c>
      <c r="G373" s="70" t="s">
        <v>2110</v>
      </c>
      <c r="H373" s="70" t="s">
        <v>2111</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2119</v>
      </c>
      <c r="B374" s="70">
        <v>145</v>
      </c>
      <c r="C374" s="70">
        <v>9</v>
      </c>
      <c r="D374" s="70">
        <v>9</v>
      </c>
      <c r="E374" s="70">
        <v>2012</v>
      </c>
      <c r="F374" s="70" t="s">
        <v>179</v>
      </c>
      <c r="G374" s="70" t="s">
        <v>2110</v>
      </c>
      <c r="H374" s="70" t="s">
        <v>2111</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2120</v>
      </c>
      <c r="B375" s="70">
        <v>146</v>
      </c>
      <c r="C375" s="70">
        <v>10</v>
      </c>
      <c r="D375" s="70">
        <v>9</v>
      </c>
      <c r="E375" s="70">
        <v>2013</v>
      </c>
      <c r="F375" s="70" t="s">
        <v>180</v>
      </c>
      <c r="G375" s="70" t="s">
        <v>2110</v>
      </c>
      <c r="H375" s="70" t="s">
        <v>2111</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2121</v>
      </c>
      <c r="B376" s="70">
        <v>147</v>
      </c>
      <c r="C376" s="70">
        <v>11</v>
      </c>
      <c r="D376" s="70">
        <v>9</v>
      </c>
      <c r="E376" s="70">
        <v>2014</v>
      </c>
      <c r="F376" s="70" t="s">
        <v>181</v>
      </c>
      <c r="G376" s="70" t="s">
        <v>2110</v>
      </c>
      <c r="H376" s="70" t="s">
        <v>2111</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2122</v>
      </c>
      <c r="B377" s="70">
        <v>148</v>
      </c>
      <c r="C377" s="70">
        <v>12</v>
      </c>
      <c r="D377" s="70">
        <v>9</v>
      </c>
      <c r="E377" s="70">
        <v>2015</v>
      </c>
      <c r="F377" s="70" t="s">
        <v>182</v>
      </c>
      <c r="G377" s="70" t="s">
        <v>2110</v>
      </c>
      <c r="H377" s="70" t="s">
        <v>2111</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2123</v>
      </c>
      <c r="B378" s="70">
        <v>149</v>
      </c>
      <c r="C378" s="70">
        <v>13</v>
      </c>
      <c r="D378" s="70">
        <v>9</v>
      </c>
      <c r="E378" s="70">
        <v>2016</v>
      </c>
      <c r="F378" s="70" t="s">
        <v>155</v>
      </c>
      <c r="G378" s="70" t="s">
        <v>2110</v>
      </c>
      <c r="H378" s="70" t="s">
        <v>2111</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2124</v>
      </c>
      <c r="B379" s="70">
        <v>150</v>
      </c>
      <c r="C379" s="70">
        <v>14</v>
      </c>
      <c r="D379" s="70">
        <v>9</v>
      </c>
      <c r="E379" s="70">
        <v>2017</v>
      </c>
      <c r="F379" s="70" t="s">
        <v>156</v>
      </c>
      <c r="G379" s="70" t="s">
        <v>2110</v>
      </c>
      <c r="H379" s="70" t="s">
        <v>2111</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2125</v>
      </c>
      <c r="B380" s="70">
        <v>151</v>
      </c>
      <c r="C380" s="70">
        <v>15</v>
      </c>
      <c r="D380" s="70">
        <v>9</v>
      </c>
      <c r="E380" s="70">
        <v>2018</v>
      </c>
      <c r="F380" s="70" t="s">
        <v>183</v>
      </c>
      <c r="G380" s="70" t="s">
        <v>2110</v>
      </c>
      <c r="H380" s="70" t="s">
        <v>2111</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2126</v>
      </c>
      <c r="B381" s="70">
        <v>152</v>
      </c>
      <c r="C381" s="70">
        <v>16</v>
      </c>
      <c r="D381" s="70">
        <v>9</v>
      </c>
      <c r="E381" s="70">
        <v>2019</v>
      </c>
      <c r="F381" s="70" t="s">
        <v>158</v>
      </c>
      <c r="G381" s="70" t="s">
        <v>2110</v>
      </c>
      <c r="H381" s="70" t="s">
        <v>2111</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2127</v>
      </c>
      <c r="B382" s="70">
        <v>153</v>
      </c>
      <c r="C382" s="70">
        <v>17</v>
      </c>
      <c r="D382" s="70">
        <v>9</v>
      </c>
      <c r="E382" s="70">
        <v>2020</v>
      </c>
      <c r="F382" s="70" t="s">
        <v>159</v>
      </c>
      <c r="G382" s="70" t="s">
        <v>2110</v>
      </c>
      <c r="H382" s="70" t="s">
        <v>2111</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2128</v>
      </c>
      <c r="B383" s="70">
        <v>153</v>
      </c>
      <c r="C383" s="70">
        <v>18</v>
      </c>
      <c r="D383" s="70">
        <v>9</v>
      </c>
      <c r="E383" s="70">
        <v>2021</v>
      </c>
      <c r="F383" s="70" t="s">
        <v>160</v>
      </c>
      <c r="G383" s="70" t="s">
        <v>2110</v>
      </c>
      <c r="H383" s="70" t="s">
        <v>2111</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2129</v>
      </c>
      <c r="B384" s="70">
        <v>153</v>
      </c>
      <c r="C384" s="70">
        <v>19</v>
      </c>
      <c r="D384" s="70">
        <v>9</v>
      </c>
      <c r="E384" s="70">
        <v>2022</v>
      </c>
      <c r="F384" s="70" t="s">
        <v>161</v>
      </c>
      <c r="G384" s="70" t="s">
        <v>2110</v>
      </c>
      <c r="H384" s="70" t="s">
        <v>2111</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2130</v>
      </c>
      <c r="B385" s="70">
        <v>153</v>
      </c>
      <c r="C385" s="70">
        <v>20</v>
      </c>
      <c r="D385" s="70">
        <v>9</v>
      </c>
      <c r="E385" s="70">
        <v>2023</v>
      </c>
      <c r="F385" s="70" t="s">
        <v>1539</v>
      </c>
      <c r="G385" s="70" t="s">
        <v>2110</v>
      </c>
      <c r="H385" s="70" t="s">
        <v>2111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2131</v>
      </c>
      <c r="B386" s="70">
        <v>153</v>
      </c>
      <c r="C386" s="70">
        <v>21</v>
      </c>
      <c r="D386" s="70">
        <v>9</v>
      </c>
      <c r="E386" s="70">
        <v>2024</v>
      </c>
      <c r="F386" s="70" t="s">
        <v>1558</v>
      </c>
      <c r="G386" s="1064" t="s">
        <v>2110</v>
      </c>
      <c r="H386" s="70" t="s">
        <v>2111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2132</v>
      </c>
      <c r="B387" s="70">
        <v>52</v>
      </c>
      <c r="C387" s="70">
        <v>1</v>
      </c>
      <c r="D387" s="70">
        <v>4</v>
      </c>
      <c r="E387" s="70">
        <v>1990</v>
      </c>
      <c r="F387" s="70" t="s">
        <v>787</v>
      </c>
      <c r="G387" s="1064" t="s">
        <v>2133</v>
      </c>
      <c r="H387" s="70" t="s">
        <v>2134</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2135</v>
      </c>
      <c r="B388" s="70">
        <v>53</v>
      </c>
      <c r="C388" s="70">
        <v>2</v>
      </c>
      <c r="D388" s="70">
        <v>4</v>
      </c>
      <c r="E388" s="70">
        <v>2005</v>
      </c>
      <c r="F388" s="70" t="s">
        <v>789</v>
      </c>
      <c r="G388" s="70" t="s">
        <v>2133</v>
      </c>
      <c r="H388" s="70" t="s">
        <v>2134</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2136</v>
      </c>
      <c r="B389" s="70">
        <v>54</v>
      </c>
      <c r="C389" s="70">
        <v>3</v>
      </c>
      <c r="D389" s="70">
        <v>4</v>
      </c>
      <c r="E389" s="70">
        <v>2006</v>
      </c>
      <c r="F389" s="70" t="s">
        <v>790</v>
      </c>
      <c r="G389" s="70" t="s">
        <v>2133</v>
      </c>
      <c r="H389" s="70" t="s">
        <v>2134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2137</v>
      </c>
      <c r="B390" s="70">
        <v>55</v>
      </c>
      <c r="C390" s="70">
        <v>4</v>
      </c>
      <c r="D390" s="70">
        <v>4</v>
      </c>
      <c r="E390" s="70">
        <v>2007</v>
      </c>
      <c r="F390" s="70" t="s">
        <v>791</v>
      </c>
      <c r="G390" s="70" t="s">
        <v>2133</v>
      </c>
      <c r="H390" s="70" t="s">
        <v>2134</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2138</v>
      </c>
      <c r="B391" s="70">
        <v>56</v>
      </c>
      <c r="C391" s="70">
        <v>5</v>
      </c>
      <c r="D391" s="70">
        <v>4</v>
      </c>
      <c r="E391" s="70">
        <v>2008</v>
      </c>
      <c r="F391" s="70" t="s">
        <v>792</v>
      </c>
      <c r="G391" s="70" t="s">
        <v>2133</v>
      </c>
      <c r="H391" s="70" t="s">
        <v>2134</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2139</v>
      </c>
      <c r="B392" s="70">
        <v>57</v>
      </c>
      <c r="C392" s="70">
        <v>6</v>
      </c>
      <c r="D392" s="70">
        <v>4</v>
      </c>
      <c r="E392" s="70">
        <v>2009</v>
      </c>
      <c r="F392" s="70" t="s">
        <v>176</v>
      </c>
      <c r="G392" s="70" t="s">
        <v>2133</v>
      </c>
      <c r="H392" s="70" t="s">
        <v>2134</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2140</v>
      </c>
      <c r="B393" s="70">
        <v>58</v>
      </c>
      <c r="C393" s="70">
        <v>7</v>
      </c>
      <c r="D393" s="70">
        <v>4</v>
      </c>
      <c r="E393" s="70">
        <v>2010</v>
      </c>
      <c r="F393" s="70" t="s">
        <v>177</v>
      </c>
      <c r="G393" s="70" t="s">
        <v>2133</v>
      </c>
      <c r="H393" s="70" t="s">
        <v>2134</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2141</v>
      </c>
      <c r="B394" s="70">
        <v>59</v>
      </c>
      <c r="C394" s="70">
        <v>8</v>
      </c>
      <c r="D394" s="70">
        <v>4</v>
      </c>
      <c r="E394" s="70">
        <v>2011</v>
      </c>
      <c r="F394" s="70" t="s">
        <v>178</v>
      </c>
      <c r="G394" s="70" t="s">
        <v>2133</v>
      </c>
      <c r="H394" s="70" t="s">
        <v>2134</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2142</v>
      </c>
      <c r="B395" s="70">
        <v>60</v>
      </c>
      <c r="C395" s="70">
        <v>9</v>
      </c>
      <c r="D395" s="70">
        <v>4</v>
      </c>
      <c r="E395" s="70">
        <v>2012</v>
      </c>
      <c r="F395" s="70" t="s">
        <v>179</v>
      </c>
      <c r="G395" s="70" t="s">
        <v>2133</v>
      </c>
      <c r="H395" s="70" t="s">
        <v>2134</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2143</v>
      </c>
      <c r="B396" s="70">
        <v>61</v>
      </c>
      <c r="C396" s="70">
        <v>10</v>
      </c>
      <c r="D396" s="70">
        <v>4</v>
      </c>
      <c r="E396" s="70">
        <v>2013</v>
      </c>
      <c r="F396" s="70" t="s">
        <v>180</v>
      </c>
      <c r="G396" s="70" t="s">
        <v>2133</v>
      </c>
      <c r="H396" s="70" t="s">
        <v>2134</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2144</v>
      </c>
      <c r="B397" s="70">
        <v>62</v>
      </c>
      <c r="C397" s="70">
        <v>11</v>
      </c>
      <c r="D397" s="70">
        <v>4</v>
      </c>
      <c r="E397" s="70">
        <v>2014</v>
      </c>
      <c r="F397" s="70" t="s">
        <v>181</v>
      </c>
      <c r="G397" s="70" t="s">
        <v>2133</v>
      </c>
      <c r="H397" s="70" t="s">
        <v>2134</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2145</v>
      </c>
      <c r="B398" s="70">
        <v>63</v>
      </c>
      <c r="C398" s="70">
        <v>12</v>
      </c>
      <c r="D398" s="70">
        <v>4</v>
      </c>
      <c r="E398" s="70">
        <v>2015</v>
      </c>
      <c r="F398" s="70" t="s">
        <v>182</v>
      </c>
      <c r="G398" s="70" t="s">
        <v>2133</v>
      </c>
      <c r="H398" s="70" t="s">
        <v>2134</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2146</v>
      </c>
      <c r="B399" s="70">
        <v>64</v>
      </c>
      <c r="C399" s="70">
        <v>13</v>
      </c>
      <c r="D399" s="70">
        <v>4</v>
      </c>
      <c r="E399" s="70">
        <v>2016</v>
      </c>
      <c r="F399" s="70" t="s">
        <v>155</v>
      </c>
      <c r="G399" s="70" t="s">
        <v>2133</v>
      </c>
      <c r="H399" s="70" t="s">
        <v>2134</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2147</v>
      </c>
      <c r="B400" s="70">
        <v>65</v>
      </c>
      <c r="C400" s="70">
        <v>14</v>
      </c>
      <c r="D400" s="70">
        <v>4</v>
      </c>
      <c r="E400" s="70">
        <v>2017</v>
      </c>
      <c r="F400" s="70" t="s">
        <v>156</v>
      </c>
      <c r="G400" s="70" t="s">
        <v>2133</v>
      </c>
      <c r="H400" s="70" t="s">
        <v>2134</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2148</v>
      </c>
      <c r="B401" s="70">
        <v>66</v>
      </c>
      <c r="C401" s="70">
        <v>15</v>
      </c>
      <c r="D401" s="70">
        <v>4</v>
      </c>
      <c r="E401" s="70">
        <v>2018</v>
      </c>
      <c r="F401" s="70" t="s">
        <v>183</v>
      </c>
      <c r="G401" s="70" t="s">
        <v>2133</v>
      </c>
      <c r="H401" s="70" t="s">
        <v>2134</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2149</v>
      </c>
      <c r="B402" s="70">
        <v>67</v>
      </c>
      <c r="C402" s="70">
        <v>16</v>
      </c>
      <c r="D402" s="70">
        <v>4</v>
      </c>
      <c r="E402" s="70">
        <v>2019</v>
      </c>
      <c r="F402" s="70" t="s">
        <v>158</v>
      </c>
      <c r="G402" s="70" t="s">
        <v>2133</v>
      </c>
      <c r="H402" s="70" t="s">
        <v>2134</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2150</v>
      </c>
      <c r="B403" s="70">
        <v>68</v>
      </c>
      <c r="C403" s="70">
        <v>17</v>
      </c>
      <c r="D403" s="70">
        <v>4</v>
      </c>
      <c r="E403" s="70">
        <v>2020</v>
      </c>
      <c r="F403" s="70" t="s">
        <v>159</v>
      </c>
      <c r="G403" s="70" t="s">
        <v>2133</v>
      </c>
      <c r="H403" s="70" t="s">
        <v>2134</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2151</v>
      </c>
      <c r="B404" s="70">
        <v>68</v>
      </c>
      <c r="C404" s="70">
        <v>18</v>
      </c>
      <c r="D404" s="70">
        <v>4</v>
      </c>
      <c r="E404" s="70">
        <v>2021</v>
      </c>
      <c r="F404" s="70" t="s">
        <v>160</v>
      </c>
      <c r="G404" s="70" t="s">
        <v>2133</v>
      </c>
      <c r="H404" s="70" t="s">
        <v>2134</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2152</v>
      </c>
      <c r="B405" s="70">
        <v>68</v>
      </c>
      <c r="C405" s="70">
        <v>19</v>
      </c>
      <c r="D405" s="70">
        <v>4</v>
      </c>
      <c r="E405" s="70">
        <v>2022</v>
      </c>
      <c r="F405" s="70" t="s">
        <v>161</v>
      </c>
      <c r="G405" s="70" t="s">
        <v>2133</v>
      </c>
      <c r="H405" s="70" t="s">
        <v>2134</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2153</v>
      </c>
      <c r="B406" s="70">
        <v>68</v>
      </c>
      <c r="C406" s="70">
        <v>20</v>
      </c>
      <c r="D406" s="70">
        <v>4</v>
      </c>
      <c r="E406" s="70">
        <v>2023</v>
      </c>
      <c r="F406" s="70" t="s">
        <v>1539</v>
      </c>
      <c r="G406" s="1064" t="s">
        <v>2133</v>
      </c>
      <c r="H406" s="70" t="s">
        <v>2134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2154</v>
      </c>
      <c r="B407" s="70">
        <v>68</v>
      </c>
      <c r="C407" s="70">
        <v>21</v>
      </c>
      <c r="D407" s="70">
        <v>4</v>
      </c>
      <c r="E407" s="70">
        <v>2024</v>
      </c>
      <c r="F407" s="70" t="s">
        <v>1558</v>
      </c>
      <c r="G407" s="1064" t="s">
        <v>2133</v>
      </c>
      <c r="H407" s="70" t="s">
        <v>2134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2155</v>
      </c>
      <c r="B408" s="70">
        <v>256</v>
      </c>
      <c r="C408" s="70">
        <v>1</v>
      </c>
      <c r="D408" s="70">
        <v>16</v>
      </c>
      <c r="E408" s="70">
        <v>1990</v>
      </c>
      <c r="F408" s="70" t="s">
        <v>787</v>
      </c>
      <c r="G408" s="70" t="s">
        <v>2156</v>
      </c>
      <c r="H408" s="70" t="s">
        <v>2157</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2158</v>
      </c>
      <c r="B409" s="70">
        <v>257</v>
      </c>
      <c r="C409" s="70">
        <v>2</v>
      </c>
      <c r="D409" s="70">
        <v>16</v>
      </c>
      <c r="E409" s="70">
        <v>2005</v>
      </c>
      <c r="F409" s="70" t="s">
        <v>789</v>
      </c>
      <c r="G409" s="70" t="s">
        <v>2156</v>
      </c>
      <c r="H409" s="70" t="s">
        <v>2157</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2159</v>
      </c>
      <c r="B410" s="70">
        <v>258</v>
      </c>
      <c r="C410" s="70">
        <v>3</v>
      </c>
      <c r="D410" s="70">
        <v>16</v>
      </c>
      <c r="E410" s="70">
        <v>2006</v>
      </c>
      <c r="F410" s="70" t="s">
        <v>790</v>
      </c>
      <c r="G410" s="70" t="s">
        <v>2156</v>
      </c>
      <c r="H410" s="70" t="s">
        <v>2157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2160</v>
      </c>
      <c r="B411" s="70">
        <v>259</v>
      </c>
      <c r="C411" s="70">
        <v>4</v>
      </c>
      <c r="D411" s="70">
        <v>16</v>
      </c>
      <c r="E411" s="70">
        <v>2007</v>
      </c>
      <c r="F411" s="70" t="s">
        <v>791</v>
      </c>
      <c r="G411" s="70" t="s">
        <v>2156</v>
      </c>
      <c r="H411" s="70" t="s">
        <v>2157</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2161</v>
      </c>
      <c r="B412" s="70">
        <v>260</v>
      </c>
      <c r="C412" s="70">
        <v>5</v>
      </c>
      <c r="D412" s="70">
        <v>16</v>
      </c>
      <c r="E412" s="70">
        <v>2008</v>
      </c>
      <c r="F412" s="70" t="s">
        <v>792</v>
      </c>
      <c r="G412" s="70" t="s">
        <v>2156</v>
      </c>
      <c r="H412" s="70" t="s">
        <v>2157</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2162</v>
      </c>
      <c r="B413" s="70">
        <v>261</v>
      </c>
      <c r="C413" s="70">
        <v>6</v>
      </c>
      <c r="D413" s="70">
        <v>16</v>
      </c>
      <c r="E413" s="70">
        <v>2009</v>
      </c>
      <c r="F413" s="70" t="s">
        <v>176</v>
      </c>
      <c r="G413" s="70" t="s">
        <v>2156</v>
      </c>
      <c r="H413" s="70" t="s">
        <v>2157</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2163</v>
      </c>
      <c r="B414" s="70">
        <v>262</v>
      </c>
      <c r="C414" s="70">
        <v>7</v>
      </c>
      <c r="D414" s="70">
        <v>16</v>
      </c>
      <c r="E414" s="70">
        <v>2010</v>
      </c>
      <c r="F414" s="70" t="s">
        <v>177</v>
      </c>
      <c r="G414" s="70" t="s">
        <v>2156</v>
      </c>
      <c r="H414" s="70" t="s">
        <v>2157</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2164</v>
      </c>
      <c r="B415" s="70">
        <v>263</v>
      </c>
      <c r="C415" s="70">
        <v>8</v>
      </c>
      <c r="D415" s="70">
        <v>16</v>
      </c>
      <c r="E415" s="70">
        <v>2011</v>
      </c>
      <c r="F415" s="70" t="s">
        <v>178</v>
      </c>
      <c r="G415" s="70" t="s">
        <v>2156</v>
      </c>
      <c r="H415" s="70" t="s">
        <v>2157</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2165</v>
      </c>
      <c r="B416" s="70">
        <v>264</v>
      </c>
      <c r="C416" s="70">
        <v>9</v>
      </c>
      <c r="D416" s="70">
        <v>16</v>
      </c>
      <c r="E416" s="70">
        <v>2012</v>
      </c>
      <c r="F416" s="70" t="s">
        <v>179</v>
      </c>
      <c r="G416" s="70" t="s">
        <v>2156</v>
      </c>
      <c r="H416" s="70" t="s">
        <v>2157</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2166</v>
      </c>
      <c r="B417" s="70">
        <v>265</v>
      </c>
      <c r="C417" s="70">
        <v>10</v>
      </c>
      <c r="D417" s="70">
        <v>16</v>
      </c>
      <c r="E417" s="70">
        <v>2013</v>
      </c>
      <c r="F417" s="70" t="s">
        <v>180</v>
      </c>
      <c r="G417" s="70" t="s">
        <v>2156</v>
      </c>
      <c r="H417" s="70" t="s">
        <v>2157</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2167</v>
      </c>
      <c r="B418" s="70">
        <v>266</v>
      </c>
      <c r="C418" s="70">
        <v>11</v>
      </c>
      <c r="D418" s="70">
        <v>16</v>
      </c>
      <c r="E418" s="70">
        <v>2014</v>
      </c>
      <c r="F418" s="70" t="s">
        <v>181</v>
      </c>
      <c r="G418" s="70" t="s">
        <v>2156</v>
      </c>
      <c r="H418" s="70" t="s">
        <v>2157</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2168</v>
      </c>
      <c r="B419" s="70">
        <v>267</v>
      </c>
      <c r="C419" s="70">
        <v>12</v>
      </c>
      <c r="D419" s="70">
        <v>16</v>
      </c>
      <c r="E419" s="70">
        <v>2015</v>
      </c>
      <c r="F419" s="70" t="s">
        <v>182</v>
      </c>
      <c r="G419" s="70" t="s">
        <v>2156</v>
      </c>
      <c r="H419" s="70" t="s">
        <v>2157</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2169</v>
      </c>
      <c r="B420" s="70">
        <v>268</v>
      </c>
      <c r="C420" s="70">
        <v>13</v>
      </c>
      <c r="D420" s="70">
        <v>16</v>
      </c>
      <c r="E420" s="70">
        <v>2016</v>
      </c>
      <c r="F420" s="70" t="s">
        <v>155</v>
      </c>
      <c r="G420" s="70" t="s">
        <v>2156</v>
      </c>
      <c r="H420" s="70" t="s">
        <v>2157</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2170</v>
      </c>
      <c r="B421" s="70">
        <v>269</v>
      </c>
      <c r="C421" s="70">
        <v>14</v>
      </c>
      <c r="D421" s="70">
        <v>16</v>
      </c>
      <c r="E421" s="70">
        <v>2017</v>
      </c>
      <c r="F421" s="70" t="s">
        <v>156</v>
      </c>
      <c r="G421" s="70" t="s">
        <v>2156</v>
      </c>
      <c r="H421" s="70" t="s">
        <v>2157</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2171</v>
      </c>
      <c r="B422" s="70">
        <v>270</v>
      </c>
      <c r="C422" s="70">
        <v>15</v>
      </c>
      <c r="D422" s="70">
        <v>16</v>
      </c>
      <c r="E422" s="70">
        <v>2018</v>
      </c>
      <c r="F422" s="70" t="s">
        <v>183</v>
      </c>
      <c r="G422" s="70" t="s">
        <v>2156</v>
      </c>
      <c r="H422" s="70" t="s">
        <v>2157</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2172</v>
      </c>
      <c r="B423" s="70">
        <v>271</v>
      </c>
      <c r="C423" s="70">
        <v>16</v>
      </c>
      <c r="D423" s="70">
        <v>16</v>
      </c>
      <c r="E423" s="70">
        <v>2019</v>
      </c>
      <c r="F423" s="70" t="s">
        <v>158</v>
      </c>
      <c r="G423" s="70" t="s">
        <v>2156</v>
      </c>
      <c r="H423" s="70" t="s">
        <v>2157</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2173</v>
      </c>
      <c r="B424" s="70">
        <v>272</v>
      </c>
      <c r="C424" s="70">
        <v>17</v>
      </c>
      <c r="D424" s="70">
        <v>16</v>
      </c>
      <c r="E424" s="70">
        <v>2020</v>
      </c>
      <c r="F424" s="70" t="s">
        <v>159</v>
      </c>
      <c r="G424" s="70" t="s">
        <v>2156</v>
      </c>
      <c r="H424" s="70" t="s">
        <v>2157</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2174</v>
      </c>
      <c r="B425" s="70">
        <v>272</v>
      </c>
      <c r="C425" s="70">
        <v>18</v>
      </c>
      <c r="D425" s="70">
        <v>16</v>
      </c>
      <c r="E425" s="70">
        <v>2021</v>
      </c>
      <c r="F425" s="70" t="s">
        <v>160</v>
      </c>
      <c r="G425" s="1064" t="s">
        <v>2156</v>
      </c>
      <c r="H425" s="70" t="s">
        <v>2157</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2175</v>
      </c>
      <c r="B426" s="70">
        <v>272</v>
      </c>
      <c r="C426" s="70">
        <v>19</v>
      </c>
      <c r="D426" s="70">
        <v>16</v>
      </c>
      <c r="E426" s="70">
        <v>2022</v>
      </c>
      <c r="F426" s="70" t="s">
        <v>161</v>
      </c>
      <c r="G426" s="1064" t="s">
        <v>2156</v>
      </c>
      <c r="H426" s="70" t="s">
        <v>2157</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2176</v>
      </c>
      <c r="B427" s="70">
        <v>272</v>
      </c>
      <c r="C427" s="70">
        <v>20</v>
      </c>
      <c r="D427" s="70">
        <v>16</v>
      </c>
      <c r="E427" s="70">
        <v>2023</v>
      </c>
      <c r="F427" s="70" t="s">
        <v>1539</v>
      </c>
      <c r="G427" s="70" t="s">
        <v>2156</v>
      </c>
      <c r="H427" s="70" t="s">
        <v>2157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2177</v>
      </c>
      <c r="B428" s="70">
        <v>272</v>
      </c>
      <c r="C428" s="70">
        <v>21</v>
      </c>
      <c r="D428" s="70">
        <v>16</v>
      </c>
      <c r="E428" s="70">
        <v>2024</v>
      </c>
      <c r="F428" s="70" t="s">
        <v>1558</v>
      </c>
      <c r="G428" s="70" t="s">
        <v>2156</v>
      </c>
      <c r="H428" s="70" t="s">
        <v>2157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2178</v>
      </c>
      <c r="B429" s="70">
        <v>120</v>
      </c>
      <c r="C429" s="70">
        <v>1</v>
      </c>
      <c r="D429" s="70">
        <v>8</v>
      </c>
      <c r="E429" s="70">
        <v>1990</v>
      </c>
      <c r="F429" s="70" t="s">
        <v>787</v>
      </c>
      <c r="G429" s="70" t="s">
        <v>2179</v>
      </c>
      <c r="H429" s="70" t="s">
        <v>2180</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2181</v>
      </c>
      <c r="B430" s="70">
        <v>121</v>
      </c>
      <c r="C430" s="70">
        <v>2</v>
      </c>
      <c r="D430" s="70">
        <v>8</v>
      </c>
      <c r="E430" s="70">
        <v>2005</v>
      </c>
      <c r="F430" s="70" t="s">
        <v>789</v>
      </c>
      <c r="G430" s="70" t="s">
        <v>2179</v>
      </c>
      <c r="H430" s="70" t="s">
        <v>2180</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2182</v>
      </c>
      <c r="B431" s="70">
        <v>122</v>
      </c>
      <c r="C431" s="70">
        <v>3</v>
      </c>
      <c r="D431" s="70">
        <v>8</v>
      </c>
      <c r="E431" s="70">
        <v>2006</v>
      </c>
      <c r="F431" s="70" t="s">
        <v>790</v>
      </c>
      <c r="G431" s="70" t="s">
        <v>2179</v>
      </c>
      <c r="H431" s="70" t="s">
        <v>2180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2183</v>
      </c>
      <c r="B432" s="70">
        <v>123</v>
      </c>
      <c r="C432" s="70">
        <v>4</v>
      </c>
      <c r="D432" s="70">
        <v>8</v>
      </c>
      <c r="E432" s="70">
        <v>2007</v>
      </c>
      <c r="F432" s="70" t="s">
        <v>791</v>
      </c>
      <c r="G432" s="70" t="s">
        <v>2179</v>
      </c>
      <c r="H432" s="70" t="s">
        <v>2180</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2184</v>
      </c>
      <c r="B433" s="70">
        <v>124</v>
      </c>
      <c r="C433" s="70">
        <v>5</v>
      </c>
      <c r="D433" s="70">
        <v>8</v>
      </c>
      <c r="E433" s="70">
        <v>2008</v>
      </c>
      <c r="F433" s="70" t="s">
        <v>792</v>
      </c>
      <c r="G433" s="70" t="s">
        <v>2179</v>
      </c>
      <c r="H433" s="70" t="s">
        <v>2180</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2185</v>
      </c>
      <c r="B434" s="70">
        <v>125</v>
      </c>
      <c r="C434" s="70">
        <v>6</v>
      </c>
      <c r="D434" s="70">
        <v>8</v>
      </c>
      <c r="E434" s="70">
        <v>2009</v>
      </c>
      <c r="F434" s="70" t="s">
        <v>176</v>
      </c>
      <c r="G434" s="70" t="s">
        <v>2179</v>
      </c>
      <c r="H434" s="70" t="s">
        <v>2180</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2186</v>
      </c>
      <c r="B435" s="70">
        <v>126</v>
      </c>
      <c r="C435" s="70">
        <v>7</v>
      </c>
      <c r="D435" s="70">
        <v>8</v>
      </c>
      <c r="E435" s="70">
        <v>2010</v>
      </c>
      <c r="F435" s="70" t="s">
        <v>177</v>
      </c>
      <c r="G435" s="70" t="s">
        <v>2179</v>
      </c>
      <c r="H435" s="70" t="s">
        <v>2180</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2187</v>
      </c>
      <c r="B436" s="70">
        <v>127</v>
      </c>
      <c r="C436" s="70">
        <v>8</v>
      </c>
      <c r="D436" s="70">
        <v>8</v>
      </c>
      <c r="E436" s="70">
        <v>2011</v>
      </c>
      <c r="F436" s="70" t="s">
        <v>178</v>
      </c>
      <c r="G436" s="70" t="s">
        <v>2179</v>
      </c>
      <c r="H436" s="70" t="s">
        <v>2180</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2188</v>
      </c>
      <c r="B437" s="70">
        <v>128</v>
      </c>
      <c r="C437" s="70">
        <v>9</v>
      </c>
      <c r="D437" s="70">
        <v>8</v>
      </c>
      <c r="E437" s="70">
        <v>2012</v>
      </c>
      <c r="F437" s="70" t="s">
        <v>179</v>
      </c>
      <c r="G437" s="70" t="s">
        <v>2179</v>
      </c>
      <c r="H437" s="70" t="s">
        <v>2180</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2189</v>
      </c>
      <c r="B438" s="70">
        <v>129</v>
      </c>
      <c r="C438" s="70">
        <v>10</v>
      </c>
      <c r="D438" s="70">
        <v>8</v>
      </c>
      <c r="E438" s="70">
        <v>2013</v>
      </c>
      <c r="F438" s="70" t="s">
        <v>180</v>
      </c>
      <c r="G438" s="70" t="s">
        <v>2179</v>
      </c>
      <c r="H438" s="70" t="s">
        <v>2180</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2190</v>
      </c>
      <c r="B439" s="70">
        <v>130</v>
      </c>
      <c r="C439" s="70">
        <v>11</v>
      </c>
      <c r="D439" s="70">
        <v>8</v>
      </c>
      <c r="E439" s="70">
        <v>2014</v>
      </c>
      <c r="F439" s="70" t="s">
        <v>181</v>
      </c>
      <c r="G439" s="70" t="s">
        <v>2179</v>
      </c>
      <c r="H439" s="70" t="s">
        <v>2180</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2191</v>
      </c>
      <c r="B440" s="70">
        <v>131</v>
      </c>
      <c r="C440" s="70">
        <v>12</v>
      </c>
      <c r="D440" s="70">
        <v>8</v>
      </c>
      <c r="E440" s="70">
        <v>2015</v>
      </c>
      <c r="F440" s="70" t="s">
        <v>182</v>
      </c>
      <c r="G440" s="70" t="s">
        <v>2179</v>
      </c>
      <c r="H440" s="70" t="s">
        <v>2180</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2192</v>
      </c>
      <c r="B441" s="70">
        <v>132</v>
      </c>
      <c r="C441" s="70">
        <v>13</v>
      </c>
      <c r="D441" s="70">
        <v>8</v>
      </c>
      <c r="E441" s="70">
        <v>2016</v>
      </c>
      <c r="F441" s="70" t="s">
        <v>155</v>
      </c>
      <c r="G441" s="70" t="s">
        <v>2179</v>
      </c>
      <c r="H441" s="70" t="s">
        <v>2180</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2193</v>
      </c>
      <c r="B442" s="70">
        <v>133</v>
      </c>
      <c r="C442" s="70">
        <v>14</v>
      </c>
      <c r="D442" s="70">
        <v>8</v>
      </c>
      <c r="E442" s="70">
        <v>2017</v>
      </c>
      <c r="F442" s="70" t="s">
        <v>156</v>
      </c>
      <c r="G442" s="70" t="s">
        <v>2179</v>
      </c>
      <c r="H442" s="70" t="s">
        <v>2180</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2194</v>
      </c>
      <c r="B443" s="70">
        <v>134</v>
      </c>
      <c r="C443" s="70">
        <v>15</v>
      </c>
      <c r="D443" s="70">
        <v>8</v>
      </c>
      <c r="E443" s="70">
        <v>2018</v>
      </c>
      <c r="F443" s="70" t="s">
        <v>183</v>
      </c>
      <c r="G443" s="70" t="s">
        <v>2179</v>
      </c>
      <c r="H443" s="70" t="s">
        <v>2180</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2195</v>
      </c>
      <c r="B444" s="70">
        <v>135</v>
      </c>
      <c r="C444" s="70">
        <v>16</v>
      </c>
      <c r="D444" s="70">
        <v>8</v>
      </c>
      <c r="E444" s="70">
        <v>2019</v>
      </c>
      <c r="F444" s="70" t="s">
        <v>158</v>
      </c>
      <c r="G444" s="1064" t="s">
        <v>2179</v>
      </c>
      <c r="H444" s="70" t="s">
        <v>2180</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2196</v>
      </c>
      <c r="B445" s="70">
        <v>136</v>
      </c>
      <c r="C445" s="70">
        <v>17</v>
      </c>
      <c r="D445" s="70">
        <v>8</v>
      </c>
      <c r="E445" s="70">
        <v>2020</v>
      </c>
      <c r="F445" s="70" t="s">
        <v>159</v>
      </c>
      <c r="G445" s="1064" t="s">
        <v>2179</v>
      </c>
      <c r="H445" s="70" t="s">
        <v>2180</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2197</v>
      </c>
      <c r="B446" s="70">
        <v>136</v>
      </c>
      <c r="C446" s="70">
        <v>18</v>
      </c>
      <c r="D446" s="70">
        <v>8</v>
      </c>
      <c r="E446" s="70">
        <v>2021</v>
      </c>
      <c r="F446" s="70" t="s">
        <v>160</v>
      </c>
      <c r="G446" s="70" t="s">
        <v>2179</v>
      </c>
      <c r="H446" s="70" t="s">
        <v>2180</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2198</v>
      </c>
      <c r="B447" s="70">
        <v>136</v>
      </c>
      <c r="C447" s="70">
        <v>19</v>
      </c>
      <c r="D447" s="70">
        <v>8</v>
      </c>
      <c r="E447" s="70">
        <v>2022</v>
      </c>
      <c r="F447" s="70" t="s">
        <v>161</v>
      </c>
      <c r="G447" s="70" t="s">
        <v>2179</v>
      </c>
      <c r="H447" s="70" t="s">
        <v>2180</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2199</v>
      </c>
      <c r="B448" s="70">
        <v>136</v>
      </c>
      <c r="C448" s="70">
        <v>20</v>
      </c>
      <c r="D448" s="70">
        <v>8</v>
      </c>
      <c r="E448" s="70">
        <v>2023</v>
      </c>
      <c r="F448" s="70" t="s">
        <v>1539</v>
      </c>
      <c r="G448" s="70" t="s">
        <v>2179</v>
      </c>
      <c r="H448" s="70" t="s">
        <v>2180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2200</v>
      </c>
      <c r="B449" s="70">
        <v>136</v>
      </c>
      <c r="C449" s="70">
        <v>21</v>
      </c>
      <c r="D449" s="70">
        <v>8</v>
      </c>
      <c r="E449" s="70">
        <v>2024</v>
      </c>
      <c r="F449" s="70" t="s">
        <v>1558</v>
      </c>
      <c r="G449" s="70" t="s">
        <v>2179</v>
      </c>
      <c r="H449" s="70" t="s">
        <v>2180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2201</v>
      </c>
      <c r="B450" s="70">
        <v>477</v>
      </c>
      <c r="C450" s="70">
        <v>1</v>
      </c>
      <c r="D450" s="70">
        <v>29</v>
      </c>
      <c r="E450" s="70">
        <v>1990</v>
      </c>
      <c r="F450" s="70" t="s">
        <v>787</v>
      </c>
      <c r="G450" s="70" t="s">
        <v>2202</v>
      </c>
      <c r="H450" s="70" t="s">
        <v>2203</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2204</v>
      </c>
      <c r="B451" s="70">
        <v>478</v>
      </c>
      <c r="C451" s="70">
        <v>2</v>
      </c>
      <c r="D451" s="70">
        <v>29</v>
      </c>
      <c r="E451" s="70">
        <v>2005</v>
      </c>
      <c r="F451" s="70" t="s">
        <v>789</v>
      </c>
      <c r="G451" s="70" t="s">
        <v>2202</v>
      </c>
      <c r="H451" s="70" t="s">
        <v>2203</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2205</v>
      </c>
      <c r="B452" s="70">
        <v>479</v>
      </c>
      <c r="C452" s="70">
        <v>3</v>
      </c>
      <c r="D452" s="70">
        <v>29</v>
      </c>
      <c r="E452" s="70">
        <v>2006</v>
      </c>
      <c r="F452" s="70" t="s">
        <v>790</v>
      </c>
      <c r="G452" s="70" t="s">
        <v>2202</v>
      </c>
      <c r="H452" s="70" t="s">
        <v>2203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2206</v>
      </c>
      <c r="B453" s="70">
        <v>480</v>
      </c>
      <c r="C453" s="70">
        <v>4</v>
      </c>
      <c r="D453" s="70">
        <v>29</v>
      </c>
      <c r="E453" s="70">
        <v>2007</v>
      </c>
      <c r="F453" s="70" t="s">
        <v>791</v>
      </c>
      <c r="G453" s="70" t="s">
        <v>2202</v>
      </c>
      <c r="H453" s="70" t="s">
        <v>2203</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2207</v>
      </c>
      <c r="B454" s="70">
        <v>481</v>
      </c>
      <c r="C454" s="70">
        <v>5</v>
      </c>
      <c r="D454" s="70">
        <v>29</v>
      </c>
      <c r="E454" s="70">
        <v>2008</v>
      </c>
      <c r="F454" s="70" t="s">
        <v>792</v>
      </c>
      <c r="G454" s="70" t="s">
        <v>2202</v>
      </c>
      <c r="H454" s="70" t="s">
        <v>2203</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2208</v>
      </c>
      <c r="B455" s="70">
        <v>482</v>
      </c>
      <c r="C455" s="70">
        <v>6</v>
      </c>
      <c r="D455" s="70">
        <v>29</v>
      </c>
      <c r="E455" s="70">
        <v>2009</v>
      </c>
      <c r="F455" s="70" t="s">
        <v>176</v>
      </c>
      <c r="G455" s="70" t="s">
        <v>2202</v>
      </c>
      <c r="H455" s="70" t="s">
        <v>2203</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2209</v>
      </c>
      <c r="B456" s="70">
        <v>483</v>
      </c>
      <c r="C456" s="70">
        <v>7</v>
      </c>
      <c r="D456" s="70">
        <v>29</v>
      </c>
      <c r="E456" s="70">
        <v>2010</v>
      </c>
      <c r="F456" s="70" t="s">
        <v>177</v>
      </c>
      <c r="G456" s="70" t="s">
        <v>2202</v>
      </c>
      <c r="H456" s="70" t="s">
        <v>2203</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2210</v>
      </c>
      <c r="B457" s="70">
        <v>484</v>
      </c>
      <c r="C457" s="70">
        <v>8</v>
      </c>
      <c r="D457" s="70">
        <v>29</v>
      </c>
      <c r="E457" s="70">
        <v>2011</v>
      </c>
      <c r="F457" s="70" t="s">
        <v>178</v>
      </c>
      <c r="G457" s="70" t="s">
        <v>2202</v>
      </c>
      <c r="H457" s="70" t="s">
        <v>2203</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2211</v>
      </c>
      <c r="B458" s="70">
        <v>485</v>
      </c>
      <c r="C458" s="70">
        <v>9</v>
      </c>
      <c r="D458" s="70">
        <v>29</v>
      </c>
      <c r="E458" s="70">
        <v>2012</v>
      </c>
      <c r="F458" s="70" t="s">
        <v>179</v>
      </c>
      <c r="G458" s="70" t="s">
        <v>2202</v>
      </c>
      <c r="H458" s="70" t="s">
        <v>2203</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2212</v>
      </c>
      <c r="B459" s="70">
        <v>486</v>
      </c>
      <c r="C459" s="70">
        <v>10</v>
      </c>
      <c r="D459" s="70">
        <v>29</v>
      </c>
      <c r="E459" s="70">
        <v>2013</v>
      </c>
      <c r="F459" s="70" t="s">
        <v>180</v>
      </c>
      <c r="G459" s="70" t="s">
        <v>2202</v>
      </c>
      <c r="H459" s="70" t="s">
        <v>2203</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2213</v>
      </c>
      <c r="B460" s="70">
        <v>487</v>
      </c>
      <c r="C460" s="70">
        <v>11</v>
      </c>
      <c r="D460" s="70">
        <v>29</v>
      </c>
      <c r="E460" s="70">
        <v>2014</v>
      </c>
      <c r="F460" s="70" t="s">
        <v>181</v>
      </c>
      <c r="G460" s="70" t="s">
        <v>2202</v>
      </c>
      <c r="H460" s="70" t="s">
        <v>2203</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2214</v>
      </c>
      <c r="B461" s="70">
        <v>488</v>
      </c>
      <c r="C461" s="70">
        <v>12</v>
      </c>
      <c r="D461" s="70">
        <v>29</v>
      </c>
      <c r="E461" s="70">
        <v>2015</v>
      </c>
      <c r="F461" s="70" t="s">
        <v>182</v>
      </c>
      <c r="G461" s="70" t="s">
        <v>2202</v>
      </c>
      <c r="H461" s="70" t="s">
        <v>2203</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2215</v>
      </c>
      <c r="B462" s="70">
        <v>489</v>
      </c>
      <c r="C462" s="70">
        <v>13</v>
      </c>
      <c r="D462" s="70">
        <v>29</v>
      </c>
      <c r="E462" s="70">
        <v>2016</v>
      </c>
      <c r="F462" s="70" t="s">
        <v>155</v>
      </c>
      <c r="G462" s="1064" t="s">
        <v>2202</v>
      </c>
      <c r="H462" s="70" t="s">
        <v>2203</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2216</v>
      </c>
      <c r="B463" s="70">
        <v>490</v>
      </c>
      <c r="C463" s="70">
        <v>14</v>
      </c>
      <c r="D463" s="70">
        <v>29</v>
      </c>
      <c r="E463" s="70">
        <v>2017</v>
      </c>
      <c r="F463" s="70" t="s">
        <v>156</v>
      </c>
      <c r="G463" s="1064" t="s">
        <v>2202</v>
      </c>
      <c r="H463" s="70" t="s">
        <v>2203</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2217</v>
      </c>
      <c r="B464" s="70">
        <v>491</v>
      </c>
      <c r="C464" s="70">
        <v>15</v>
      </c>
      <c r="D464" s="70">
        <v>29</v>
      </c>
      <c r="E464" s="70">
        <v>2018</v>
      </c>
      <c r="F464" s="70" t="s">
        <v>183</v>
      </c>
      <c r="G464" s="70" t="s">
        <v>2202</v>
      </c>
      <c r="H464" s="70" t="s">
        <v>2203</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2218</v>
      </c>
      <c r="B465" s="70">
        <v>492</v>
      </c>
      <c r="C465" s="70">
        <v>16</v>
      </c>
      <c r="D465" s="70">
        <v>29</v>
      </c>
      <c r="E465" s="70">
        <v>2019</v>
      </c>
      <c r="F465" s="70" t="s">
        <v>158</v>
      </c>
      <c r="G465" s="70" t="s">
        <v>2202</v>
      </c>
      <c r="H465" s="70" t="s">
        <v>2203</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2219</v>
      </c>
      <c r="B466" s="70">
        <v>493</v>
      </c>
      <c r="C466" s="70">
        <v>17</v>
      </c>
      <c r="D466" s="70">
        <v>29</v>
      </c>
      <c r="E466" s="70">
        <v>2020</v>
      </c>
      <c r="F466" s="70" t="s">
        <v>159</v>
      </c>
      <c r="G466" s="70" t="s">
        <v>2202</v>
      </c>
      <c r="H466" s="70" t="s">
        <v>2203</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2220</v>
      </c>
      <c r="B467" s="70">
        <v>493</v>
      </c>
      <c r="C467" s="70">
        <v>18</v>
      </c>
      <c r="D467" s="70">
        <v>29</v>
      </c>
      <c r="E467" s="70">
        <v>2021</v>
      </c>
      <c r="F467" s="70" t="s">
        <v>160</v>
      </c>
      <c r="G467" s="70" t="s">
        <v>2202</v>
      </c>
      <c r="H467" s="70" t="s">
        <v>2203</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2221</v>
      </c>
      <c r="B468" s="70">
        <v>493</v>
      </c>
      <c r="C468" s="70">
        <v>19</v>
      </c>
      <c r="D468" s="70">
        <v>29</v>
      </c>
      <c r="E468" s="70">
        <v>2022</v>
      </c>
      <c r="F468" s="70" t="s">
        <v>161</v>
      </c>
      <c r="G468" s="70" t="s">
        <v>2202</v>
      </c>
      <c r="H468" s="70" t="s">
        <v>2203</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2222</v>
      </c>
      <c r="B469" s="70">
        <v>493</v>
      </c>
      <c r="C469" s="70">
        <v>20</v>
      </c>
      <c r="D469" s="70">
        <v>29</v>
      </c>
      <c r="E469" s="70">
        <v>2023</v>
      </c>
      <c r="F469" s="70" t="s">
        <v>1539</v>
      </c>
      <c r="G469" s="70" t="s">
        <v>2202</v>
      </c>
      <c r="H469" s="70" t="s">
        <v>2203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2223</v>
      </c>
      <c r="B470" s="70">
        <v>493</v>
      </c>
      <c r="C470" s="70">
        <v>21</v>
      </c>
      <c r="D470" s="70">
        <v>29</v>
      </c>
      <c r="E470" s="70">
        <v>2024</v>
      </c>
      <c r="F470" s="70" t="s">
        <v>1558</v>
      </c>
      <c r="G470" s="70" t="s">
        <v>2202</v>
      </c>
      <c r="H470" s="70" t="s">
        <v>2203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2224</v>
      </c>
      <c r="B471" s="70">
        <v>1</v>
      </c>
      <c r="C471" s="70">
        <v>1</v>
      </c>
      <c r="D471" s="70">
        <v>1</v>
      </c>
      <c r="E471" s="70">
        <v>1990</v>
      </c>
      <c r="F471" s="70" t="s">
        <v>787</v>
      </c>
      <c r="G471" s="70" t="s">
        <v>2225</v>
      </c>
      <c r="H471" s="70" t="s">
        <v>2226</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2227</v>
      </c>
      <c r="B472" s="70">
        <v>2</v>
      </c>
      <c r="C472" s="70">
        <v>2</v>
      </c>
      <c r="D472" s="70">
        <v>1</v>
      </c>
      <c r="E472" s="70">
        <v>2005</v>
      </c>
      <c r="F472" s="70" t="s">
        <v>789</v>
      </c>
      <c r="G472" s="70" t="s">
        <v>2225</v>
      </c>
      <c r="H472" s="70" t="s">
        <v>2226</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2228</v>
      </c>
      <c r="B473" s="70">
        <v>3</v>
      </c>
      <c r="C473" s="70">
        <v>3</v>
      </c>
      <c r="D473" s="70">
        <v>1</v>
      </c>
      <c r="E473" s="70">
        <v>2006</v>
      </c>
      <c r="F473" s="70" t="s">
        <v>790</v>
      </c>
      <c r="G473" s="70" t="s">
        <v>2225</v>
      </c>
      <c r="H473" s="70" t="s">
        <v>2226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2229</v>
      </c>
      <c r="B474" s="70">
        <v>4</v>
      </c>
      <c r="C474" s="70">
        <v>4</v>
      </c>
      <c r="D474" s="70">
        <v>1</v>
      </c>
      <c r="E474" s="70">
        <v>2007</v>
      </c>
      <c r="F474" s="70" t="s">
        <v>791</v>
      </c>
      <c r="G474" s="70" t="s">
        <v>2225</v>
      </c>
      <c r="H474" s="70" t="s">
        <v>2226</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2230</v>
      </c>
      <c r="B475" s="70">
        <v>5</v>
      </c>
      <c r="C475" s="70">
        <v>5</v>
      </c>
      <c r="D475" s="70">
        <v>1</v>
      </c>
      <c r="E475" s="70">
        <v>2008</v>
      </c>
      <c r="F475" s="70" t="s">
        <v>792</v>
      </c>
      <c r="G475" s="70" t="s">
        <v>2225</v>
      </c>
      <c r="H475" s="70" t="s">
        <v>2226</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2231</v>
      </c>
      <c r="B476" s="70">
        <v>6</v>
      </c>
      <c r="C476" s="70">
        <v>6</v>
      </c>
      <c r="D476" s="70">
        <v>1</v>
      </c>
      <c r="E476" s="70">
        <v>2009</v>
      </c>
      <c r="F476" s="70" t="s">
        <v>176</v>
      </c>
      <c r="G476" s="70" t="s">
        <v>2225</v>
      </c>
      <c r="H476" s="70" t="s">
        <v>2226</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2232</v>
      </c>
      <c r="B477" s="70">
        <v>7</v>
      </c>
      <c r="C477" s="70">
        <v>7</v>
      </c>
      <c r="D477" s="70">
        <v>1</v>
      </c>
      <c r="E477" s="70">
        <v>2010</v>
      </c>
      <c r="F477" s="70" t="s">
        <v>177</v>
      </c>
      <c r="G477" s="70" t="s">
        <v>2225</v>
      </c>
      <c r="H477" s="70" t="s">
        <v>2226</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2233</v>
      </c>
      <c r="B478" s="70">
        <v>8</v>
      </c>
      <c r="C478" s="70">
        <v>8</v>
      </c>
      <c r="D478" s="70">
        <v>1</v>
      </c>
      <c r="E478" s="70">
        <v>2011</v>
      </c>
      <c r="F478" s="70" t="s">
        <v>178</v>
      </c>
      <c r="G478" s="70" t="s">
        <v>2225</v>
      </c>
      <c r="H478" s="70" t="s">
        <v>2226</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2234</v>
      </c>
      <c r="B479" s="70">
        <v>9</v>
      </c>
      <c r="C479" s="70">
        <v>9</v>
      </c>
      <c r="D479" s="70">
        <v>1</v>
      </c>
      <c r="E479" s="70">
        <v>2012</v>
      </c>
      <c r="F479" s="70" t="s">
        <v>179</v>
      </c>
      <c r="G479" s="70" t="s">
        <v>2225</v>
      </c>
      <c r="H479" s="70" t="s">
        <v>2226</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2235</v>
      </c>
      <c r="B480" s="70">
        <v>10</v>
      </c>
      <c r="C480" s="70">
        <v>10</v>
      </c>
      <c r="D480" s="70">
        <v>1</v>
      </c>
      <c r="E480" s="70">
        <v>2013</v>
      </c>
      <c r="F480" s="70" t="s">
        <v>180</v>
      </c>
      <c r="G480" s="70" t="s">
        <v>2225</v>
      </c>
      <c r="H480" s="70" t="s">
        <v>2226</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2236</v>
      </c>
      <c r="B481" s="70">
        <v>11</v>
      </c>
      <c r="C481" s="70">
        <v>11</v>
      </c>
      <c r="D481" s="70">
        <v>1</v>
      </c>
      <c r="E481" s="70">
        <v>2014</v>
      </c>
      <c r="F481" s="70" t="s">
        <v>181</v>
      </c>
      <c r="G481" s="70" t="s">
        <v>2225</v>
      </c>
      <c r="H481" s="70" t="s">
        <v>2226</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2237</v>
      </c>
      <c r="B482" s="70">
        <v>12</v>
      </c>
      <c r="C482" s="70">
        <v>12</v>
      </c>
      <c r="D482" s="70">
        <v>1</v>
      </c>
      <c r="E482" s="70">
        <v>2015</v>
      </c>
      <c r="F482" s="70" t="s">
        <v>182</v>
      </c>
      <c r="G482" s="1064" t="s">
        <v>2225</v>
      </c>
      <c r="H482" s="70" t="s">
        <v>2226</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2238</v>
      </c>
      <c r="B483" s="70">
        <v>13</v>
      </c>
      <c r="C483" s="70">
        <v>13</v>
      </c>
      <c r="D483" s="70">
        <v>1</v>
      </c>
      <c r="E483" s="70">
        <v>2016</v>
      </c>
      <c r="F483" s="70" t="s">
        <v>155</v>
      </c>
      <c r="G483" s="1064" t="s">
        <v>2225</v>
      </c>
      <c r="H483" s="70" t="s">
        <v>2226</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2239</v>
      </c>
      <c r="B484" s="70">
        <v>14</v>
      </c>
      <c r="C484" s="70">
        <v>14</v>
      </c>
      <c r="D484" s="70">
        <v>1</v>
      </c>
      <c r="E484" s="70">
        <v>2017</v>
      </c>
      <c r="F484" s="70" t="s">
        <v>156</v>
      </c>
      <c r="G484" s="70" t="s">
        <v>2225</v>
      </c>
      <c r="H484" s="70" t="s">
        <v>2226</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2240</v>
      </c>
      <c r="B485" s="70">
        <v>15</v>
      </c>
      <c r="C485" s="70">
        <v>15</v>
      </c>
      <c r="D485" s="70">
        <v>1</v>
      </c>
      <c r="E485" s="70">
        <v>2018</v>
      </c>
      <c r="F485" s="70" t="s">
        <v>183</v>
      </c>
      <c r="G485" s="70" t="s">
        <v>2225</v>
      </c>
      <c r="H485" s="70" t="s">
        <v>2226</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2241</v>
      </c>
      <c r="B486" s="70">
        <v>16</v>
      </c>
      <c r="C486" s="70">
        <v>16</v>
      </c>
      <c r="D486" s="70">
        <v>1</v>
      </c>
      <c r="E486" s="70">
        <v>2019</v>
      </c>
      <c r="F486" s="70" t="s">
        <v>158</v>
      </c>
      <c r="G486" s="70" t="s">
        <v>2225</v>
      </c>
      <c r="H486" s="70" t="s">
        <v>2226</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2242</v>
      </c>
      <c r="B487" s="70">
        <v>17</v>
      </c>
      <c r="C487" s="70">
        <v>17</v>
      </c>
      <c r="D487" s="70">
        <v>1</v>
      </c>
      <c r="E487" s="70">
        <v>2020</v>
      </c>
      <c r="F487" s="70" t="s">
        <v>159</v>
      </c>
      <c r="G487" s="70" t="s">
        <v>2225</v>
      </c>
      <c r="H487" s="70" t="s">
        <v>2226</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2243</v>
      </c>
      <c r="B488" s="70">
        <v>17</v>
      </c>
      <c r="C488" s="70">
        <v>18</v>
      </c>
      <c r="D488" s="70">
        <v>1</v>
      </c>
      <c r="E488" s="70">
        <v>2021</v>
      </c>
      <c r="F488" s="70" t="s">
        <v>160</v>
      </c>
      <c r="G488" s="70" t="s">
        <v>2225</v>
      </c>
      <c r="H488" s="70" t="s">
        <v>2226</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2244</v>
      </c>
      <c r="B489" s="70">
        <v>17</v>
      </c>
      <c r="C489" s="70">
        <v>19</v>
      </c>
      <c r="D489" s="70">
        <v>1</v>
      </c>
      <c r="E489" s="70">
        <v>2022</v>
      </c>
      <c r="F489" s="70" t="s">
        <v>161</v>
      </c>
      <c r="G489" s="70" t="s">
        <v>2225</v>
      </c>
      <c r="H489" s="70" t="s">
        <v>2226</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2245</v>
      </c>
      <c r="B490" s="70">
        <v>17</v>
      </c>
      <c r="C490" s="70">
        <v>20</v>
      </c>
      <c r="D490" s="70">
        <v>1</v>
      </c>
      <c r="E490" s="70">
        <v>2023</v>
      </c>
      <c r="F490" s="70" t="s">
        <v>1539</v>
      </c>
      <c r="G490" s="70" t="s">
        <v>2225</v>
      </c>
      <c r="H490" s="70" t="s">
        <v>2226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2246</v>
      </c>
      <c r="B491" s="70">
        <v>17</v>
      </c>
      <c r="C491" s="70">
        <v>21</v>
      </c>
      <c r="D491" s="70">
        <v>1</v>
      </c>
      <c r="E491" s="70">
        <v>2024</v>
      </c>
      <c r="F491" s="70" t="s">
        <v>1558</v>
      </c>
      <c r="G491" s="70" t="s">
        <v>2225</v>
      </c>
      <c r="H491" s="70" t="s">
        <v>2226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2247</v>
      </c>
      <c r="B492" s="70">
        <v>460</v>
      </c>
      <c r="C492" s="70">
        <v>1</v>
      </c>
      <c r="D492" s="70">
        <v>28</v>
      </c>
      <c r="E492" s="70">
        <v>1990</v>
      </c>
      <c r="F492" s="70" t="s">
        <v>787</v>
      </c>
      <c r="G492" s="70" t="s">
        <v>1674</v>
      </c>
      <c r="H492" s="70" t="s">
        <v>1675</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2248</v>
      </c>
      <c r="B493" s="70">
        <v>461</v>
      </c>
      <c r="C493" s="70">
        <v>2</v>
      </c>
      <c r="D493" s="70">
        <v>28</v>
      </c>
      <c r="E493" s="70">
        <v>2005</v>
      </c>
      <c r="F493" s="70" t="s">
        <v>789</v>
      </c>
      <c r="G493" s="70" t="s">
        <v>1674</v>
      </c>
      <c r="H493" s="70" t="s">
        <v>1675</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2249</v>
      </c>
      <c r="B494" s="70">
        <v>462</v>
      </c>
      <c r="C494" s="70">
        <v>3</v>
      </c>
      <c r="D494" s="70">
        <v>28</v>
      </c>
      <c r="E494" s="70">
        <v>2006</v>
      </c>
      <c r="F494" s="70" t="s">
        <v>790</v>
      </c>
      <c r="G494" s="70" t="s">
        <v>1674</v>
      </c>
      <c r="H494" s="70" t="s">
        <v>1675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2250</v>
      </c>
      <c r="B495" s="70">
        <v>463</v>
      </c>
      <c r="C495" s="70">
        <v>4</v>
      </c>
      <c r="D495" s="70">
        <v>28</v>
      </c>
      <c r="E495" s="70">
        <v>2007</v>
      </c>
      <c r="F495" s="70" t="s">
        <v>791</v>
      </c>
      <c r="G495" s="70" t="s">
        <v>1674</v>
      </c>
      <c r="H495" s="70" t="s">
        <v>1675</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2251</v>
      </c>
      <c r="B496" s="70">
        <v>464</v>
      </c>
      <c r="C496" s="70">
        <v>5</v>
      </c>
      <c r="D496" s="70">
        <v>28</v>
      </c>
      <c r="E496" s="70">
        <v>2008</v>
      </c>
      <c r="F496" s="70" t="s">
        <v>792</v>
      </c>
      <c r="G496" s="70" t="s">
        <v>1674</v>
      </c>
      <c r="H496" s="70" t="s">
        <v>1675</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2252</v>
      </c>
      <c r="B497" s="70">
        <v>465</v>
      </c>
      <c r="C497" s="70">
        <v>6</v>
      </c>
      <c r="D497" s="70">
        <v>28</v>
      </c>
      <c r="E497" s="70">
        <v>2009</v>
      </c>
      <c r="F497" s="70" t="s">
        <v>176</v>
      </c>
      <c r="G497" s="70" t="s">
        <v>1674</v>
      </c>
      <c r="H497" s="70" t="s">
        <v>1675</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2253</v>
      </c>
      <c r="B498" s="70">
        <v>466</v>
      </c>
      <c r="C498" s="70">
        <v>7</v>
      </c>
      <c r="D498" s="70">
        <v>28</v>
      </c>
      <c r="E498" s="70">
        <v>2010</v>
      </c>
      <c r="F498" s="70" t="s">
        <v>177</v>
      </c>
      <c r="G498" s="70" t="s">
        <v>1674</v>
      </c>
      <c r="H498" s="70" t="s">
        <v>1675</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2254</v>
      </c>
      <c r="B499" s="70">
        <v>467</v>
      </c>
      <c r="C499" s="70">
        <v>8</v>
      </c>
      <c r="D499" s="70">
        <v>28</v>
      </c>
      <c r="E499" s="70">
        <v>2011</v>
      </c>
      <c r="F499" s="70" t="s">
        <v>178</v>
      </c>
      <c r="G499" s="70" t="s">
        <v>1674</v>
      </c>
      <c r="H499" s="70" t="s">
        <v>1675</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2255</v>
      </c>
      <c r="B500" s="70">
        <v>468</v>
      </c>
      <c r="C500" s="70">
        <v>9</v>
      </c>
      <c r="D500" s="70">
        <v>28</v>
      </c>
      <c r="E500" s="70">
        <v>2012</v>
      </c>
      <c r="F500" s="70" t="s">
        <v>179</v>
      </c>
      <c r="G500" s="70" t="s">
        <v>1674</v>
      </c>
      <c r="H500" s="70" t="s">
        <v>1675</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2256</v>
      </c>
      <c r="B501" s="70">
        <v>469</v>
      </c>
      <c r="C501" s="70">
        <v>10</v>
      </c>
      <c r="D501" s="70">
        <v>28</v>
      </c>
      <c r="E501" s="70">
        <v>2013</v>
      </c>
      <c r="F501" s="70" t="s">
        <v>180</v>
      </c>
      <c r="G501" s="1064" t="s">
        <v>1674</v>
      </c>
      <c r="H501" s="70" t="s">
        <v>1675</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2257</v>
      </c>
      <c r="B502" s="70">
        <v>470</v>
      </c>
      <c r="C502" s="70">
        <v>11</v>
      </c>
      <c r="D502" s="70">
        <v>28</v>
      </c>
      <c r="E502" s="70">
        <v>2014</v>
      </c>
      <c r="F502" s="70" t="s">
        <v>181</v>
      </c>
      <c r="G502" s="1064" t="s">
        <v>1674</v>
      </c>
      <c r="H502" s="70" t="s">
        <v>1675</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2258</v>
      </c>
      <c r="B503" s="70">
        <v>471</v>
      </c>
      <c r="C503" s="70">
        <v>12</v>
      </c>
      <c r="D503" s="70">
        <v>28</v>
      </c>
      <c r="E503" s="70">
        <v>2015</v>
      </c>
      <c r="F503" s="70" t="s">
        <v>182</v>
      </c>
      <c r="G503" s="70" t="s">
        <v>1674</v>
      </c>
      <c r="H503" s="70" t="s">
        <v>1675</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2259</v>
      </c>
      <c r="B504" s="70">
        <v>472</v>
      </c>
      <c r="C504" s="70">
        <v>13</v>
      </c>
      <c r="D504" s="70">
        <v>28</v>
      </c>
      <c r="E504" s="70">
        <v>2016</v>
      </c>
      <c r="F504" s="70" t="s">
        <v>155</v>
      </c>
      <c r="G504" s="70" t="s">
        <v>1674</v>
      </c>
      <c r="H504" s="70" t="s">
        <v>1675</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2260</v>
      </c>
      <c r="B505" s="70">
        <v>473</v>
      </c>
      <c r="C505" s="70">
        <v>14</v>
      </c>
      <c r="D505" s="70">
        <v>28</v>
      </c>
      <c r="E505" s="70">
        <v>2017</v>
      </c>
      <c r="F505" s="70" t="s">
        <v>156</v>
      </c>
      <c r="G505" s="70" t="s">
        <v>1674</v>
      </c>
      <c r="H505" s="70" t="s">
        <v>1675</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2261</v>
      </c>
      <c r="B506" s="70">
        <v>474</v>
      </c>
      <c r="C506" s="70">
        <v>15</v>
      </c>
      <c r="D506" s="70">
        <v>28</v>
      </c>
      <c r="E506" s="70">
        <v>2018</v>
      </c>
      <c r="F506" s="70" t="s">
        <v>183</v>
      </c>
      <c r="G506" s="70" t="s">
        <v>1674</v>
      </c>
      <c r="H506" s="70" t="s">
        <v>1675</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2262</v>
      </c>
      <c r="B507" s="70">
        <v>475</v>
      </c>
      <c r="C507" s="70">
        <v>16</v>
      </c>
      <c r="D507" s="70">
        <v>28</v>
      </c>
      <c r="E507" s="70">
        <v>2019</v>
      </c>
      <c r="F507" s="70" t="s">
        <v>158</v>
      </c>
      <c r="G507" s="70" t="s">
        <v>1674</v>
      </c>
      <c r="H507" s="70" t="s">
        <v>1675</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2263</v>
      </c>
      <c r="B508" s="70">
        <v>476</v>
      </c>
      <c r="C508" s="70">
        <v>17</v>
      </c>
      <c r="D508" s="70">
        <v>28</v>
      </c>
      <c r="E508" s="70">
        <v>2020</v>
      </c>
      <c r="F508" s="70" t="s">
        <v>159</v>
      </c>
      <c r="G508" s="70" t="s">
        <v>1674</v>
      </c>
      <c r="H508" s="70" t="s">
        <v>1675</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2264</v>
      </c>
      <c r="B509" s="70">
        <v>476</v>
      </c>
      <c r="C509" s="70">
        <v>18</v>
      </c>
      <c r="D509" s="70">
        <v>28</v>
      </c>
      <c r="E509" s="70">
        <v>2021</v>
      </c>
      <c r="F509" s="70" t="s">
        <v>160</v>
      </c>
      <c r="G509" s="70" t="s">
        <v>1674</v>
      </c>
      <c r="H509" s="70" t="s">
        <v>1675</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1676</v>
      </c>
      <c r="B510" s="70">
        <v>476</v>
      </c>
      <c r="C510" s="70">
        <v>19</v>
      </c>
      <c r="D510" s="70">
        <v>28</v>
      </c>
      <c r="E510" s="70">
        <v>2022</v>
      </c>
      <c r="F510" s="70" t="s">
        <v>161</v>
      </c>
      <c r="G510" s="70" t="s">
        <v>1674</v>
      </c>
      <c r="H510" s="70" t="s">
        <v>1675</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2265</v>
      </c>
      <c r="B511" s="70">
        <v>476</v>
      </c>
      <c r="C511" s="70">
        <v>20</v>
      </c>
      <c r="D511" s="70">
        <v>28</v>
      </c>
      <c r="E511" s="70">
        <v>2023</v>
      </c>
      <c r="F511" s="70" t="s">
        <v>1539</v>
      </c>
      <c r="G511" s="70" t="s">
        <v>1674</v>
      </c>
      <c r="H511" s="70" t="s">
        <v>1675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1673</v>
      </c>
      <c r="B512" s="70">
        <v>476</v>
      </c>
      <c r="C512" s="70">
        <v>21</v>
      </c>
      <c r="D512" s="70">
        <v>28</v>
      </c>
      <c r="E512" s="70">
        <v>2024</v>
      </c>
      <c r="F512" s="70" t="s">
        <v>1558</v>
      </c>
      <c r="G512" s="70" t="s">
        <v>1674</v>
      </c>
      <c r="H512" s="70" t="s">
        <v>1675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2266</v>
      </c>
      <c r="B513" s="70">
        <v>103</v>
      </c>
      <c r="C513" s="70">
        <v>1</v>
      </c>
      <c r="D513" s="70">
        <v>7</v>
      </c>
      <c r="E513" s="70">
        <v>1990</v>
      </c>
      <c r="F513" s="70" t="s">
        <v>787</v>
      </c>
      <c r="G513" s="70" t="s">
        <v>2267</v>
      </c>
      <c r="H513" s="70" t="s">
        <v>1706</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2268</v>
      </c>
      <c r="B514" s="70">
        <v>104</v>
      </c>
      <c r="C514" s="70">
        <v>2</v>
      </c>
      <c r="D514" s="70">
        <v>7</v>
      </c>
      <c r="E514" s="70">
        <v>2005</v>
      </c>
      <c r="F514" s="70" t="s">
        <v>789</v>
      </c>
      <c r="G514" s="70" t="s">
        <v>2267</v>
      </c>
      <c r="H514" s="70" t="s">
        <v>1706</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2269</v>
      </c>
      <c r="B515" s="70">
        <v>105</v>
      </c>
      <c r="C515" s="70">
        <v>3</v>
      </c>
      <c r="D515" s="70">
        <v>7</v>
      </c>
      <c r="E515" s="70">
        <v>2006</v>
      </c>
      <c r="F515" s="70" t="s">
        <v>790</v>
      </c>
      <c r="G515" s="70" t="s">
        <v>2267</v>
      </c>
      <c r="H515" s="70" t="s">
        <v>1706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2270</v>
      </c>
      <c r="B516" s="70">
        <v>106</v>
      </c>
      <c r="C516" s="70">
        <v>4</v>
      </c>
      <c r="D516" s="70">
        <v>7</v>
      </c>
      <c r="E516" s="70">
        <v>2007</v>
      </c>
      <c r="F516" s="70" t="s">
        <v>791</v>
      </c>
      <c r="G516" s="70" t="s">
        <v>2267</v>
      </c>
      <c r="H516" s="70" t="s">
        <v>1706</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2271</v>
      </c>
      <c r="B517" s="70">
        <v>107</v>
      </c>
      <c r="C517" s="70">
        <v>5</v>
      </c>
      <c r="D517" s="70">
        <v>7</v>
      </c>
      <c r="E517" s="70">
        <v>2008</v>
      </c>
      <c r="F517" s="70" t="s">
        <v>792</v>
      </c>
      <c r="G517" s="70" t="s">
        <v>2267</v>
      </c>
      <c r="H517" s="70" t="s">
        <v>1706</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2272</v>
      </c>
      <c r="B518" s="70">
        <v>108</v>
      </c>
      <c r="C518" s="70">
        <v>6</v>
      </c>
      <c r="D518" s="70">
        <v>7</v>
      </c>
      <c r="E518" s="70">
        <v>2009</v>
      </c>
      <c r="F518" s="70" t="s">
        <v>176</v>
      </c>
      <c r="G518" s="70" t="s">
        <v>2267</v>
      </c>
      <c r="H518" s="70" t="s">
        <v>1706</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2273</v>
      </c>
      <c r="B519" s="70">
        <v>109</v>
      </c>
      <c r="C519" s="70">
        <v>7</v>
      </c>
      <c r="D519" s="70">
        <v>7</v>
      </c>
      <c r="E519" s="70">
        <v>2010</v>
      </c>
      <c r="F519" s="70" t="s">
        <v>177</v>
      </c>
      <c r="G519" s="70" t="s">
        <v>2267</v>
      </c>
      <c r="H519" s="70" t="s">
        <v>1706</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2274</v>
      </c>
      <c r="B520" s="70">
        <v>110</v>
      </c>
      <c r="C520" s="70">
        <v>8</v>
      </c>
      <c r="D520" s="70">
        <v>7</v>
      </c>
      <c r="E520" s="70">
        <v>2011</v>
      </c>
      <c r="F520" s="70" t="s">
        <v>178</v>
      </c>
      <c r="G520" s="1064" t="s">
        <v>2267</v>
      </c>
      <c r="H520" s="70" t="s">
        <v>1706</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2275</v>
      </c>
      <c r="B521" s="70">
        <v>111</v>
      </c>
      <c r="C521" s="70">
        <v>9</v>
      </c>
      <c r="D521" s="70">
        <v>7</v>
      </c>
      <c r="E521" s="70">
        <v>2012</v>
      </c>
      <c r="F521" s="70" t="s">
        <v>179</v>
      </c>
      <c r="G521" s="1064" t="s">
        <v>2267</v>
      </c>
      <c r="H521" s="70" t="s">
        <v>1706</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2276</v>
      </c>
      <c r="B522" s="70">
        <v>112</v>
      </c>
      <c r="C522" s="70">
        <v>10</v>
      </c>
      <c r="D522" s="70">
        <v>7</v>
      </c>
      <c r="E522" s="70">
        <v>2013</v>
      </c>
      <c r="F522" s="70" t="s">
        <v>180</v>
      </c>
      <c r="G522" s="70" t="s">
        <v>2267</v>
      </c>
      <c r="H522" s="70" t="s">
        <v>1706</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2277</v>
      </c>
      <c r="B523" s="70">
        <v>113</v>
      </c>
      <c r="C523" s="70">
        <v>11</v>
      </c>
      <c r="D523" s="70">
        <v>7</v>
      </c>
      <c r="E523" s="70">
        <v>2014</v>
      </c>
      <c r="F523" s="70" t="s">
        <v>181</v>
      </c>
      <c r="G523" s="70" t="s">
        <v>2267</v>
      </c>
      <c r="H523" s="70" t="s">
        <v>1706</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2278</v>
      </c>
      <c r="B524" s="70">
        <v>114</v>
      </c>
      <c r="C524" s="70">
        <v>12</v>
      </c>
      <c r="D524" s="70">
        <v>7</v>
      </c>
      <c r="E524" s="70">
        <v>2015</v>
      </c>
      <c r="F524" s="70" t="s">
        <v>182</v>
      </c>
      <c r="G524" s="70" t="s">
        <v>2267</v>
      </c>
      <c r="H524" s="70" t="s">
        <v>1706</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2279</v>
      </c>
      <c r="B525" s="70">
        <v>115</v>
      </c>
      <c r="C525" s="70">
        <v>13</v>
      </c>
      <c r="D525" s="70">
        <v>7</v>
      </c>
      <c r="E525" s="70">
        <v>2016</v>
      </c>
      <c r="F525" s="70" t="s">
        <v>155</v>
      </c>
      <c r="G525" s="70" t="s">
        <v>2267</v>
      </c>
      <c r="H525" s="70" t="s">
        <v>1706</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2280</v>
      </c>
      <c r="B526" s="70">
        <v>116</v>
      </c>
      <c r="C526" s="70">
        <v>14</v>
      </c>
      <c r="D526" s="70">
        <v>7</v>
      </c>
      <c r="E526" s="70">
        <v>2017</v>
      </c>
      <c r="F526" s="70" t="s">
        <v>156</v>
      </c>
      <c r="G526" s="70" t="s">
        <v>2267</v>
      </c>
      <c r="H526" s="70" t="s">
        <v>1706</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2281</v>
      </c>
      <c r="B527" s="70">
        <v>117</v>
      </c>
      <c r="C527" s="70">
        <v>15</v>
      </c>
      <c r="D527" s="70">
        <v>7</v>
      </c>
      <c r="E527" s="70">
        <v>2018</v>
      </c>
      <c r="F527" s="70" t="s">
        <v>183</v>
      </c>
      <c r="G527" s="70" t="s">
        <v>2267</v>
      </c>
      <c r="H527" s="70" t="s">
        <v>1706</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2282</v>
      </c>
      <c r="B528" s="70">
        <v>118</v>
      </c>
      <c r="C528" s="70">
        <v>16</v>
      </c>
      <c r="D528" s="70">
        <v>7</v>
      </c>
      <c r="E528" s="70">
        <v>2019</v>
      </c>
      <c r="F528" s="70" t="s">
        <v>158</v>
      </c>
      <c r="G528" s="70" t="s">
        <v>2267</v>
      </c>
      <c r="H528" s="70" t="s">
        <v>1706</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2283</v>
      </c>
      <c r="B529" s="70">
        <v>119</v>
      </c>
      <c r="C529" s="70">
        <v>17</v>
      </c>
      <c r="D529" s="70">
        <v>7</v>
      </c>
      <c r="E529" s="70">
        <v>2020</v>
      </c>
      <c r="F529" s="70" t="s">
        <v>159</v>
      </c>
      <c r="G529" s="70" t="s">
        <v>2267</v>
      </c>
      <c r="H529" s="70" t="s">
        <v>1706</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2284</v>
      </c>
      <c r="B530" s="70">
        <v>119</v>
      </c>
      <c r="C530" s="70">
        <v>18</v>
      </c>
      <c r="D530" s="70">
        <v>7</v>
      </c>
      <c r="E530" s="70">
        <v>2021</v>
      </c>
      <c r="F530" s="70" t="s">
        <v>160</v>
      </c>
      <c r="G530" s="70" t="s">
        <v>2267</v>
      </c>
      <c r="H530" s="70" t="s">
        <v>1706</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2285</v>
      </c>
      <c r="B531" s="70">
        <v>119</v>
      </c>
      <c r="C531" s="70">
        <v>19</v>
      </c>
      <c r="D531" s="70">
        <v>7</v>
      </c>
      <c r="E531" s="70">
        <v>2022</v>
      </c>
      <c r="F531" s="70" t="s">
        <v>161</v>
      </c>
      <c r="G531" s="70" t="s">
        <v>2267</v>
      </c>
      <c r="H531" s="70" t="s">
        <v>1706</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2286</v>
      </c>
      <c r="B532" s="70">
        <v>119</v>
      </c>
      <c r="C532" s="70">
        <v>20</v>
      </c>
      <c r="D532" s="70">
        <v>7</v>
      </c>
      <c r="E532" s="70">
        <v>2023</v>
      </c>
      <c r="F532" s="70" t="s">
        <v>1539</v>
      </c>
      <c r="G532" s="70" t="s">
        <v>2267</v>
      </c>
      <c r="H532" s="70" t="s">
        <v>1706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2287</v>
      </c>
      <c r="B533" s="70">
        <v>119</v>
      </c>
      <c r="C533" s="70">
        <v>21</v>
      </c>
      <c r="D533" s="70">
        <v>7</v>
      </c>
      <c r="E533" s="70">
        <v>2024</v>
      </c>
      <c r="F533" s="70" t="s">
        <v>1558</v>
      </c>
      <c r="G533" s="70" t="s">
        <v>2267</v>
      </c>
      <c r="H533" s="70" t="s">
        <v>1706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2288</v>
      </c>
      <c r="B534" s="70">
        <v>239</v>
      </c>
      <c r="C534" s="70">
        <v>1</v>
      </c>
      <c r="D534" s="70">
        <v>15</v>
      </c>
      <c r="E534" s="70">
        <v>1990</v>
      </c>
      <c r="F534" s="70" t="s">
        <v>787</v>
      </c>
      <c r="G534" s="70" t="s">
        <v>2289</v>
      </c>
      <c r="H534" s="70" t="s">
        <v>2290</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2291</v>
      </c>
      <c r="B535" s="70">
        <v>240</v>
      </c>
      <c r="C535" s="70">
        <v>2</v>
      </c>
      <c r="D535" s="70">
        <v>15</v>
      </c>
      <c r="E535" s="70">
        <v>2005</v>
      </c>
      <c r="F535" s="70" t="s">
        <v>789</v>
      </c>
      <c r="G535" s="70" t="s">
        <v>2289</v>
      </c>
      <c r="H535" s="70" t="s">
        <v>2290</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2292</v>
      </c>
      <c r="B536" s="70">
        <v>241</v>
      </c>
      <c r="C536" s="70">
        <v>3</v>
      </c>
      <c r="D536" s="70">
        <v>15</v>
      </c>
      <c r="E536" s="70">
        <v>2006</v>
      </c>
      <c r="F536" s="70" t="s">
        <v>790</v>
      </c>
      <c r="G536" s="70" t="s">
        <v>2289</v>
      </c>
      <c r="H536" s="70" t="s">
        <v>2290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2293</v>
      </c>
      <c r="B537" s="70">
        <v>242</v>
      </c>
      <c r="C537" s="70">
        <v>4</v>
      </c>
      <c r="D537" s="70">
        <v>15</v>
      </c>
      <c r="E537" s="70">
        <v>2007</v>
      </c>
      <c r="F537" s="70" t="s">
        <v>791</v>
      </c>
      <c r="G537" s="70" t="s">
        <v>2289</v>
      </c>
      <c r="H537" s="70" t="s">
        <v>2290</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2294</v>
      </c>
      <c r="B538" s="70">
        <v>243</v>
      </c>
      <c r="C538" s="70">
        <v>5</v>
      </c>
      <c r="D538" s="70">
        <v>15</v>
      </c>
      <c r="E538" s="70">
        <v>2008</v>
      </c>
      <c r="F538" s="70" t="s">
        <v>792</v>
      </c>
      <c r="G538" s="70" t="s">
        <v>2289</v>
      </c>
      <c r="H538" s="70" t="s">
        <v>2290</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2295</v>
      </c>
      <c r="B539" s="70">
        <v>244</v>
      </c>
      <c r="C539" s="70">
        <v>6</v>
      </c>
      <c r="D539" s="70">
        <v>15</v>
      </c>
      <c r="E539" s="70">
        <v>2009</v>
      </c>
      <c r="F539" s="70" t="s">
        <v>176</v>
      </c>
      <c r="G539" s="1064" t="s">
        <v>2289</v>
      </c>
      <c r="H539" s="70" t="s">
        <v>2290</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2296</v>
      </c>
      <c r="B540" s="70">
        <v>245</v>
      </c>
      <c r="C540" s="70">
        <v>7</v>
      </c>
      <c r="D540" s="70">
        <v>15</v>
      </c>
      <c r="E540" s="70">
        <v>2010</v>
      </c>
      <c r="F540" s="70" t="s">
        <v>177</v>
      </c>
      <c r="G540" s="1064" t="s">
        <v>2289</v>
      </c>
      <c r="H540" s="70" t="s">
        <v>2290</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2297</v>
      </c>
      <c r="B541" s="70">
        <v>246</v>
      </c>
      <c r="C541" s="70">
        <v>8</v>
      </c>
      <c r="D541" s="70">
        <v>15</v>
      </c>
      <c r="E541" s="70">
        <v>2011</v>
      </c>
      <c r="F541" s="70" t="s">
        <v>178</v>
      </c>
      <c r="G541" s="70" t="s">
        <v>2289</v>
      </c>
      <c r="H541" s="70" t="s">
        <v>2290</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2298</v>
      </c>
      <c r="B542" s="70">
        <v>247</v>
      </c>
      <c r="C542" s="70">
        <v>9</v>
      </c>
      <c r="D542" s="70">
        <v>15</v>
      </c>
      <c r="E542" s="70">
        <v>2012</v>
      </c>
      <c r="F542" s="70" t="s">
        <v>179</v>
      </c>
      <c r="G542" s="70" t="s">
        <v>2289</v>
      </c>
      <c r="H542" s="70" t="s">
        <v>2290</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2299</v>
      </c>
      <c r="B543" s="70">
        <v>248</v>
      </c>
      <c r="C543" s="70">
        <v>10</v>
      </c>
      <c r="D543" s="70">
        <v>15</v>
      </c>
      <c r="E543" s="70">
        <v>2013</v>
      </c>
      <c r="F543" s="70" t="s">
        <v>180</v>
      </c>
      <c r="G543" s="70" t="s">
        <v>2289</v>
      </c>
      <c r="H543" s="70" t="s">
        <v>2290</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2300</v>
      </c>
      <c r="B544" s="70">
        <v>249</v>
      </c>
      <c r="C544" s="70">
        <v>11</v>
      </c>
      <c r="D544" s="70">
        <v>15</v>
      </c>
      <c r="E544" s="70">
        <v>2014</v>
      </c>
      <c r="F544" s="70" t="s">
        <v>181</v>
      </c>
      <c r="G544" s="70" t="s">
        <v>2289</v>
      </c>
      <c r="H544" s="70" t="s">
        <v>2290</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2301</v>
      </c>
      <c r="B545" s="70">
        <v>250</v>
      </c>
      <c r="C545" s="70">
        <v>12</v>
      </c>
      <c r="D545" s="70">
        <v>15</v>
      </c>
      <c r="E545" s="70">
        <v>2015</v>
      </c>
      <c r="F545" s="70" t="s">
        <v>182</v>
      </c>
      <c r="G545" s="70" t="s">
        <v>2289</v>
      </c>
      <c r="H545" s="70" t="s">
        <v>2290</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2302</v>
      </c>
      <c r="B546" s="70">
        <v>251</v>
      </c>
      <c r="C546" s="70">
        <v>13</v>
      </c>
      <c r="D546" s="70">
        <v>15</v>
      </c>
      <c r="E546" s="70">
        <v>2016</v>
      </c>
      <c r="F546" s="70" t="s">
        <v>155</v>
      </c>
      <c r="G546" s="70" t="s">
        <v>2289</v>
      </c>
      <c r="H546" s="70" t="s">
        <v>2290</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2303</v>
      </c>
      <c r="B547" s="70">
        <v>252</v>
      </c>
      <c r="C547" s="70">
        <v>14</v>
      </c>
      <c r="D547" s="70">
        <v>15</v>
      </c>
      <c r="E547" s="70">
        <v>2017</v>
      </c>
      <c r="F547" s="70" t="s">
        <v>156</v>
      </c>
      <c r="G547" s="70" t="s">
        <v>2289</v>
      </c>
      <c r="H547" s="70" t="s">
        <v>2290</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2304</v>
      </c>
      <c r="B548" s="70">
        <v>253</v>
      </c>
      <c r="C548" s="70">
        <v>15</v>
      </c>
      <c r="D548" s="70">
        <v>15</v>
      </c>
      <c r="E548" s="70">
        <v>2018</v>
      </c>
      <c r="F548" s="70" t="s">
        <v>183</v>
      </c>
      <c r="G548" s="70" t="s">
        <v>2289</v>
      </c>
      <c r="H548" s="70" t="s">
        <v>2290</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2305</v>
      </c>
      <c r="B549" s="70">
        <v>254</v>
      </c>
      <c r="C549" s="70">
        <v>16</v>
      </c>
      <c r="D549" s="70">
        <v>15</v>
      </c>
      <c r="E549" s="70">
        <v>2019</v>
      </c>
      <c r="F549" s="70" t="s">
        <v>158</v>
      </c>
      <c r="G549" s="70" t="s">
        <v>2289</v>
      </c>
      <c r="H549" s="70" t="s">
        <v>2290</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2306</v>
      </c>
      <c r="B550" s="70">
        <v>255</v>
      </c>
      <c r="C550" s="70">
        <v>17</v>
      </c>
      <c r="D550" s="70">
        <v>15</v>
      </c>
      <c r="E550" s="70">
        <v>2020</v>
      </c>
      <c r="F550" s="70" t="s">
        <v>159</v>
      </c>
      <c r="G550" s="70" t="s">
        <v>2289</v>
      </c>
      <c r="H550" s="70" t="s">
        <v>2290</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2307</v>
      </c>
      <c r="B551" s="70">
        <v>255</v>
      </c>
      <c r="C551" s="70">
        <v>18</v>
      </c>
      <c r="D551" s="70">
        <v>15</v>
      </c>
      <c r="E551" s="70">
        <v>2021</v>
      </c>
      <c r="F551" s="70" t="s">
        <v>160</v>
      </c>
      <c r="G551" s="70" t="s">
        <v>2289</v>
      </c>
      <c r="H551" s="70" t="s">
        <v>2290</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2308</v>
      </c>
      <c r="B552" s="70">
        <v>255</v>
      </c>
      <c r="C552" s="70">
        <v>19</v>
      </c>
      <c r="D552" s="70">
        <v>15</v>
      </c>
      <c r="E552" s="70">
        <v>2022</v>
      </c>
      <c r="F552" s="70" t="s">
        <v>161</v>
      </c>
      <c r="G552" s="70" t="s">
        <v>2289</v>
      </c>
      <c r="H552" s="70" t="s">
        <v>2290</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2309</v>
      </c>
      <c r="B553" s="70">
        <v>255</v>
      </c>
      <c r="C553" s="70">
        <v>20</v>
      </c>
      <c r="D553" s="70">
        <v>15</v>
      </c>
      <c r="E553" s="70">
        <v>2023</v>
      </c>
      <c r="F553" s="70" t="s">
        <v>1539</v>
      </c>
      <c r="G553" s="70" t="s">
        <v>2289</v>
      </c>
      <c r="H553" s="70" t="s">
        <v>2290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2310</v>
      </c>
      <c r="B554" s="70">
        <v>255</v>
      </c>
      <c r="C554" s="70">
        <v>21</v>
      </c>
      <c r="D554" s="70">
        <v>15</v>
      </c>
      <c r="E554" s="70">
        <v>2024</v>
      </c>
      <c r="F554" s="70" t="s">
        <v>1558</v>
      </c>
      <c r="G554" s="70" t="s">
        <v>2289</v>
      </c>
      <c r="H554" s="70" t="s">
        <v>2290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2311</v>
      </c>
      <c r="B555" s="70">
        <v>392</v>
      </c>
      <c r="C555" s="70">
        <v>1</v>
      </c>
      <c r="D555" s="70">
        <v>24</v>
      </c>
      <c r="E555" s="70">
        <v>1990</v>
      </c>
      <c r="F555" s="70" t="s">
        <v>787</v>
      </c>
      <c r="G555" s="70" t="s">
        <v>2312</v>
      </c>
      <c r="H555" s="70" t="s">
        <v>1681</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393</v>
      </c>
      <c r="C556" s="70">
        <v>2</v>
      </c>
      <c r="D556" s="70">
        <v>24</v>
      </c>
      <c r="E556" s="70">
        <v>2005</v>
      </c>
      <c r="F556" s="70" t="s">
        <v>789</v>
      </c>
      <c r="G556" s="70" t="s">
        <v>2312</v>
      </c>
      <c r="H556" s="70" t="s">
        <v>1681</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394</v>
      </c>
      <c r="C557" s="70">
        <v>3</v>
      </c>
      <c r="D557" s="70">
        <v>24</v>
      </c>
      <c r="E557" s="70">
        <v>2006</v>
      </c>
      <c r="F557" s="70" t="s">
        <v>790</v>
      </c>
      <c r="G557" s="70" t="s">
        <v>2312</v>
      </c>
      <c r="H557" s="70" t="s">
        <v>1681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395</v>
      </c>
      <c r="C558" s="70">
        <v>4</v>
      </c>
      <c r="D558" s="70">
        <v>24</v>
      </c>
      <c r="E558" s="70">
        <v>2007</v>
      </c>
      <c r="F558" s="70" t="s">
        <v>791</v>
      </c>
      <c r="G558" s="1064" t="s">
        <v>2312</v>
      </c>
      <c r="H558" s="70" t="s">
        <v>1681</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396</v>
      </c>
      <c r="C559" s="70">
        <v>5</v>
      </c>
      <c r="D559" s="70">
        <v>24</v>
      </c>
      <c r="E559" s="70">
        <v>2008</v>
      </c>
      <c r="F559" s="70" t="s">
        <v>792</v>
      </c>
      <c r="G559" s="1064" t="s">
        <v>2312</v>
      </c>
      <c r="H559" s="70" t="s">
        <v>1681</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397</v>
      </c>
      <c r="C560" s="70">
        <v>6</v>
      </c>
      <c r="D560" s="70">
        <v>24</v>
      </c>
      <c r="E560" s="70">
        <v>2009</v>
      </c>
      <c r="F560" s="70" t="s">
        <v>176</v>
      </c>
      <c r="G560" s="70" t="s">
        <v>2312</v>
      </c>
      <c r="H560" s="70" t="s">
        <v>1681</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2318</v>
      </c>
      <c r="B561" s="70">
        <v>398</v>
      </c>
      <c r="C561" s="70">
        <v>7</v>
      </c>
      <c r="D561" s="70">
        <v>24</v>
      </c>
      <c r="E561" s="70">
        <v>2010</v>
      </c>
      <c r="F561" s="70" t="s">
        <v>177</v>
      </c>
      <c r="G561" s="70" t="s">
        <v>2312</v>
      </c>
      <c r="H561" s="70" t="s">
        <v>1681</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2319</v>
      </c>
      <c r="B562" s="70">
        <v>399</v>
      </c>
      <c r="C562" s="70">
        <v>8</v>
      </c>
      <c r="D562" s="70">
        <v>24</v>
      </c>
      <c r="E562" s="70">
        <v>2011</v>
      </c>
      <c r="F562" s="70" t="s">
        <v>178</v>
      </c>
      <c r="G562" s="70" t="s">
        <v>2312</v>
      </c>
      <c r="H562" s="70" t="s">
        <v>1681</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2320</v>
      </c>
      <c r="B563" s="70">
        <v>400</v>
      </c>
      <c r="C563" s="70">
        <v>9</v>
      </c>
      <c r="D563" s="70">
        <v>24</v>
      </c>
      <c r="E563" s="70">
        <v>2012</v>
      </c>
      <c r="F563" s="70" t="s">
        <v>179</v>
      </c>
      <c r="G563" s="70" t="s">
        <v>2312</v>
      </c>
      <c r="H563" s="70" t="s">
        <v>1681</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2321</v>
      </c>
      <c r="B564" s="70">
        <v>401</v>
      </c>
      <c r="C564" s="70">
        <v>10</v>
      </c>
      <c r="D564" s="70">
        <v>24</v>
      </c>
      <c r="E564" s="70">
        <v>2013</v>
      </c>
      <c r="F564" s="70" t="s">
        <v>180</v>
      </c>
      <c r="G564" s="70" t="s">
        <v>2312</v>
      </c>
      <c r="H564" s="70" t="s">
        <v>1681</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2322</v>
      </c>
      <c r="B565" s="70">
        <v>402</v>
      </c>
      <c r="C565" s="70">
        <v>11</v>
      </c>
      <c r="D565" s="70">
        <v>24</v>
      </c>
      <c r="E565" s="70">
        <v>2014</v>
      </c>
      <c r="F565" s="70" t="s">
        <v>181</v>
      </c>
      <c r="G565" s="70" t="s">
        <v>2312</v>
      </c>
      <c r="H565" s="70" t="s">
        <v>1681</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2323</v>
      </c>
      <c r="B566" s="70">
        <v>403</v>
      </c>
      <c r="C566" s="70">
        <v>12</v>
      </c>
      <c r="D566" s="70">
        <v>24</v>
      </c>
      <c r="E566" s="70">
        <v>2015</v>
      </c>
      <c r="F566" s="70" t="s">
        <v>182</v>
      </c>
      <c r="G566" s="70" t="s">
        <v>2312</v>
      </c>
      <c r="H566" s="70" t="s">
        <v>1681</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2324</v>
      </c>
      <c r="B567" s="70">
        <v>404</v>
      </c>
      <c r="C567" s="70">
        <v>13</v>
      </c>
      <c r="D567" s="70">
        <v>24</v>
      </c>
      <c r="E567" s="70">
        <v>2016</v>
      </c>
      <c r="F567" s="70" t="s">
        <v>155</v>
      </c>
      <c r="G567" s="70" t="s">
        <v>2312</v>
      </c>
      <c r="H567" s="70" t="s">
        <v>1681</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2325</v>
      </c>
      <c r="B568" s="70">
        <v>405</v>
      </c>
      <c r="C568" s="70">
        <v>14</v>
      </c>
      <c r="D568" s="70">
        <v>24</v>
      </c>
      <c r="E568" s="70">
        <v>2017</v>
      </c>
      <c r="F568" s="70" t="s">
        <v>156</v>
      </c>
      <c r="G568" s="70" t="s">
        <v>2312</v>
      </c>
      <c r="H568" s="70" t="s">
        <v>1681</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2326</v>
      </c>
      <c r="B569" s="70">
        <v>406</v>
      </c>
      <c r="C569" s="70">
        <v>15</v>
      </c>
      <c r="D569" s="70">
        <v>24</v>
      </c>
      <c r="E569" s="70">
        <v>2018</v>
      </c>
      <c r="F569" s="70" t="s">
        <v>183</v>
      </c>
      <c r="G569" s="70" t="s">
        <v>2312</v>
      </c>
      <c r="H569" s="70" t="s">
        <v>1681</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2327</v>
      </c>
      <c r="B570" s="70">
        <v>407</v>
      </c>
      <c r="C570" s="70">
        <v>16</v>
      </c>
      <c r="D570" s="70">
        <v>24</v>
      </c>
      <c r="E570" s="70">
        <v>2019</v>
      </c>
      <c r="F570" s="70" t="s">
        <v>158</v>
      </c>
      <c r="G570" s="70" t="s">
        <v>2312</v>
      </c>
      <c r="H570" s="70" t="s">
        <v>1681</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2328</v>
      </c>
      <c r="B571" s="70">
        <v>408</v>
      </c>
      <c r="C571" s="70">
        <v>17</v>
      </c>
      <c r="D571" s="70">
        <v>24</v>
      </c>
      <c r="E571" s="70">
        <v>2020</v>
      </c>
      <c r="F571" s="70" t="s">
        <v>159</v>
      </c>
      <c r="G571" s="70" t="s">
        <v>2312</v>
      </c>
      <c r="H571" s="70" t="s">
        <v>1681</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2329</v>
      </c>
      <c r="B572" s="70">
        <v>408</v>
      </c>
      <c r="C572" s="70">
        <v>18</v>
      </c>
      <c r="D572" s="70">
        <v>24</v>
      </c>
      <c r="E572" s="70">
        <v>2021</v>
      </c>
      <c r="F572" s="70" t="s">
        <v>160</v>
      </c>
      <c r="G572" s="70" t="s">
        <v>2312</v>
      </c>
      <c r="H572" s="70" t="s">
        <v>1681</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2330</v>
      </c>
      <c r="B573" s="70">
        <v>408</v>
      </c>
      <c r="C573" s="70">
        <v>19</v>
      </c>
      <c r="D573" s="70">
        <v>24</v>
      </c>
      <c r="E573" s="70">
        <v>2022</v>
      </c>
      <c r="F573" s="70" t="s">
        <v>161</v>
      </c>
      <c r="G573" s="70" t="s">
        <v>2312</v>
      </c>
      <c r="H573" s="70" t="s">
        <v>1681</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408</v>
      </c>
      <c r="C574" s="70">
        <v>20</v>
      </c>
      <c r="D574" s="70">
        <v>24</v>
      </c>
      <c r="E574" s="70">
        <v>2023</v>
      </c>
      <c r="F574" s="70" t="s">
        <v>1539</v>
      </c>
      <c r="G574" s="70" t="s">
        <v>2312</v>
      </c>
      <c r="H574" s="70" t="s">
        <v>1681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408</v>
      </c>
      <c r="C575" s="70">
        <v>21</v>
      </c>
      <c r="D575" s="70">
        <v>24</v>
      </c>
      <c r="E575" s="70">
        <v>2024</v>
      </c>
      <c r="F575" s="70" t="s">
        <v>1558</v>
      </c>
      <c r="G575" s="70" t="s">
        <v>2312</v>
      </c>
      <c r="H575" s="70" t="s">
        <v>1681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188</v>
      </c>
      <c r="C576" s="70">
        <v>1</v>
      </c>
      <c r="D576" s="70">
        <v>12</v>
      </c>
      <c r="E576" s="70">
        <v>1990</v>
      </c>
      <c r="F576" s="70" t="s">
        <v>787</v>
      </c>
      <c r="G576" s="70" t="s">
        <v>2334</v>
      </c>
      <c r="H576" s="70" t="s">
        <v>2335</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189</v>
      </c>
      <c r="C577" s="70">
        <v>2</v>
      </c>
      <c r="D577" s="70">
        <v>12</v>
      </c>
      <c r="E577" s="70">
        <v>2005</v>
      </c>
      <c r="F577" s="70" t="s">
        <v>789</v>
      </c>
      <c r="G577" s="1064" t="s">
        <v>2334</v>
      </c>
      <c r="H577" s="70" t="s">
        <v>2335</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190</v>
      </c>
      <c r="C578" s="70">
        <v>3</v>
      </c>
      <c r="D578" s="70">
        <v>12</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191</v>
      </c>
      <c r="C579" s="70">
        <v>4</v>
      </c>
      <c r="D579" s="70">
        <v>12</v>
      </c>
      <c r="E579" s="70">
        <v>2007</v>
      </c>
      <c r="F579" s="70" t="s">
        <v>791</v>
      </c>
      <c r="G579" s="70" t="s">
        <v>2334</v>
      </c>
      <c r="H579" s="70" t="s">
        <v>2335</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192</v>
      </c>
      <c r="C580" s="70">
        <v>5</v>
      </c>
      <c r="D580" s="70">
        <v>12</v>
      </c>
      <c r="E580" s="70">
        <v>2008</v>
      </c>
      <c r="F580" s="70" t="s">
        <v>792</v>
      </c>
      <c r="G580" s="70" t="s">
        <v>2334</v>
      </c>
      <c r="H580" s="70" t="s">
        <v>2335</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193</v>
      </c>
      <c r="C581" s="70">
        <v>6</v>
      </c>
      <c r="D581" s="70">
        <v>12</v>
      </c>
      <c r="E581" s="70">
        <v>2009</v>
      </c>
      <c r="F581" s="70" t="s">
        <v>176</v>
      </c>
      <c r="G581" s="70" t="s">
        <v>2334</v>
      </c>
      <c r="H581" s="70" t="s">
        <v>2335</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2341</v>
      </c>
      <c r="B582" s="70">
        <v>194</v>
      </c>
      <c r="C582" s="70">
        <v>7</v>
      </c>
      <c r="D582" s="70">
        <v>12</v>
      </c>
      <c r="E582" s="70">
        <v>2010</v>
      </c>
      <c r="F582" s="70" t="s">
        <v>177</v>
      </c>
      <c r="G582" s="70" t="s">
        <v>2334</v>
      </c>
      <c r="H582" s="70" t="s">
        <v>2335</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2342</v>
      </c>
      <c r="B583" s="70">
        <v>195</v>
      </c>
      <c r="C583" s="70">
        <v>8</v>
      </c>
      <c r="D583" s="70">
        <v>12</v>
      </c>
      <c r="E583" s="70">
        <v>2011</v>
      </c>
      <c r="F583" s="70" t="s">
        <v>178</v>
      </c>
      <c r="G583" s="70" t="s">
        <v>2334</v>
      </c>
      <c r="H583" s="70" t="s">
        <v>2335</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2343</v>
      </c>
      <c r="B584" s="70">
        <v>196</v>
      </c>
      <c r="C584" s="70">
        <v>9</v>
      </c>
      <c r="D584" s="70">
        <v>12</v>
      </c>
      <c r="E584" s="70">
        <v>2012</v>
      </c>
      <c r="F584" s="70" t="s">
        <v>179</v>
      </c>
      <c r="G584" s="70" t="s">
        <v>2334</v>
      </c>
      <c r="H584" s="70" t="s">
        <v>2335</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2344</v>
      </c>
      <c r="B585" s="70">
        <v>197</v>
      </c>
      <c r="C585" s="70">
        <v>10</v>
      </c>
      <c r="D585" s="70">
        <v>12</v>
      </c>
      <c r="E585" s="70">
        <v>2013</v>
      </c>
      <c r="F585" s="70" t="s">
        <v>180</v>
      </c>
      <c r="G585" s="70" t="s">
        <v>2334</v>
      </c>
      <c r="H585" s="70" t="s">
        <v>2335</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2345</v>
      </c>
      <c r="B586" s="70">
        <v>198</v>
      </c>
      <c r="C586" s="70">
        <v>11</v>
      </c>
      <c r="D586" s="70">
        <v>12</v>
      </c>
      <c r="E586" s="70">
        <v>2014</v>
      </c>
      <c r="F586" s="70" t="s">
        <v>181</v>
      </c>
      <c r="G586" s="70" t="s">
        <v>2334</v>
      </c>
      <c r="H586" s="70" t="s">
        <v>2335</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2346</v>
      </c>
      <c r="B587" s="70">
        <v>199</v>
      </c>
      <c r="C587" s="70">
        <v>12</v>
      </c>
      <c r="D587" s="70">
        <v>12</v>
      </c>
      <c r="E587" s="70">
        <v>2015</v>
      </c>
      <c r="F587" s="70" t="s">
        <v>182</v>
      </c>
      <c r="G587" s="70" t="s">
        <v>2334</v>
      </c>
      <c r="H587" s="70" t="s">
        <v>2335</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2347</v>
      </c>
      <c r="B588" s="70">
        <v>200</v>
      </c>
      <c r="C588" s="70">
        <v>13</v>
      </c>
      <c r="D588" s="70">
        <v>12</v>
      </c>
      <c r="E588" s="70">
        <v>2016</v>
      </c>
      <c r="F588" s="70" t="s">
        <v>155</v>
      </c>
      <c r="G588" s="70" t="s">
        <v>2334</v>
      </c>
      <c r="H588" s="70" t="s">
        <v>2335</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2348</v>
      </c>
      <c r="B589" s="70">
        <v>201</v>
      </c>
      <c r="C589" s="70">
        <v>14</v>
      </c>
      <c r="D589" s="70">
        <v>12</v>
      </c>
      <c r="E589" s="70">
        <v>2017</v>
      </c>
      <c r="F589" s="70" t="s">
        <v>156</v>
      </c>
      <c r="G589" s="70" t="s">
        <v>2334</v>
      </c>
      <c r="H589" s="70" t="s">
        <v>2335</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2349</v>
      </c>
      <c r="B590" s="70">
        <v>202</v>
      </c>
      <c r="C590" s="70">
        <v>15</v>
      </c>
      <c r="D590" s="70">
        <v>12</v>
      </c>
      <c r="E590" s="70">
        <v>2018</v>
      </c>
      <c r="F590" s="70" t="s">
        <v>183</v>
      </c>
      <c r="G590" s="70" t="s">
        <v>2334</v>
      </c>
      <c r="H590" s="70" t="s">
        <v>2335</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2350</v>
      </c>
      <c r="B591" s="70">
        <v>203</v>
      </c>
      <c r="C591" s="70">
        <v>16</v>
      </c>
      <c r="D591" s="70">
        <v>12</v>
      </c>
      <c r="E591" s="70">
        <v>2019</v>
      </c>
      <c r="F591" s="70" t="s">
        <v>158</v>
      </c>
      <c r="G591" s="70" t="s">
        <v>2334</v>
      </c>
      <c r="H591" s="70" t="s">
        <v>2335</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2351</v>
      </c>
      <c r="B592" s="70">
        <v>204</v>
      </c>
      <c r="C592" s="70">
        <v>17</v>
      </c>
      <c r="D592" s="70">
        <v>12</v>
      </c>
      <c r="E592" s="70">
        <v>2020</v>
      </c>
      <c r="F592" s="70" t="s">
        <v>159</v>
      </c>
      <c r="G592" s="70" t="s">
        <v>2334</v>
      </c>
      <c r="H592" s="70" t="s">
        <v>2335</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2352</v>
      </c>
      <c r="B593" s="70">
        <v>204</v>
      </c>
      <c r="C593" s="70">
        <v>18</v>
      </c>
      <c r="D593" s="70">
        <v>12</v>
      </c>
      <c r="E593" s="70">
        <v>2021</v>
      </c>
      <c r="F593" s="70" t="s">
        <v>160</v>
      </c>
      <c r="G593" s="70" t="s">
        <v>2334</v>
      </c>
      <c r="H593" s="70" t="s">
        <v>2335</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2353</v>
      </c>
      <c r="B594" s="70">
        <v>204</v>
      </c>
      <c r="C594" s="70">
        <v>19</v>
      </c>
      <c r="D594" s="70">
        <v>12</v>
      </c>
      <c r="E594" s="70">
        <v>2022</v>
      </c>
      <c r="F594" s="70" t="s">
        <v>161</v>
      </c>
      <c r="G594" s="70" t="s">
        <v>2334</v>
      </c>
      <c r="H594" s="70" t="s">
        <v>2335</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204</v>
      </c>
      <c r="C595" s="70">
        <v>20</v>
      </c>
      <c r="D595" s="70">
        <v>12</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204</v>
      </c>
      <c r="C596" s="70">
        <v>21</v>
      </c>
      <c r="D596" s="70">
        <v>12</v>
      </c>
      <c r="E596" s="70">
        <v>2024</v>
      </c>
      <c r="F596" s="70" t="s">
        <v>1558</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324</v>
      </c>
      <c r="C597" s="70">
        <v>1</v>
      </c>
      <c r="D597" s="70">
        <v>20</v>
      </c>
      <c r="E597" s="70">
        <v>1990</v>
      </c>
      <c r="F597" s="70" t="s">
        <v>787</v>
      </c>
      <c r="G597" s="1064" t="s">
        <v>2357</v>
      </c>
      <c r="H597" s="70" t="s">
        <v>2358</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325</v>
      </c>
      <c r="C598" s="70">
        <v>2</v>
      </c>
      <c r="D598" s="70">
        <v>20</v>
      </c>
      <c r="E598" s="70">
        <v>2005</v>
      </c>
      <c r="F598" s="70" t="s">
        <v>789</v>
      </c>
      <c r="G598" s="70" t="s">
        <v>2357</v>
      </c>
      <c r="H598" s="70" t="s">
        <v>2358</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326</v>
      </c>
      <c r="C599" s="70">
        <v>3</v>
      </c>
      <c r="D599" s="70">
        <v>20</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327</v>
      </c>
      <c r="C600" s="70">
        <v>4</v>
      </c>
      <c r="D600" s="70">
        <v>20</v>
      </c>
      <c r="E600" s="70">
        <v>2007</v>
      </c>
      <c r="F600" s="70" t="s">
        <v>791</v>
      </c>
      <c r="G600" s="70" t="s">
        <v>2357</v>
      </c>
      <c r="H600" s="70" t="s">
        <v>2358</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328</v>
      </c>
      <c r="C601" s="70">
        <v>5</v>
      </c>
      <c r="D601" s="70">
        <v>20</v>
      </c>
      <c r="E601" s="70">
        <v>2008</v>
      </c>
      <c r="F601" s="70" t="s">
        <v>792</v>
      </c>
      <c r="G601" s="70" t="s">
        <v>2357</v>
      </c>
      <c r="H601" s="70" t="s">
        <v>2358</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329</v>
      </c>
      <c r="C602" s="70">
        <v>6</v>
      </c>
      <c r="D602" s="70">
        <v>20</v>
      </c>
      <c r="E602" s="70">
        <v>2009</v>
      </c>
      <c r="F602" s="70" t="s">
        <v>176</v>
      </c>
      <c r="G602" s="70" t="s">
        <v>2357</v>
      </c>
      <c r="H602" s="70" t="s">
        <v>2358</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2364</v>
      </c>
      <c r="B603" s="70">
        <v>330</v>
      </c>
      <c r="C603" s="70">
        <v>7</v>
      </c>
      <c r="D603" s="70">
        <v>20</v>
      </c>
      <c r="E603" s="70">
        <v>2010</v>
      </c>
      <c r="F603" s="70" t="s">
        <v>177</v>
      </c>
      <c r="G603" s="70" t="s">
        <v>2357</v>
      </c>
      <c r="H603" s="70" t="s">
        <v>2358</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2365</v>
      </c>
      <c r="B604" s="70">
        <v>331</v>
      </c>
      <c r="C604" s="70">
        <v>8</v>
      </c>
      <c r="D604" s="70">
        <v>20</v>
      </c>
      <c r="E604" s="70">
        <v>2011</v>
      </c>
      <c r="F604" s="70" t="s">
        <v>178</v>
      </c>
      <c r="G604" s="70" t="s">
        <v>2357</v>
      </c>
      <c r="H604" s="70" t="s">
        <v>2358</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2366</v>
      </c>
      <c r="B605" s="70">
        <v>332</v>
      </c>
      <c r="C605" s="70">
        <v>9</v>
      </c>
      <c r="D605" s="70">
        <v>20</v>
      </c>
      <c r="E605" s="70">
        <v>2012</v>
      </c>
      <c r="F605" s="70" t="s">
        <v>179</v>
      </c>
      <c r="G605" s="70" t="s">
        <v>2357</v>
      </c>
      <c r="H605" s="70" t="s">
        <v>2358</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2367</v>
      </c>
      <c r="B606" s="70">
        <v>333</v>
      </c>
      <c r="C606" s="70">
        <v>10</v>
      </c>
      <c r="D606" s="70">
        <v>20</v>
      </c>
      <c r="E606" s="70">
        <v>2013</v>
      </c>
      <c r="F606" s="70" t="s">
        <v>180</v>
      </c>
      <c r="G606" s="70" t="s">
        <v>2357</v>
      </c>
      <c r="H606" s="70" t="s">
        <v>2358</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2368</v>
      </c>
      <c r="B607" s="70">
        <v>334</v>
      </c>
      <c r="C607" s="70">
        <v>11</v>
      </c>
      <c r="D607" s="70">
        <v>20</v>
      </c>
      <c r="E607" s="70">
        <v>2014</v>
      </c>
      <c r="F607" s="70" t="s">
        <v>181</v>
      </c>
      <c r="G607" s="70" t="s">
        <v>2357</v>
      </c>
      <c r="H607" s="70" t="s">
        <v>2358</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2369</v>
      </c>
      <c r="B608" s="70">
        <v>335</v>
      </c>
      <c r="C608" s="70">
        <v>12</v>
      </c>
      <c r="D608" s="70">
        <v>20</v>
      </c>
      <c r="E608" s="70">
        <v>2015</v>
      </c>
      <c r="F608" s="70" t="s">
        <v>182</v>
      </c>
      <c r="G608" s="70" t="s">
        <v>2357</v>
      </c>
      <c r="H608" s="70" t="s">
        <v>2358</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2370</v>
      </c>
      <c r="B609" s="70">
        <v>336</v>
      </c>
      <c r="C609" s="70">
        <v>13</v>
      </c>
      <c r="D609" s="70">
        <v>20</v>
      </c>
      <c r="E609" s="70">
        <v>2016</v>
      </c>
      <c r="F609" s="70" t="s">
        <v>155</v>
      </c>
      <c r="G609" s="70" t="s">
        <v>2357</v>
      </c>
      <c r="H609" s="70" t="s">
        <v>2358</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2371</v>
      </c>
      <c r="B610" s="70">
        <v>337</v>
      </c>
      <c r="C610" s="70">
        <v>14</v>
      </c>
      <c r="D610" s="70">
        <v>20</v>
      </c>
      <c r="E610" s="70">
        <v>2017</v>
      </c>
      <c r="F610" s="70" t="s">
        <v>156</v>
      </c>
      <c r="G610" s="70" t="s">
        <v>2357</v>
      </c>
      <c r="H610" s="70" t="s">
        <v>2358</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2372</v>
      </c>
      <c r="B611" s="70">
        <v>338</v>
      </c>
      <c r="C611" s="70">
        <v>15</v>
      </c>
      <c r="D611" s="70">
        <v>20</v>
      </c>
      <c r="E611" s="70">
        <v>2018</v>
      </c>
      <c r="F611" s="70" t="s">
        <v>183</v>
      </c>
      <c r="G611" s="70" t="s">
        <v>2357</v>
      </c>
      <c r="H611" s="70" t="s">
        <v>2358</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2373</v>
      </c>
      <c r="B612" s="70">
        <v>339</v>
      </c>
      <c r="C612" s="70">
        <v>16</v>
      </c>
      <c r="D612" s="70">
        <v>20</v>
      </c>
      <c r="E612" s="70">
        <v>2019</v>
      </c>
      <c r="F612" s="70" t="s">
        <v>158</v>
      </c>
      <c r="G612" s="70" t="s">
        <v>2357</v>
      </c>
      <c r="H612" s="70" t="s">
        <v>2358</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2374</v>
      </c>
      <c r="B613" s="70">
        <v>340</v>
      </c>
      <c r="C613" s="70">
        <v>17</v>
      </c>
      <c r="D613" s="70">
        <v>20</v>
      </c>
      <c r="E613" s="70">
        <v>2020</v>
      </c>
      <c r="F613" s="70" t="s">
        <v>159</v>
      </c>
      <c r="G613" s="70" t="s">
        <v>2357</v>
      </c>
      <c r="H613" s="70" t="s">
        <v>2358</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2375</v>
      </c>
      <c r="B614" s="70">
        <v>340</v>
      </c>
      <c r="C614" s="70">
        <v>18</v>
      </c>
      <c r="D614" s="70">
        <v>20</v>
      </c>
      <c r="E614" s="70">
        <v>2021</v>
      </c>
      <c r="F614" s="70" t="s">
        <v>160</v>
      </c>
      <c r="G614" s="70" t="s">
        <v>2357</v>
      </c>
      <c r="H614" s="70" t="s">
        <v>2358</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2376</v>
      </c>
      <c r="B615" s="70">
        <v>340</v>
      </c>
      <c r="C615" s="70">
        <v>19</v>
      </c>
      <c r="D615" s="70">
        <v>20</v>
      </c>
      <c r="E615" s="70">
        <v>2022</v>
      </c>
      <c r="F615" s="70" t="s">
        <v>161</v>
      </c>
      <c r="G615" s="1064" t="s">
        <v>2357</v>
      </c>
      <c r="H615" s="70" t="s">
        <v>2358</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340</v>
      </c>
      <c r="C616" s="70">
        <v>20</v>
      </c>
      <c r="D616" s="70">
        <v>20</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340</v>
      </c>
      <c r="C617" s="70">
        <v>21</v>
      </c>
      <c r="D617" s="70">
        <v>20</v>
      </c>
      <c r="E617" s="70">
        <v>2024</v>
      </c>
      <c r="F617" s="70" t="s">
        <v>1558</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34212.326584287533</v>
      </c>
      <c r="K618" s="71">
        <v>666.36144261852428</v>
      </c>
      <c r="L618" s="71">
        <v>550.51626254064092</v>
      </c>
      <c r="M618" s="71">
        <v>6553.0426768376738</v>
      </c>
      <c r="N618" s="71">
        <v>7168.6426282730818</v>
      </c>
      <c r="O618" s="71">
        <v>5466.2219290334269</v>
      </c>
      <c r="P618" s="71">
        <v>3371.8352340567021</v>
      </c>
      <c r="Q618" s="71">
        <v>491.50604550436901</v>
      </c>
      <c r="R618" s="71">
        <v>589.52840017083463</v>
      </c>
      <c r="S618" s="71">
        <v>725.6654299999999</v>
      </c>
      <c r="T618" s="72"/>
      <c r="U618" s="71">
        <v>2804483562</v>
      </c>
      <c r="V618" s="71">
        <v>278978</v>
      </c>
      <c r="W618" s="71">
        <v>5017</v>
      </c>
      <c r="X618" s="71">
        <v>2235324</v>
      </c>
      <c r="Y618" s="71">
        <v>2847812</v>
      </c>
      <c r="Z618" s="71">
        <v>2248321</v>
      </c>
      <c r="AA618" s="71">
        <v>818719</v>
      </c>
      <c r="AB618" s="71">
        <v>7980391</v>
      </c>
      <c r="AC618" s="71">
        <v>102107380</v>
      </c>
      <c r="AD618" s="71">
        <v>725.66543000000001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28887.611171553599</v>
      </c>
      <c r="K619" s="71">
        <v>427.94345752238638</v>
      </c>
      <c r="L619" s="71">
        <v>331.40289953135169</v>
      </c>
      <c r="M619" s="71">
        <v>11666.910084959271</v>
      </c>
      <c r="N619" s="71">
        <v>10549.53328436469</v>
      </c>
      <c r="O619" s="71">
        <v>6605.7588981148474</v>
      </c>
      <c r="P619" s="71">
        <v>3295.9419517343781</v>
      </c>
      <c r="Q619" s="71">
        <v>512.16413220378399</v>
      </c>
      <c r="R619" s="71">
        <v>610.55488311847057</v>
      </c>
      <c r="S619" s="71">
        <v>925.21885141333985</v>
      </c>
      <c r="T619" s="72"/>
      <c r="U619" s="71">
        <v>1940019235</v>
      </c>
      <c r="V619" s="71">
        <v>216608</v>
      </c>
      <c r="W619" s="71">
        <v>3669</v>
      </c>
      <c r="X619" s="71">
        <v>2222766</v>
      </c>
      <c r="Y619" s="71">
        <v>3713460</v>
      </c>
      <c r="Z619" s="71">
        <v>3144117</v>
      </c>
      <c r="AA619" s="71">
        <v>655431</v>
      </c>
      <c r="AB619" s="71">
        <v>8693373</v>
      </c>
      <c r="AC619" s="71">
        <v>107963989</v>
      </c>
      <c r="AD619" s="71">
        <v>925.21885141333973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29939.043669465951</v>
      </c>
      <c r="K621" s="71">
        <v>437.1538800133726</v>
      </c>
      <c r="L621" s="71">
        <v>401.55617795673481</v>
      </c>
      <c r="M621" s="71">
        <v>11801.21915988764</v>
      </c>
      <c r="N621" s="71">
        <v>11653.60749268795</v>
      </c>
      <c r="O621" s="71">
        <v>6364.970701347811</v>
      </c>
      <c r="P621" s="71">
        <v>3288.0251931345911</v>
      </c>
      <c r="Q621" s="71">
        <v>547.28547519833398</v>
      </c>
      <c r="R621" s="71">
        <v>583.65614547991697</v>
      </c>
      <c r="S621" s="71">
        <v>877.78402362545012</v>
      </c>
      <c r="T621" s="72"/>
      <c r="U621" s="71">
        <v>2020115796</v>
      </c>
      <c r="V621" s="71">
        <v>207730</v>
      </c>
      <c r="W621" s="71">
        <v>4088</v>
      </c>
      <c r="X621" s="71">
        <v>2605233</v>
      </c>
      <c r="Y621" s="71">
        <v>3832776</v>
      </c>
      <c r="Z621" s="71">
        <v>3149332</v>
      </c>
      <c r="AA621" s="71">
        <v>643890</v>
      </c>
      <c r="AB621" s="71">
        <v>8798289</v>
      </c>
      <c r="AC621" s="71">
        <v>106168793</v>
      </c>
      <c r="AD621" s="71">
        <v>877.78402362545012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27540.133661248528</v>
      </c>
      <c r="K622" s="71">
        <v>331.26075124686719</v>
      </c>
      <c r="L622" s="71">
        <v>319.25823582353843</v>
      </c>
      <c r="M622" s="71">
        <v>12343.65461286535</v>
      </c>
      <c r="N622" s="71">
        <v>11325.032712917389</v>
      </c>
      <c r="O622" s="71">
        <v>6118.8959827171047</v>
      </c>
      <c r="P622" s="71">
        <v>3210.042678869153</v>
      </c>
      <c r="Q622" s="71">
        <v>541.49175993187703</v>
      </c>
      <c r="R622" s="71">
        <v>534.81693264204728</v>
      </c>
      <c r="S622" s="71">
        <v>864.12245566719025</v>
      </c>
      <c r="T622" s="72"/>
      <c r="U622" s="71">
        <v>1949748289</v>
      </c>
      <c r="V622" s="71">
        <v>207730</v>
      </c>
      <c r="W622" s="71">
        <v>4088</v>
      </c>
      <c r="X622" s="71">
        <v>2605233</v>
      </c>
      <c r="Y622" s="71">
        <v>3887348</v>
      </c>
      <c r="Z622" s="71">
        <v>3133839</v>
      </c>
      <c r="AA622" s="71">
        <v>629336</v>
      </c>
      <c r="AB622" s="71">
        <v>8848329</v>
      </c>
      <c r="AC622" s="71">
        <v>101019560</v>
      </c>
      <c r="AD622" s="71">
        <v>864.12245566719025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26576.61083046503</v>
      </c>
      <c r="K623" s="71">
        <v>310.58694707443283</v>
      </c>
      <c r="L623" s="71">
        <v>369.09330269712592</v>
      </c>
      <c r="M623" s="71">
        <v>11814.373268443071</v>
      </c>
      <c r="N623" s="71">
        <v>9774.279966035916</v>
      </c>
      <c r="O623" s="71">
        <v>6183.3768084296744</v>
      </c>
      <c r="P623" s="71">
        <v>3071.475199929489</v>
      </c>
      <c r="Q623" s="71">
        <v>517.99872918846904</v>
      </c>
      <c r="R623" s="71">
        <v>509.94918544291579</v>
      </c>
      <c r="S623" s="71">
        <v>882.22936492893859</v>
      </c>
      <c r="T623" s="72"/>
      <c r="U623" s="71">
        <v>1486838540</v>
      </c>
      <c r="V623" s="71">
        <v>237639</v>
      </c>
      <c r="W623" s="71">
        <v>6980</v>
      </c>
      <c r="X623" s="71">
        <v>2911100</v>
      </c>
      <c r="Y623" s="71">
        <v>3928288</v>
      </c>
      <c r="Z623" s="71">
        <v>3125848</v>
      </c>
      <c r="AA623" s="71">
        <v>618195</v>
      </c>
      <c r="AB623" s="71">
        <v>8885458</v>
      </c>
      <c r="AC623" s="71">
        <v>93970207</v>
      </c>
      <c r="AD623" s="71">
        <v>882.22936492893859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4.49</v>
      </c>
      <c r="BJ623" s="71">
        <v>17133.039000000001</v>
      </c>
      <c r="BK623" s="71">
        <v>3858.8960000000002</v>
      </c>
      <c r="BL623" s="71">
        <v>3432.5819999999994</v>
      </c>
      <c r="BM623" s="71">
        <v>34.6</v>
      </c>
      <c r="BN623" s="72"/>
      <c r="BO623" s="71">
        <v>0</v>
      </c>
      <c r="BP623" s="71">
        <v>1</v>
      </c>
      <c r="BQ623" s="71">
        <v>417</v>
      </c>
      <c r="BR623" s="71">
        <v>19</v>
      </c>
      <c r="BS623" s="71">
        <v>368</v>
      </c>
      <c r="BT623" s="71">
        <v>1</v>
      </c>
      <c r="BU623"/>
      <c r="BV623" s="70">
        <v>22642.732</v>
      </c>
      <c r="BW623" s="70">
        <v>68.456999999999994</v>
      </c>
      <c r="BX623" s="70">
        <v>1165.0899999999999</v>
      </c>
      <c r="BY623" s="70">
        <v>19.283000000000001</v>
      </c>
      <c r="BZ623" s="70">
        <v>258.137</v>
      </c>
      <c r="CA623" s="70">
        <v>45.331000000000003</v>
      </c>
      <c r="CB623" s="70">
        <v>226.57300000000001</v>
      </c>
      <c r="CC623" s="70">
        <v>38.003999999999998</v>
      </c>
      <c r="CD623" s="70">
        <v>0</v>
      </c>
    </row>
    <row r="624" spans="1:82">
      <c r="A624" s="70" t="s">
        <v>2427</v>
      </c>
      <c r="B624" s="70">
        <v>517</v>
      </c>
      <c r="C624" s="70">
        <v>7</v>
      </c>
      <c r="D624" s="70">
        <v>31</v>
      </c>
      <c r="E624" s="70">
        <v>2010</v>
      </c>
      <c r="F624" s="70" t="s">
        <v>177</v>
      </c>
      <c r="G624" s="70" t="s">
        <v>2420</v>
      </c>
      <c r="H624" s="70" t="s">
        <v>2421</v>
      </c>
      <c r="I624" s="148"/>
      <c r="J624" s="71">
        <v>26254.741613512331</v>
      </c>
      <c r="K624" s="71">
        <v>332.05993329666342</v>
      </c>
      <c r="L624" s="71">
        <v>341.98227742793227</v>
      </c>
      <c r="M624" s="71">
        <v>11963.25420857784</v>
      </c>
      <c r="N624" s="71">
        <v>10435.52981759318</v>
      </c>
      <c r="O624" s="71">
        <v>6142.3169987679612</v>
      </c>
      <c r="P624" s="71">
        <v>3119.5003329923029</v>
      </c>
      <c r="Q624" s="71">
        <v>541.86772797650997</v>
      </c>
      <c r="R624" s="71">
        <v>515.48661320113467</v>
      </c>
      <c r="S624" s="71">
        <v>823.78200116159599</v>
      </c>
      <c r="T624" s="72"/>
      <c r="U624" s="71">
        <v>1724668311</v>
      </c>
      <c r="V624" s="71">
        <v>237639</v>
      </c>
      <c r="W624" s="71">
        <v>6980</v>
      </c>
      <c r="X624" s="71">
        <v>2911100</v>
      </c>
      <c r="Y624" s="71">
        <v>3962170</v>
      </c>
      <c r="Z624" s="71">
        <v>3119520</v>
      </c>
      <c r="AA624" s="71">
        <v>612181</v>
      </c>
      <c r="AB624" s="71">
        <v>8906590</v>
      </c>
      <c r="AC624" s="71">
        <v>90018688</v>
      </c>
      <c r="AD624" s="71">
        <v>823.78200116159587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18.013999999999999</v>
      </c>
      <c r="BJ624" s="71">
        <v>18693.223999999998</v>
      </c>
      <c r="BK624" s="71">
        <v>5368.7139999999999</v>
      </c>
      <c r="BL624" s="71">
        <v>3523.3250000000007</v>
      </c>
      <c r="BM624" s="71">
        <v>0</v>
      </c>
      <c r="BN624" s="72"/>
      <c r="BO624" s="71">
        <v>0</v>
      </c>
      <c r="BP624" s="71">
        <v>4</v>
      </c>
      <c r="BQ624" s="71">
        <v>424</v>
      </c>
      <c r="BR624" s="71">
        <v>22</v>
      </c>
      <c r="BS624" s="71">
        <v>388</v>
      </c>
      <c r="BT624" s="71">
        <v>0</v>
      </c>
      <c r="BU624"/>
      <c r="BV624" s="70">
        <v>25812.100999999999</v>
      </c>
      <c r="BW624" s="70">
        <v>79.512</v>
      </c>
      <c r="BX624" s="70">
        <v>1239.0119999999999</v>
      </c>
      <c r="BY624" s="70">
        <v>19.050999999999998</v>
      </c>
      <c r="BZ624" s="70">
        <v>253.131</v>
      </c>
      <c r="CA624" s="70">
        <v>24.283000000000001</v>
      </c>
      <c r="CB624" s="70">
        <v>136.60300000000001</v>
      </c>
      <c r="CC624" s="70">
        <v>39.584000000000003</v>
      </c>
      <c r="CD624" s="70">
        <v>0</v>
      </c>
    </row>
    <row r="625" spans="1:82">
      <c r="A625" s="70" t="s">
        <v>2428</v>
      </c>
      <c r="B625" s="70">
        <v>518</v>
      </c>
      <c r="C625" s="70">
        <v>8</v>
      </c>
      <c r="D625" s="70">
        <v>31</v>
      </c>
      <c r="E625" s="70">
        <v>2011</v>
      </c>
      <c r="F625" s="70" t="s">
        <v>178</v>
      </c>
      <c r="G625" s="70" t="s">
        <v>2420</v>
      </c>
      <c r="H625" s="70" t="s">
        <v>2421</v>
      </c>
      <c r="I625" s="148"/>
      <c r="J625" s="71">
        <v>27016.476803333051</v>
      </c>
      <c r="K625" s="71">
        <v>519.58580576872441</v>
      </c>
      <c r="L625" s="71">
        <v>313.43988885651902</v>
      </c>
      <c r="M625" s="71">
        <v>15115.28978205585</v>
      </c>
      <c r="N625" s="71">
        <v>11053.27607927397</v>
      </c>
      <c r="O625" s="71">
        <v>6041.3344284893692</v>
      </c>
      <c r="P625" s="71">
        <v>3030.2524259331963</v>
      </c>
      <c r="Q625" s="71">
        <v>625.79450691448903</v>
      </c>
      <c r="R625" s="71">
        <v>506.76301314041427</v>
      </c>
      <c r="S625" s="71">
        <v>846.96856859603054</v>
      </c>
      <c r="T625" s="72"/>
      <c r="U625" s="71">
        <v>1785059381</v>
      </c>
      <c r="V625" s="71">
        <v>237639</v>
      </c>
      <c r="W625" s="71">
        <v>6980</v>
      </c>
      <c r="X625" s="71">
        <v>2911100</v>
      </c>
      <c r="Y625" s="71">
        <v>3993565</v>
      </c>
      <c r="Z625" s="71">
        <v>3134891</v>
      </c>
      <c r="AA625" s="71">
        <v>612363</v>
      </c>
      <c r="AB625" s="71">
        <v>8917368</v>
      </c>
      <c r="AC625" s="71">
        <v>88348938</v>
      </c>
      <c r="AD625" s="71">
        <v>846.96856859603054</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9.2859999999999996</v>
      </c>
      <c r="BJ625" s="71">
        <v>18470.48</v>
      </c>
      <c r="BK625" s="71">
        <v>6036.2969999999996</v>
      </c>
      <c r="BL625" s="71">
        <v>2952.7674000000002</v>
      </c>
      <c r="BM625" s="71">
        <v>0</v>
      </c>
      <c r="BN625" s="72"/>
      <c r="BO625" s="71">
        <v>0</v>
      </c>
      <c r="BP625" s="71">
        <v>3</v>
      </c>
      <c r="BQ625" s="71">
        <v>425</v>
      </c>
      <c r="BR625" s="71">
        <v>22</v>
      </c>
      <c r="BS625" s="71">
        <v>372</v>
      </c>
      <c r="BT625" s="71">
        <v>0</v>
      </c>
      <c r="BU625"/>
      <c r="BV625" s="70">
        <v>25901.707399999999</v>
      </c>
      <c r="BW625" s="70">
        <v>79.155000000000001</v>
      </c>
      <c r="BX625" s="70">
        <v>970.79600000000005</v>
      </c>
      <c r="BY625" s="70">
        <v>19.606000000000002</v>
      </c>
      <c r="BZ625" s="70">
        <v>254.09899999999999</v>
      </c>
      <c r="CA625" s="70">
        <v>69.453000000000003</v>
      </c>
      <c r="CB625" s="70">
        <v>118.637</v>
      </c>
      <c r="CC625" s="70">
        <v>55.377000000000002</v>
      </c>
      <c r="CD625" s="70">
        <v>0</v>
      </c>
    </row>
    <row r="626" spans="1:82">
      <c r="A626" s="70" t="s">
        <v>2429</v>
      </c>
      <c r="B626" s="70">
        <v>519</v>
      </c>
      <c r="C626" s="70">
        <v>9</v>
      </c>
      <c r="D626" s="70">
        <v>31</v>
      </c>
      <c r="E626" s="70">
        <v>2012</v>
      </c>
      <c r="F626" s="70" t="s">
        <v>179</v>
      </c>
      <c r="G626" s="70" t="s">
        <v>2420</v>
      </c>
      <c r="H626" s="70" t="s">
        <v>2421</v>
      </c>
      <c r="I626" s="148"/>
      <c r="J626" s="71">
        <v>26992.087846073478</v>
      </c>
      <c r="K626" s="71">
        <v>492.62870644283299</v>
      </c>
      <c r="L626" s="71">
        <v>309.08173339001371</v>
      </c>
      <c r="M626" s="71">
        <v>15547.4003584777</v>
      </c>
      <c r="N626" s="71">
        <v>11831.71969503786</v>
      </c>
      <c r="O626" s="71">
        <v>6018.1067583739987</v>
      </c>
      <c r="P626" s="71">
        <v>3043.5018172912182</v>
      </c>
      <c r="Q626" s="71">
        <v>692.59091599149599</v>
      </c>
      <c r="R626" s="71">
        <v>542.64578224413845</v>
      </c>
      <c r="S626" s="71">
        <v>903.2385517482802</v>
      </c>
      <c r="T626" s="72"/>
      <c r="U626" s="71">
        <v>1746130179</v>
      </c>
      <c r="V626" s="71">
        <v>237639</v>
      </c>
      <c r="W626" s="71">
        <v>6980</v>
      </c>
      <c r="X626" s="71">
        <v>2911100</v>
      </c>
      <c r="Y626" s="71">
        <v>4092210</v>
      </c>
      <c r="Z626" s="71">
        <v>3147607</v>
      </c>
      <c r="AA626" s="71">
        <v>611561</v>
      </c>
      <c r="AB626" s="71">
        <v>9083643</v>
      </c>
      <c r="AC626" s="71">
        <v>92154392</v>
      </c>
      <c r="AD626" s="71">
        <v>903.2385517482802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10.802</v>
      </c>
      <c r="BJ626" s="71">
        <v>21850.857</v>
      </c>
      <c r="BK626" s="71">
        <v>5470.7290000000003</v>
      </c>
      <c r="BL626" s="71">
        <v>3560.5700999999995</v>
      </c>
      <c r="BM626" s="71">
        <v>0</v>
      </c>
      <c r="BN626" s="72"/>
      <c r="BO626" s="71">
        <v>0</v>
      </c>
      <c r="BP626" s="71">
        <v>2</v>
      </c>
      <c r="BQ626" s="71">
        <v>444</v>
      </c>
      <c r="BR626" s="71">
        <v>22</v>
      </c>
      <c r="BS626" s="71">
        <v>407</v>
      </c>
      <c r="BT626" s="71">
        <v>0</v>
      </c>
      <c r="BU626"/>
      <c r="BV626" s="70">
        <v>29294.288100000002</v>
      </c>
      <c r="BW626" s="70">
        <v>99.186000000000007</v>
      </c>
      <c r="BX626" s="70">
        <v>1055.454</v>
      </c>
      <c r="BY626" s="70">
        <v>19.712</v>
      </c>
      <c r="BZ626" s="70">
        <v>272.29599999999999</v>
      </c>
      <c r="CA626" s="70">
        <v>62.427</v>
      </c>
      <c r="CB626" s="70">
        <v>54.08</v>
      </c>
      <c r="CC626" s="70">
        <v>35.515000000000001</v>
      </c>
      <c r="CD626" s="70">
        <v>0</v>
      </c>
    </row>
    <row r="627" spans="1:82">
      <c r="A627" s="70" t="s">
        <v>2430</v>
      </c>
      <c r="B627" s="70">
        <v>520</v>
      </c>
      <c r="C627" s="70">
        <v>10</v>
      </c>
      <c r="D627" s="70">
        <v>31</v>
      </c>
      <c r="E627" s="70">
        <v>2013</v>
      </c>
      <c r="F627" s="70" t="s">
        <v>180</v>
      </c>
      <c r="G627" s="70" t="s">
        <v>2420</v>
      </c>
      <c r="H627" s="70" t="s">
        <v>2421</v>
      </c>
      <c r="I627" s="148"/>
      <c r="J627" s="71">
        <v>28592.602938453649</v>
      </c>
      <c r="K627" s="71">
        <v>441.97268594864983</v>
      </c>
      <c r="L627" s="71">
        <v>282.75181605065683</v>
      </c>
      <c r="M627" s="71">
        <v>16425.145739998959</v>
      </c>
      <c r="N627" s="71">
        <v>12542.7360030173</v>
      </c>
      <c r="O627" s="71">
        <v>5800.1943430640085</v>
      </c>
      <c r="P627" s="71">
        <v>3066.6888779662713</v>
      </c>
      <c r="Q627" s="71">
        <v>703.97641062745504</v>
      </c>
      <c r="R627" s="71">
        <v>571.67236187955507</v>
      </c>
      <c r="S627" s="71">
        <v>813.56456810576958</v>
      </c>
      <c r="T627" s="72"/>
      <c r="U627" s="71">
        <v>1722614249</v>
      </c>
      <c r="V627" s="71">
        <v>237639</v>
      </c>
      <c r="W627" s="71">
        <v>6980</v>
      </c>
      <c r="X627" s="71">
        <v>2911100</v>
      </c>
      <c r="Y627" s="71">
        <v>4114032</v>
      </c>
      <c r="Z627" s="71">
        <v>3169080</v>
      </c>
      <c r="AA627" s="71">
        <v>613907</v>
      </c>
      <c r="AB627" s="71">
        <v>9100606</v>
      </c>
      <c r="AC627" s="71">
        <v>94767162</v>
      </c>
      <c r="AD627" s="71">
        <v>813.56456810576958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3.8210000000000002</v>
      </c>
      <c r="BI627" s="71">
        <v>11.106</v>
      </c>
      <c r="BJ627" s="71">
        <v>20252.690999999999</v>
      </c>
      <c r="BK627" s="71">
        <v>5503.6310000000003</v>
      </c>
      <c r="BL627" s="71">
        <v>3743.1793999999995</v>
      </c>
      <c r="BM627" s="71">
        <v>0</v>
      </c>
      <c r="BN627" s="72"/>
      <c r="BO627" s="71">
        <v>1</v>
      </c>
      <c r="BP627" s="71">
        <v>2</v>
      </c>
      <c r="BQ627" s="71">
        <v>444</v>
      </c>
      <c r="BR627" s="71">
        <v>22</v>
      </c>
      <c r="BS627" s="71">
        <v>402</v>
      </c>
      <c r="BT627" s="71">
        <v>0</v>
      </c>
      <c r="BU627"/>
      <c r="BV627" s="70">
        <v>27546.6564</v>
      </c>
      <c r="BW627" s="70">
        <v>192.11099999999999</v>
      </c>
      <c r="BX627" s="70">
        <v>1525.1759999999999</v>
      </c>
      <c r="BY627" s="70">
        <v>15.519</v>
      </c>
      <c r="BZ627" s="70">
        <v>149.85300000000001</v>
      </c>
      <c r="CA627" s="70">
        <v>26.488</v>
      </c>
      <c r="CB627" s="70">
        <v>30.271999999999998</v>
      </c>
      <c r="CC627" s="70">
        <v>28.353000000000002</v>
      </c>
      <c r="CD627" s="70">
        <v>0</v>
      </c>
    </row>
    <row r="628" spans="1:82">
      <c r="A628" s="70" t="s">
        <v>2431</v>
      </c>
      <c r="B628" s="70">
        <v>521</v>
      </c>
      <c r="C628" s="70">
        <v>11</v>
      </c>
      <c r="D628" s="70">
        <v>31</v>
      </c>
      <c r="E628" s="70">
        <v>2014</v>
      </c>
      <c r="F628" s="70" t="s">
        <v>181</v>
      </c>
      <c r="G628" s="70" t="s">
        <v>2420</v>
      </c>
      <c r="H628" s="70" t="s">
        <v>2421</v>
      </c>
      <c r="I628" s="148"/>
      <c r="J628" s="71">
        <v>27069.784994312839</v>
      </c>
      <c r="K628" s="71">
        <v>433.35954664329631</v>
      </c>
      <c r="L628" s="71">
        <v>385.0637786286436</v>
      </c>
      <c r="M628" s="71">
        <v>14762.4947291714</v>
      </c>
      <c r="N628" s="71">
        <v>12565.640339540751</v>
      </c>
      <c r="O628" s="71">
        <v>5516.8816212102274</v>
      </c>
      <c r="P628" s="71">
        <v>3089.1316795123516</v>
      </c>
      <c r="Q628" s="71">
        <v>676.61536648989795</v>
      </c>
      <c r="R628" s="71">
        <v>556.09554522147641</v>
      </c>
      <c r="S628" s="71">
        <v>856.73273955045545</v>
      </c>
      <c r="T628" s="72"/>
      <c r="U628" s="71">
        <v>1772105105</v>
      </c>
      <c r="V628" s="71">
        <v>209209</v>
      </c>
      <c r="W628" s="71">
        <v>6010</v>
      </c>
      <c r="X628" s="71">
        <v>3031395</v>
      </c>
      <c r="Y628" s="71">
        <v>4150981</v>
      </c>
      <c r="Z628" s="71">
        <v>3174713</v>
      </c>
      <c r="AA628" s="71">
        <v>615202</v>
      </c>
      <c r="AB628" s="71">
        <v>9116666</v>
      </c>
      <c r="AC628" s="71">
        <v>92474829</v>
      </c>
      <c r="AD628" s="71">
        <v>856.73273955045545</v>
      </c>
      <c r="AE628" s="72"/>
      <c r="AF628" s="71"/>
      <c r="AG628" s="71"/>
      <c r="AH628" s="71"/>
      <c r="AI628" s="71"/>
      <c r="AJ628" s="71"/>
      <c r="AK628" s="71"/>
      <c r="AL628" s="71"/>
      <c r="AM628" s="71"/>
      <c r="AN628" s="71"/>
      <c r="AO628" s="71"/>
      <c r="AP628" s="71"/>
      <c r="AQ628" s="72"/>
      <c r="AR628" s="71">
        <v>61851</v>
      </c>
      <c r="AS628" s="71">
        <v>3922</v>
      </c>
      <c r="AT628" s="71">
        <v>4</v>
      </c>
      <c r="AU628" s="71">
        <v>12</v>
      </c>
      <c r="AV628" s="71">
        <v>0</v>
      </c>
      <c r="AW628" s="71">
        <v>10</v>
      </c>
      <c r="AX628" s="71"/>
      <c r="AY628" s="72"/>
      <c r="AZ628" s="71">
        <v>228963.3</v>
      </c>
      <c r="BA628" s="71">
        <v>140332.4</v>
      </c>
      <c r="BB628" s="71">
        <v>6270</v>
      </c>
      <c r="BC628" s="71">
        <v>1373.8</v>
      </c>
      <c r="BD628" s="71">
        <v>0</v>
      </c>
      <c r="BE628" s="71">
        <v>51346.3</v>
      </c>
      <c r="BF628" s="71"/>
      <c r="BG628" s="72"/>
      <c r="BH628" s="71">
        <v>0</v>
      </c>
      <c r="BI628" s="71">
        <v>11.271000000000001</v>
      </c>
      <c r="BJ628" s="71">
        <v>19916.025000000001</v>
      </c>
      <c r="BK628" s="71">
        <v>5431.2420000000002</v>
      </c>
      <c r="BL628" s="71">
        <v>3810.5722999999994</v>
      </c>
      <c r="BM628" s="71">
        <v>0</v>
      </c>
      <c r="BN628" s="72"/>
      <c r="BO628" s="71">
        <v>0</v>
      </c>
      <c r="BP628" s="71">
        <v>2</v>
      </c>
      <c r="BQ628" s="71">
        <v>445</v>
      </c>
      <c r="BR628" s="71">
        <v>20</v>
      </c>
      <c r="BS628" s="71">
        <v>402</v>
      </c>
      <c r="BT628" s="71">
        <v>0</v>
      </c>
      <c r="BU628"/>
      <c r="BV628" s="70">
        <v>27155.1613</v>
      </c>
      <c r="BW628" s="70">
        <v>163.83500000000001</v>
      </c>
      <c r="BX628" s="70">
        <v>1565.0119999999999</v>
      </c>
      <c r="BY628" s="70">
        <v>13.404999999999999</v>
      </c>
      <c r="BZ628" s="70">
        <v>176.578</v>
      </c>
      <c r="CA628" s="70">
        <v>32.656999999999996</v>
      </c>
      <c r="CB628" s="70">
        <v>21.32</v>
      </c>
      <c r="CC628" s="70">
        <v>41.142000000000003</v>
      </c>
      <c r="CD628" s="70">
        <v>0</v>
      </c>
    </row>
    <row r="629" spans="1:82">
      <c r="A629" s="70" t="s">
        <v>2432</v>
      </c>
      <c r="B629" s="70">
        <v>522</v>
      </c>
      <c r="C629" s="70">
        <v>12</v>
      </c>
      <c r="D629" s="70">
        <v>31</v>
      </c>
      <c r="E629" s="70">
        <v>2015</v>
      </c>
      <c r="F629" s="70" t="s">
        <v>182</v>
      </c>
      <c r="G629" s="70" t="s">
        <v>2420</v>
      </c>
      <c r="H629" s="70" t="s">
        <v>2421</v>
      </c>
      <c r="I629" s="148"/>
      <c r="J629" s="71">
        <v>26339.301719863259</v>
      </c>
      <c r="K629" s="71">
        <v>413.7936536372672</v>
      </c>
      <c r="L629" s="71">
        <v>425.37084691571653</v>
      </c>
      <c r="M629" s="71">
        <v>14840.60069752353</v>
      </c>
      <c r="N629" s="71">
        <v>11210.263654635401</v>
      </c>
      <c r="O629" s="71">
        <v>5470.7929397089711</v>
      </c>
      <c r="P629" s="71">
        <v>3100.2258341160427</v>
      </c>
      <c r="Q629" s="71">
        <v>663.77850116868694</v>
      </c>
      <c r="R629" s="71">
        <v>545.91155050824375</v>
      </c>
      <c r="S629" s="71">
        <v>838.05868595713582</v>
      </c>
      <c r="T629" s="72"/>
      <c r="U629" s="71">
        <v>1747722611</v>
      </c>
      <c r="V629" s="71">
        <v>209209</v>
      </c>
      <c r="W629" s="71">
        <v>6010</v>
      </c>
      <c r="X629" s="71">
        <v>3031395</v>
      </c>
      <c r="Y629" s="71">
        <v>4193331</v>
      </c>
      <c r="Z629" s="71">
        <v>3178489</v>
      </c>
      <c r="AA629" s="71">
        <v>616924</v>
      </c>
      <c r="AB629" s="71">
        <v>9136151</v>
      </c>
      <c r="AC629" s="71">
        <v>93314672</v>
      </c>
      <c r="AD629" s="71">
        <v>838.05868595713582</v>
      </c>
      <c r="AE629" s="72"/>
      <c r="AF629" s="71">
        <v>12469870659.296881</v>
      </c>
      <c r="AG629" s="71">
        <v>351077782.1918605</v>
      </c>
      <c r="AH629" s="71">
        <v>81277504.161301106</v>
      </c>
      <c r="AI629" s="71">
        <v>21367496268.509281</v>
      </c>
      <c r="AJ629" s="71">
        <v>16483184130.846979</v>
      </c>
      <c r="AK629" s="71"/>
      <c r="AL629" s="71"/>
      <c r="AM629" s="71">
        <v>1252071169.837975</v>
      </c>
      <c r="AN629" s="71"/>
      <c r="AO629" s="71"/>
      <c r="AP629" s="71">
        <v>52004977514.844276</v>
      </c>
      <c r="AQ629" s="72"/>
      <c r="AR629" s="71">
        <v>71084</v>
      </c>
      <c r="AS629" s="71">
        <v>5726</v>
      </c>
      <c r="AT629" s="71">
        <v>4</v>
      </c>
      <c r="AU629" s="71">
        <v>13</v>
      </c>
      <c r="AV629" s="71">
        <v>0</v>
      </c>
      <c r="AW629" s="71">
        <v>11</v>
      </c>
      <c r="AX629" s="71"/>
      <c r="AY629" s="72"/>
      <c r="AZ629" s="71">
        <v>267634.59999999998</v>
      </c>
      <c r="BA629" s="71">
        <v>212773.50000000009</v>
      </c>
      <c r="BB629" s="71">
        <v>6270</v>
      </c>
      <c r="BC629" s="71">
        <v>1399.7</v>
      </c>
      <c r="BD629" s="71">
        <v>0</v>
      </c>
      <c r="BE629" s="71">
        <v>100346.3</v>
      </c>
      <c r="BF629" s="71"/>
      <c r="BG629" s="72"/>
      <c r="BH629" s="71">
        <v>0</v>
      </c>
      <c r="BI629" s="71">
        <v>10.913</v>
      </c>
      <c r="BJ629" s="71">
        <v>18650.129000000001</v>
      </c>
      <c r="BK629" s="71">
        <v>5497.7340000000004</v>
      </c>
      <c r="BL629" s="71">
        <v>3777.5488000000005</v>
      </c>
      <c r="BM629" s="71">
        <v>0</v>
      </c>
      <c r="BN629" s="72"/>
      <c r="BO629" s="71">
        <v>0</v>
      </c>
      <c r="BP629" s="71">
        <v>2</v>
      </c>
      <c r="BQ629" s="71">
        <v>437</v>
      </c>
      <c r="BR629" s="71">
        <v>21</v>
      </c>
      <c r="BS629" s="71">
        <v>400</v>
      </c>
      <c r="BT629" s="71">
        <v>0</v>
      </c>
      <c r="BU629"/>
      <c r="BV629" s="70">
        <v>26166.4208</v>
      </c>
      <c r="BW629" s="70">
        <v>107.982</v>
      </c>
      <c r="BX629" s="70">
        <v>1344.6559999999999</v>
      </c>
      <c r="BY629" s="70">
        <v>14.536</v>
      </c>
      <c r="BZ629" s="70">
        <v>163.22200000000001</v>
      </c>
      <c r="CA629" s="70">
        <v>48.622</v>
      </c>
      <c r="CB629" s="70">
        <v>39.886000000000003</v>
      </c>
      <c r="CC629" s="70">
        <v>51</v>
      </c>
      <c r="CD629" s="70">
        <v>0</v>
      </c>
    </row>
    <row r="630" spans="1:82">
      <c r="A630" s="70" t="s">
        <v>2433</v>
      </c>
      <c r="B630" s="70">
        <v>523</v>
      </c>
      <c r="C630" s="70">
        <v>13</v>
      </c>
      <c r="D630" s="70">
        <v>31</v>
      </c>
      <c r="E630" s="70">
        <v>2016</v>
      </c>
      <c r="F630" s="70" t="s">
        <v>155</v>
      </c>
      <c r="G630" s="70" t="s">
        <v>2420</v>
      </c>
      <c r="H630" s="70" t="s">
        <v>2421</v>
      </c>
      <c r="I630" s="148"/>
      <c r="J630" s="71">
        <v>25749.162414012724</v>
      </c>
      <c r="K630" s="71">
        <v>407.52997532063881</v>
      </c>
      <c r="L630" s="71">
        <v>466.70377562630102</v>
      </c>
      <c r="M630" s="71">
        <v>12579.741993252515</v>
      </c>
      <c r="N630" s="71">
        <v>10852.317332095483</v>
      </c>
      <c r="O630" s="71">
        <v>5425.2159470927418</v>
      </c>
      <c r="P630" s="71">
        <v>3075.1482754521721</v>
      </c>
      <c r="Q630" s="71">
        <v>646.66369083754137</v>
      </c>
      <c r="R630" s="71">
        <v>551.32195413542024</v>
      </c>
      <c r="S630" s="71">
        <v>837.19273763930198</v>
      </c>
      <c r="T630" s="72"/>
      <c r="U630" s="71">
        <v>1628816296</v>
      </c>
      <c r="V630" s="71">
        <v>209209</v>
      </c>
      <c r="W630" s="71">
        <v>6010</v>
      </c>
      <c r="X630" s="71">
        <v>3031395</v>
      </c>
      <c r="Y630" s="71">
        <v>4236072</v>
      </c>
      <c r="Z630" s="71">
        <v>3190756</v>
      </c>
      <c r="AA630" s="71">
        <v>632913</v>
      </c>
      <c r="AB630" s="71">
        <v>9155389</v>
      </c>
      <c r="AC630" s="71">
        <v>94160362.839674547</v>
      </c>
      <c r="AD630" s="71">
        <v>837.19273763930198</v>
      </c>
      <c r="AE630" s="72"/>
      <c r="AF630" s="71">
        <v>12478185220.770411</v>
      </c>
      <c r="AG630" s="71">
        <v>326176517.5912981</v>
      </c>
      <c r="AH630" s="71">
        <v>85420041.959472492</v>
      </c>
      <c r="AI630" s="71">
        <v>19887350148.371769</v>
      </c>
      <c r="AJ630" s="71">
        <v>15757647916.837891</v>
      </c>
      <c r="AK630" s="71"/>
      <c r="AL630" s="71"/>
      <c r="AM630" s="71">
        <v>1255682441.7763059</v>
      </c>
      <c r="AN630" s="71"/>
      <c r="AO630" s="71"/>
      <c r="AP630" s="71">
        <v>49790462287.307144</v>
      </c>
      <c r="AQ630" s="72"/>
      <c r="AR630" s="71">
        <v>78184</v>
      </c>
      <c r="AS630" s="71">
        <v>6742</v>
      </c>
      <c r="AT630" s="71">
        <v>4</v>
      </c>
      <c r="AU630" s="71">
        <v>16</v>
      </c>
      <c r="AV630" s="71">
        <v>0</v>
      </c>
      <c r="AW630" s="71">
        <v>11</v>
      </c>
      <c r="AX630" s="71"/>
      <c r="AY630" s="72"/>
      <c r="AZ630" s="71">
        <v>299279.09999999998</v>
      </c>
      <c r="BA630" s="71">
        <v>239457.8</v>
      </c>
      <c r="BB630" s="71">
        <v>6270</v>
      </c>
      <c r="BC630" s="71">
        <v>1604.7</v>
      </c>
      <c r="BD630" s="71">
        <v>0</v>
      </c>
      <c r="BE630" s="71">
        <v>99786.3</v>
      </c>
      <c r="BF630" s="71"/>
      <c r="BG630" s="72"/>
      <c r="BH630" s="71">
        <v>3.6930000000000001</v>
      </c>
      <c r="BI630" s="71">
        <v>10.388</v>
      </c>
      <c r="BJ630" s="71">
        <v>19183.458600000002</v>
      </c>
      <c r="BK630" s="71">
        <v>3827.288</v>
      </c>
      <c r="BL630" s="71">
        <v>3660.3307</v>
      </c>
      <c r="BM630" s="71">
        <v>0</v>
      </c>
      <c r="BN630" s="72"/>
      <c r="BO630" s="71">
        <v>1</v>
      </c>
      <c r="BP630" s="71">
        <v>2</v>
      </c>
      <c r="BQ630" s="71">
        <v>428</v>
      </c>
      <c r="BR630" s="71">
        <v>17</v>
      </c>
      <c r="BS630" s="71">
        <v>405</v>
      </c>
      <c r="BT630" s="71">
        <v>0</v>
      </c>
      <c r="BU630"/>
      <c r="BV630" s="70">
        <v>24564.664700000001</v>
      </c>
      <c r="BW630" s="70">
        <v>193.32900000000001</v>
      </c>
      <c r="BX630" s="70">
        <v>1647.1130000000001</v>
      </c>
      <c r="BY630" s="70">
        <v>18.484000000000002</v>
      </c>
      <c r="BZ630" s="70">
        <v>164.018</v>
      </c>
      <c r="CA630" s="70">
        <v>56.218600000000002</v>
      </c>
      <c r="CB630" s="70">
        <v>12.878</v>
      </c>
      <c r="CC630" s="70">
        <v>28.452999999999999</v>
      </c>
      <c r="CD630" s="70">
        <v>0</v>
      </c>
    </row>
    <row r="631" spans="1:82">
      <c r="A631" s="70" t="s">
        <v>2434</v>
      </c>
      <c r="B631" s="70">
        <v>524</v>
      </c>
      <c r="C631" s="70">
        <v>14</v>
      </c>
      <c r="D631" s="70">
        <v>31</v>
      </c>
      <c r="E631" s="70">
        <v>2017</v>
      </c>
      <c r="F631" s="70" t="s">
        <v>156</v>
      </c>
      <c r="G631" s="70" t="s">
        <v>2420</v>
      </c>
      <c r="H631" s="70" t="s">
        <v>2421</v>
      </c>
      <c r="I631" s="148"/>
      <c r="J631" s="71">
        <v>25959.946218263238</v>
      </c>
      <c r="K631" s="71">
        <v>420.60415091502597</v>
      </c>
      <c r="L631" s="71">
        <v>551.95426816780071</v>
      </c>
      <c r="M631" s="71">
        <v>12549.083627071786</v>
      </c>
      <c r="N631" s="71">
        <v>11150.040900266145</v>
      </c>
      <c r="O631" s="71">
        <v>5349.4375029083531</v>
      </c>
      <c r="P631" s="71">
        <v>3062.9778159326588</v>
      </c>
      <c r="Q631" s="71">
        <v>626.42317219890003</v>
      </c>
      <c r="R631" s="71">
        <v>548.74602636040981</v>
      </c>
      <c r="S631" s="71">
        <v>869.10199440854149</v>
      </c>
      <c r="T631" s="72"/>
      <c r="U631" s="71">
        <v>1795642664</v>
      </c>
      <c r="V631" s="71">
        <v>209209</v>
      </c>
      <c r="W631" s="71">
        <v>6010</v>
      </c>
      <c r="X631" s="71">
        <v>3031395</v>
      </c>
      <c r="Y631" s="71">
        <v>4280874</v>
      </c>
      <c r="Z631" s="71">
        <v>3198378</v>
      </c>
      <c r="AA631" s="71">
        <v>634427</v>
      </c>
      <c r="AB631" s="71">
        <v>9171274</v>
      </c>
      <c r="AC631" s="71">
        <v>95580027.999999985</v>
      </c>
      <c r="AD631" s="71">
        <v>869.10199440854149</v>
      </c>
      <c r="AE631" s="72"/>
      <c r="AF631" s="71">
        <v>12919986083.459021</v>
      </c>
      <c r="AG631" s="71">
        <v>339180023.91620111</v>
      </c>
      <c r="AH631" s="71">
        <v>121595484.3900172</v>
      </c>
      <c r="AI631" s="71">
        <v>20597148975.369888</v>
      </c>
      <c r="AJ631" s="71">
        <v>16910272126.607349</v>
      </c>
      <c r="AK631" s="71"/>
      <c r="AL631" s="71"/>
      <c r="AM631" s="71">
        <v>1259829314.9565761</v>
      </c>
      <c r="AN631" s="71"/>
      <c r="AO631" s="71"/>
      <c r="AP631" s="71">
        <v>52148012008.699051</v>
      </c>
      <c r="AQ631" s="72"/>
      <c r="AR631" s="71">
        <v>83941</v>
      </c>
      <c r="AS631" s="71">
        <v>7467</v>
      </c>
      <c r="AT631" s="71">
        <v>4</v>
      </c>
      <c r="AU631" s="71">
        <v>16</v>
      </c>
      <c r="AV631" s="71">
        <v>0</v>
      </c>
      <c r="AW631" s="71">
        <v>11</v>
      </c>
      <c r="AX631" s="71"/>
      <c r="AY631" s="72"/>
      <c r="AZ631" s="71">
        <v>324984.90000000002</v>
      </c>
      <c r="BA631" s="71">
        <v>256672.2999999999</v>
      </c>
      <c r="BB631" s="71">
        <v>6270</v>
      </c>
      <c r="BC631" s="71">
        <v>1604.7</v>
      </c>
      <c r="BD631" s="71">
        <v>0</v>
      </c>
      <c r="BE631" s="71">
        <v>99786.26</v>
      </c>
      <c r="BF631" s="71"/>
      <c r="BG631" s="72"/>
      <c r="BH631" s="71">
        <v>3.8490000000000002</v>
      </c>
      <c r="BI631" s="71">
        <v>9.5139999999999993</v>
      </c>
      <c r="BJ631" s="71">
        <v>19361.203000000001</v>
      </c>
      <c r="BK631" s="71">
        <v>5288.0169999999998</v>
      </c>
      <c r="BL631" s="71">
        <v>3967.7059999999997</v>
      </c>
      <c r="BM631" s="71">
        <v>0</v>
      </c>
      <c r="BN631" s="72"/>
      <c r="BO631" s="71">
        <v>1</v>
      </c>
      <c r="BP631" s="71">
        <v>2</v>
      </c>
      <c r="BQ631" s="71">
        <v>439</v>
      </c>
      <c r="BR631" s="71">
        <v>20</v>
      </c>
      <c r="BS631" s="71">
        <v>418</v>
      </c>
      <c r="BT631" s="71">
        <v>0</v>
      </c>
      <c r="BU631"/>
      <c r="BV631" s="70">
        <v>26186.342000000001</v>
      </c>
      <c r="BW631" s="70">
        <v>194.81800000000001</v>
      </c>
      <c r="BX631" s="70">
        <v>1900.673</v>
      </c>
      <c r="BY631" s="70">
        <v>19.198</v>
      </c>
      <c r="BZ631" s="70">
        <v>213.86199999999999</v>
      </c>
      <c r="CA631" s="70">
        <v>50.923999999999999</v>
      </c>
      <c r="CB631" s="70">
        <v>33.213999999999999</v>
      </c>
      <c r="CC631" s="70">
        <v>31.257999999999999</v>
      </c>
      <c r="CD631" s="70">
        <v>0</v>
      </c>
    </row>
    <row r="632" spans="1:82">
      <c r="A632" s="70" t="s">
        <v>2435</v>
      </c>
      <c r="B632" s="70">
        <v>525</v>
      </c>
      <c r="C632" s="70">
        <v>15</v>
      </c>
      <c r="D632" s="70">
        <v>31</v>
      </c>
      <c r="E632" s="70">
        <v>2018</v>
      </c>
      <c r="F632" s="70" t="s">
        <v>183</v>
      </c>
      <c r="G632" s="70" t="s">
        <v>2420</v>
      </c>
      <c r="H632" s="70" t="s">
        <v>2421</v>
      </c>
      <c r="I632" s="148"/>
      <c r="J632" s="71">
        <v>25379.414519137543</v>
      </c>
      <c r="K632" s="71">
        <v>392.8562890031688</v>
      </c>
      <c r="L632" s="71">
        <v>362.37179754519815</v>
      </c>
      <c r="M632" s="71">
        <v>12367.230644086156</v>
      </c>
      <c r="N632" s="71">
        <v>10828.726434663795</v>
      </c>
      <c r="O632" s="71">
        <v>5243.468305871319</v>
      </c>
      <c r="P632" s="71">
        <v>3056.3015956429344</v>
      </c>
      <c r="Q632" s="71">
        <v>582.43949934484101</v>
      </c>
      <c r="R632" s="71">
        <v>531.39938774199106</v>
      </c>
      <c r="S632" s="71">
        <v>918.64613026577945</v>
      </c>
      <c r="T632" s="72"/>
      <c r="U632" s="71">
        <v>1844305776</v>
      </c>
      <c r="V632" s="71">
        <v>209209</v>
      </c>
      <c r="W632" s="71">
        <v>6010</v>
      </c>
      <c r="X632" s="71">
        <v>3031395</v>
      </c>
      <c r="Y632" s="71">
        <v>4328814</v>
      </c>
      <c r="Z632" s="71">
        <v>3195048</v>
      </c>
      <c r="AA632" s="71">
        <v>639409</v>
      </c>
      <c r="AB632" s="71">
        <v>9189521</v>
      </c>
      <c r="AC632" s="71">
        <v>92195858</v>
      </c>
      <c r="AD632" s="71">
        <v>918.64613026577945</v>
      </c>
      <c r="AE632" s="72"/>
      <c r="AF632" s="71">
        <v>12246945920.16186</v>
      </c>
      <c r="AG632" s="71">
        <v>301166645.13589692</v>
      </c>
      <c r="AH632" s="71">
        <v>72442263.20774138</v>
      </c>
      <c r="AI632" s="71">
        <v>19970036320.905128</v>
      </c>
      <c r="AJ632" s="71">
        <v>15878284560.198219</v>
      </c>
      <c r="AK632" s="71"/>
      <c r="AL632" s="71"/>
      <c r="AM632" s="71">
        <v>1264947772.558023</v>
      </c>
      <c r="AN632" s="71"/>
      <c r="AO632" s="71"/>
      <c r="AP632" s="71">
        <v>49733823482.166862</v>
      </c>
      <c r="AQ632" s="72"/>
      <c r="AR632" s="71">
        <v>116725</v>
      </c>
      <c r="AS632" s="71">
        <v>8436</v>
      </c>
      <c r="AT632" s="71">
        <v>3</v>
      </c>
      <c r="AU632" s="71">
        <v>17</v>
      </c>
      <c r="AV632" s="71">
        <v>0</v>
      </c>
      <c r="AW632" s="71">
        <v>13</v>
      </c>
      <c r="AX632" s="71"/>
      <c r="AY632" s="72"/>
      <c r="AZ632" s="71">
        <v>441778.20000000036</v>
      </c>
      <c r="BA632" s="71">
        <v>282206.09999999998</v>
      </c>
      <c r="BB632" s="71">
        <v>4770</v>
      </c>
      <c r="BC632" s="71">
        <v>1944.5</v>
      </c>
      <c r="BD632" s="71">
        <v>0</v>
      </c>
      <c r="BE632" s="71">
        <v>104286.26000000001</v>
      </c>
      <c r="BF632" s="71"/>
      <c r="BG632" s="72"/>
      <c r="BH632" s="71">
        <v>3.3889999999999998</v>
      </c>
      <c r="BI632" s="71">
        <v>9.1479999999999997</v>
      </c>
      <c r="BJ632" s="71">
        <v>19439.478999999999</v>
      </c>
      <c r="BK632" s="71">
        <v>5130.116</v>
      </c>
      <c r="BL632" s="71">
        <v>4003.7679999999991</v>
      </c>
      <c r="BM632" s="71">
        <v>0</v>
      </c>
      <c r="BN632" s="72"/>
      <c r="BO632" s="71">
        <v>1</v>
      </c>
      <c r="BP632" s="71">
        <v>2</v>
      </c>
      <c r="BQ632" s="71">
        <v>424</v>
      </c>
      <c r="BR632" s="71">
        <v>20</v>
      </c>
      <c r="BS632" s="71">
        <v>409</v>
      </c>
      <c r="BT632" s="71">
        <v>0</v>
      </c>
      <c r="BU632"/>
      <c r="BV632" s="70">
        <v>26116.587</v>
      </c>
      <c r="BW632" s="70">
        <v>202.00899999999999</v>
      </c>
      <c r="BX632" s="70">
        <v>1936.6890000000001</v>
      </c>
      <c r="BY632" s="70">
        <v>25.620999999999999</v>
      </c>
      <c r="BZ632" s="70">
        <v>246.42400000000001</v>
      </c>
      <c r="CA632" s="70">
        <v>19.271000000000001</v>
      </c>
      <c r="CB632" s="70">
        <v>27.385999999999999</v>
      </c>
      <c r="CC632" s="70">
        <v>11.913</v>
      </c>
      <c r="CD632" s="70">
        <v>0</v>
      </c>
    </row>
    <row r="633" spans="1:82">
      <c r="A633" s="70" t="s">
        <v>2436</v>
      </c>
      <c r="B633" s="70">
        <v>526</v>
      </c>
      <c r="C633" s="70">
        <v>16</v>
      </c>
      <c r="D633" s="70">
        <v>31</v>
      </c>
      <c r="E633" s="70">
        <v>2019</v>
      </c>
      <c r="F633" s="70" t="s">
        <v>158</v>
      </c>
      <c r="G633" s="70" t="s">
        <v>2420</v>
      </c>
      <c r="H633" s="70" t="s">
        <v>2421</v>
      </c>
      <c r="I633" s="148"/>
      <c r="J633" s="71">
        <v>24237.368514019759</v>
      </c>
      <c r="K633" s="71">
        <v>357.31189590690173</v>
      </c>
      <c r="L633" s="71">
        <v>365.4577535044686</v>
      </c>
      <c r="M633" s="71">
        <v>12363.204153329736</v>
      </c>
      <c r="N633" s="71">
        <v>11158.586450849114</v>
      </c>
      <c r="O633" s="71">
        <v>5088.6229854110525</v>
      </c>
      <c r="P633" s="71">
        <v>3032.9636874620596</v>
      </c>
      <c r="Q633" s="71">
        <v>568.31668769749797</v>
      </c>
      <c r="R633" s="71">
        <v>493.13316405378009</v>
      </c>
      <c r="S633" s="71">
        <v>867.56936891692919</v>
      </c>
      <c r="T633" s="72"/>
      <c r="U633" s="71">
        <v>1774613863</v>
      </c>
      <c r="V633" s="71">
        <v>209209</v>
      </c>
      <c r="W633" s="71">
        <v>6010</v>
      </c>
      <c r="X633" s="71">
        <v>3031395</v>
      </c>
      <c r="Y633" s="71">
        <v>4381327</v>
      </c>
      <c r="Z633" s="71">
        <v>3185819</v>
      </c>
      <c r="AA633" s="71">
        <v>629777</v>
      </c>
      <c r="AB633" s="71">
        <v>9209442</v>
      </c>
      <c r="AC633" s="71">
        <v>86958126</v>
      </c>
      <c r="AD633" s="71">
        <v>867.56936891692919</v>
      </c>
      <c r="AE633" s="72"/>
      <c r="AF633" s="71">
        <v>12096355263.737551</v>
      </c>
      <c r="AG633" s="71">
        <v>289769937.99243969</v>
      </c>
      <c r="AH633" s="71">
        <v>76459444.99770534</v>
      </c>
      <c r="AI633" s="71">
        <v>20737655230.205391</v>
      </c>
      <c r="AJ633" s="71">
        <v>16351710772.403641</v>
      </c>
      <c r="AK633" s="71">
        <v>0</v>
      </c>
      <c r="AL633" s="71">
        <v>0</v>
      </c>
      <c r="AM633" s="71">
        <v>1254256671.7577419</v>
      </c>
      <c r="AN633" s="71">
        <v>0</v>
      </c>
      <c r="AO633" s="71">
        <v>0</v>
      </c>
      <c r="AP633" s="71">
        <v>50806207321.094475</v>
      </c>
      <c r="AQ633" s="72"/>
      <c r="AR633" s="71">
        <v>97528</v>
      </c>
      <c r="AS633" s="71">
        <v>8958</v>
      </c>
      <c r="AT633" s="71">
        <v>3</v>
      </c>
      <c r="AU633" s="71">
        <v>17</v>
      </c>
      <c r="AV633" s="71">
        <v>0</v>
      </c>
      <c r="AW633" s="71">
        <v>16</v>
      </c>
      <c r="AX633" s="71"/>
      <c r="AY633" s="72"/>
      <c r="AZ633" s="71">
        <v>384994.40000000107</v>
      </c>
      <c r="BA633" s="71">
        <v>295957.7</v>
      </c>
      <c r="BB633" s="71">
        <v>4770</v>
      </c>
      <c r="BC633" s="71">
        <v>1596.7</v>
      </c>
      <c r="BD633" s="71">
        <v>0</v>
      </c>
      <c r="BE633" s="71">
        <v>115763.628</v>
      </c>
      <c r="BF633" s="71"/>
      <c r="BG633" s="72"/>
      <c r="BH633" s="71">
        <v>3.613</v>
      </c>
      <c r="BI633" s="71">
        <v>9.2220000000000013</v>
      </c>
      <c r="BJ633" s="71">
        <v>18121.850999999999</v>
      </c>
      <c r="BK633" s="71">
        <v>5056.6469999999999</v>
      </c>
      <c r="BL633" s="71">
        <v>3849.5150000000003</v>
      </c>
      <c r="BM633" s="71">
        <v>0</v>
      </c>
      <c r="BN633" s="72"/>
      <c r="BO633" s="71">
        <v>1</v>
      </c>
      <c r="BP633" s="71">
        <v>2</v>
      </c>
      <c r="BQ633" s="71">
        <v>427</v>
      </c>
      <c r="BR633" s="71">
        <v>20</v>
      </c>
      <c r="BS633" s="71">
        <v>407</v>
      </c>
      <c r="BT633" s="71">
        <v>0</v>
      </c>
      <c r="BU633"/>
      <c r="BV633" s="70">
        <v>25084.626</v>
      </c>
      <c r="BW633" s="70">
        <v>126.79</v>
      </c>
      <c r="BX633" s="70">
        <v>1491.3109999999999</v>
      </c>
      <c r="BY633" s="70">
        <v>17.204000000000001</v>
      </c>
      <c r="BZ633" s="70">
        <v>226.726</v>
      </c>
      <c r="CA633" s="70">
        <v>30.623999999999999</v>
      </c>
      <c r="CB633" s="70">
        <v>33.759</v>
      </c>
      <c r="CC633" s="70">
        <v>29.808</v>
      </c>
      <c r="CD633" s="70">
        <v>0</v>
      </c>
    </row>
    <row r="634" spans="1:82">
      <c r="A634" s="70" t="s">
        <v>2437</v>
      </c>
      <c r="B634" s="70">
        <v>527</v>
      </c>
      <c r="C634" s="70">
        <v>17</v>
      </c>
      <c r="D634" s="70">
        <v>31</v>
      </c>
      <c r="E634" s="70">
        <v>2020</v>
      </c>
      <c r="F634" s="70" t="s">
        <v>159</v>
      </c>
      <c r="G634" s="1064" t="s">
        <v>2420</v>
      </c>
      <c r="H634" s="70" t="s">
        <v>2421</v>
      </c>
      <c r="I634" s="148"/>
      <c r="J634" s="71">
        <v>22025.019401078633</v>
      </c>
      <c r="K634" s="71">
        <v>379.87629628302125</v>
      </c>
      <c r="L634" s="71">
        <v>394.64654091180847</v>
      </c>
      <c r="M634" s="71">
        <v>11200.142469214987</v>
      </c>
      <c r="N634" s="71">
        <v>11458.498802273054</v>
      </c>
      <c r="O634" s="71">
        <v>4476.163815415779</v>
      </c>
      <c r="P634" s="71">
        <v>2873.688605851682</v>
      </c>
      <c r="Q634" s="71">
        <v>543.63231511527397</v>
      </c>
      <c r="R634" s="71">
        <v>454.86200237633432</v>
      </c>
      <c r="S634" s="71">
        <v>858.6047778834195</v>
      </c>
      <c r="T634" s="72"/>
      <c r="U634" s="71">
        <v>1583527800</v>
      </c>
      <c r="V634" s="71">
        <v>208794</v>
      </c>
      <c r="W634" s="71">
        <v>6704</v>
      </c>
      <c r="X634" s="71">
        <v>3115967</v>
      </c>
      <c r="Y634" s="71">
        <v>4429961</v>
      </c>
      <c r="Z634" s="71">
        <v>3198546</v>
      </c>
      <c r="AA634" s="71">
        <v>634234</v>
      </c>
      <c r="AB634" s="71">
        <v>9220245</v>
      </c>
      <c r="AC634" s="71">
        <v>80633281</v>
      </c>
      <c r="AD634" s="71">
        <v>858.6047778834195</v>
      </c>
      <c r="AE634" s="72"/>
      <c r="AF634" s="71">
        <v>11031231380.87035</v>
      </c>
      <c r="AG634" s="71">
        <v>290295693.31708843</v>
      </c>
      <c r="AH634" s="71">
        <v>81751618.66162248</v>
      </c>
      <c r="AI634" s="71">
        <v>18919260801.914639</v>
      </c>
      <c r="AJ634" s="71">
        <v>18507076532.573811</v>
      </c>
      <c r="AK634" s="71">
        <v>0</v>
      </c>
      <c r="AL634" s="71">
        <v>0</v>
      </c>
      <c r="AM634" s="71">
        <v>1203344411.558526</v>
      </c>
      <c r="AN634" s="71">
        <v>0</v>
      </c>
      <c r="AO634" s="71">
        <v>0</v>
      </c>
      <c r="AP634" s="71">
        <v>50032960438.896034</v>
      </c>
      <c r="AQ634" s="72"/>
      <c r="AR634" s="71">
        <v>104936</v>
      </c>
      <c r="AS634" s="71">
        <v>9086</v>
      </c>
      <c r="AT634" s="71">
        <v>4</v>
      </c>
      <c r="AU634" s="71">
        <v>17</v>
      </c>
      <c r="AV634" s="71">
        <v>0</v>
      </c>
      <c r="AW634" s="71">
        <v>16</v>
      </c>
      <c r="AX634" s="71"/>
      <c r="AY634" s="72"/>
      <c r="AZ634" s="71">
        <v>419467.0000000007</v>
      </c>
      <c r="BA634" s="71">
        <v>311583.90000000008</v>
      </c>
      <c r="BB634" s="71">
        <v>5370</v>
      </c>
      <c r="BC634" s="71">
        <v>1596.7</v>
      </c>
      <c r="BD634" s="71">
        <v>0</v>
      </c>
      <c r="BE634" s="71">
        <v>115763.628</v>
      </c>
      <c r="BF634" s="71"/>
      <c r="BG634" s="72"/>
      <c r="BH634" s="71">
        <v>3.9020000000000001</v>
      </c>
      <c r="BI634" s="71">
        <v>8.5879999999999992</v>
      </c>
      <c r="BJ634" s="71">
        <v>15627.598</v>
      </c>
      <c r="BK634" s="71">
        <v>4292.7089999999998</v>
      </c>
      <c r="BL634" s="71">
        <v>3413.2879999999996</v>
      </c>
      <c r="BM634" s="71">
        <v>0</v>
      </c>
      <c r="BN634" s="72"/>
      <c r="BO634" s="71">
        <v>1</v>
      </c>
      <c r="BP634" s="71">
        <v>2</v>
      </c>
      <c r="BQ634" s="71">
        <v>414</v>
      </c>
      <c r="BR634" s="71">
        <v>21</v>
      </c>
      <c r="BS634" s="71">
        <v>398</v>
      </c>
      <c r="BT634" s="71">
        <v>0</v>
      </c>
      <c r="BU634"/>
      <c r="BV634" s="70">
        <v>21727.248</v>
      </c>
      <c r="BW634" s="70">
        <v>120.321</v>
      </c>
      <c r="BX634" s="70">
        <v>1222.307</v>
      </c>
      <c r="BY634" s="70">
        <v>16.484000000000002</v>
      </c>
      <c r="BZ634" s="70">
        <v>190.28100000000001</v>
      </c>
      <c r="CA634" s="70">
        <v>17.652999999999999</v>
      </c>
      <c r="CB634" s="70">
        <v>39.177999999999997</v>
      </c>
      <c r="CC634" s="70">
        <v>12.613</v>
      </c>
      <c r="CD634" s="70">
        <v>0</v>
      </c>
    </row>
    <row r="635" spans="1:82">
      <c r="A635" s="70" t="s">
        <v>2438</v>
      </c>
      <c r="B635" s="70">
        <v>527</v>
      </c>
      <c r="C635" s="70">
        <v>18</v>
      </c>
      <c r="D635" s="70">
        <v>31</v>
      </c>
      <c r="E635" s="70">
        <v>2021</v>
      </c>
      <c r="F635" s="70" t="s">
        <v>160</v>
      </c>
      <c r="G635" s="1064" t="s">
        <v>2420</v>
      </c>
      <c r="H635" s="70" t="s">
        <v>2421</v>
      </c>
      <c r="I635" s="148"/>
      <c r="J635" s="71">
        <v>23111.148899747761</v>
      </c>
      <c r="K635" s="71">
        <v>477.07578462088128</v>
      </c>
      <c r="L635" s="71">
        <v>384.66950543788363</v>
      </c>
      <c r="M635" s="71">
        <v>12067.419573399095</v>
      </c>
      <c r="N635" s="71">
        <v>10976.877724210533</v>
      </c>
      <c r="O635" s="71">
        <v>4354.6883466251365</v>
      </c>
      <c r="P635" s="71">
        <v>2969.1419076511438</v>
      </c>
      <c r="Q635" s="71">
        <v>538.04945595992604</v>
      </c>
      <c r="R635" s="71">
        <v>511.30103919173808</v>
      </c>
      <c r="S635" s="71">
        <v>825.98854154524872</v>
      </c>
      <c r="T635" s="72"/>
      <c r="U635" s="71">
        <v>1737517810</v>
      </c>
      <c r="V635" s="71">
        <v>208794</v>
      </c>
      <c r="W635" s="71">
        <v>6704</v>
      </c>
      <c r="X635" s="71">
        <v>3115967</v>
      </c>
      <c r="Y635" s="71">
        <v>4468179</v>
      </c>
      <c r="Z635" s="71">
        <v>3204013</v>
      </c>
      <c r="AA635" s="71">
        <v>638991</v>
      </c>
      <c r="AB635" s="71">
        <v>9215210</v>
      </c>
      <c r="AC635" s="71">
        <v>87929700</v>
      </c>
      <c r="AD635" s="71">
        <v>825.98854154524872</v>
      </c>
      <c r="AE635" s="72"/>
      <c r="AF635" s="71">
        <v>10696715906.304039</v>
      </c>
      <c r="AG635" s="71">
        <v>359790138.7429204</v>
      </c>
      <c r="AH635" s="71">
        <v>77384059.403510973</v>
      </c>
      <c r="AI635" s="71">
        <v>20138840966.82444</v>
      </c>
      <c r="AJ635" s="71">
        <v>16348356944.886959</v>
      </c>
      <c r="AK635" s="71">
        <v>0</v>
      </c>
      <c r="AL635" s="71">
        <v>0</v>
      </c>
      <c r="AM635" s="71">
        <v>1209624291.5653434</v>
      </c>
      <c r="AN635" s="71">
        <v>0</v>
      </c>
      <c r="AO635" s="71">
        <v>0</v>
      </c>
      <c r="AP635" s="71">
        <v>48830712307.727211</v>
      </c>
      <c r="AQ635" s="72"/>
      <c r="AR635" s="71">
        <v>137173</v>
      </c>
      <c r="AS635" s="71">
        <v>9221</v>
      </c>
      <c r="AT635" s="71">
        <v>4</v>
      </c>
      <c r="AU635" s="71">
        <v>17</v>
      </c>
      <c r="AV635" s="71">
        <v>0</v>
      </c>
      <c r="AW635" s="71">
        <v>18</v>
      </c>
      <c r="AX635" s="71"/>
      <c r="AY635" s="72"/>
      <c r="AZ635" s="71">
        <v>537765.70000000007</v>
      </c>
      <c r="BA635" s="71">
        <v>325491.70000000321</v>
      </c>
      <c r="BB635" s="71">
        <v>5370</v>
      </c>
      <c r="BC635" s="71">
        <v>1596.7</v>
      </c>
      <c r="BD635" s="71">
        <v>0</v>
      </c>
      <c r="BE635" s="71">
        <v>121661.75999999999</v>
      </c>
      <c r="BF635" s="71"/>
      <c r="BG635" s="72"/>
      <c r="BH635" s="71">
        <v>3.5390000000000001</v>
      </c>
      <c r="BI635" s="71">
        <v>7.9909999999999997</v>
      </c>
      <c r="BJ635" s="71">
        <v>16230.575000000001</v>
      </c>
      <c r="BK635" s="71">
        <v>5058.2640000000001</v>
      </c>
      <c r="BL635" s="71">
        <v>3621.5869999999995</v>
      </c>
      <c r="BM635" s="71">
        <v>0</v>
      </c>
      <c r="BN635" s="72"/>
      <c r="BO635" s="71">
        <v>1</v>
      </c>
      <c r="BP635" s="71">
        <v>2</v>
      </c>
      <c r="BQ635" s="71">
        <v>414</v>
      </c>
      <c r="BR635" s="71">
        <v>21</v>
      </c>
      <c r="BS635" s="71">
        <v>409</v>
      </c>
      <c r="BT635" s="71">
        <v>0</v>
      </c>
      <c r="BU635"/>
      <c r="BV635" s="70">
        <v>23072.387999999999</v>
      </c>
      <c r="BW635" s="70">
        <v>109.98099999999999</v>
      </c>
      <c r="BX635" s="70">
        <v>1462.596</v>
      </c>
      <c r="BY635" s="70">
        <v>17.524999999999999</v>
      </c>
      <c r="BZ635" s="70">
        <v>189.095</v>
      </c>
      <c r="CA635" s="70">
        <v>20.797999999999998</v>
      </c>
      <c r="CB635" s="70">
        <v>33.18</v>
      </c>
      <c r="CC635" s="70">
        <v>16.393000000000001</v>
      </c>
      <c r="CD635" s="70">
        <v>0</v>
      </c>
    </row>
    <row r="636" spans="1:82">
      <c r="A636" s="70" t="s">
        <v>2439</v>
      </c>
      <c r="B636" s="70">
        <v>527</v>
      </c>
      <c r="C636" s="70">
        <v>19</v>
      </c>
      <c r="D636" s="70">
        <v>31</v>
      </c>
      <c r="E636" s="70">
        <v>2022</v>
      </c>
      <c r="F636" s="70" t="s">
        <v>161</v>
      </c>
      <c r="G636" s="70" t="s">
        <v>2420</v>
      </c>
      <c r="H636" s="70" t="s">
        <v>2421</v>
      </c>
      <c r="I636" s="148"/>
      <c r="J636" s="71">
        <v>22252.713117290772</v>
      </c>
      <c r="K636" s="71">
        <v>420.18923631033869</v>
      </c>
      <c r="L636" s="71">
        <v>273.26146756396179</v>
      </c>
      <c r="M636" s="71">
        <v>11954.312007433648</v>
      </c>
      <c r="N636" s="71">
        <v>11314.94633672953</v>
      </c>
      <c r="O636" s="71">
        <v>4593.588774197915</v>
      </c>
      <c r="P636" s="71">
        <v>2957.3883664578198</v>
      </c>
      <c r="Q636" s="71">
        <v>542.30916578478787</v>
      </c>
      <c r="R636" s="71">
        <v>527.65923970443123</v>
      </c>
      <c r="S636" s="71">
        <v>821.38545518887565</v>
      </c>
      <c r="T636" s="72"/>
      <c r="U636" s="71">
        <v>1823177796</v>
      </c>
      <c r="V636" s="71">
        <v>208794</v>
      </c>
      <c r="W636" s="71">
        <v>6704</v>
      </c>
      <c r="X636" s="71">
        <v>3115967</v>
      </c>
      <c r="Y636" s="71">
        <v>4512592</v>
      </c>
      <c r="Z636" s="71">
        <v>3211162</v>
      </c>
      <c r="AA636" s="71">
        <v>646164</v>
      </c>
      <c r="AB636" s="71">
        <v>9212003</v>
      </c>
      <c r="AC636" s="71">
        <v>91882539.999999985</v>
      </c>
      <c r="AD636" s="71">
        <v>821.38545518887565</v>
      </c>
      <c r="AE636" s="72"/>
      <c r="AF636" s="71">
        <v>10675521525.86034</v>
      </c>
      <c r="AG636" s="71">
        <v>344156449.23478812</v>
      </c>
      <c r="AH636" s="71">
        <v>62778728.682337269</v>
      </c>
      <c r="AI636" s="71">
        <v>19656206044.104691</v>
      </c>
      <c r="AJ636" s="71">
        <v>17346172255.864521</v>
      </c>
      <c r="AK636" s="71">
        <v>0</v>
      </c>
      <c r="AL636" s="71">
        <v>0</v>
      </c>
      <c r="AM636" s="71">
        <v>1189521023.460232</v>
      </c>
      <c r="AN636" s="71">
        <v>0</v>
      </c>
      <c r="AO636" s="71">
        <v>0</v>
      </c>
      <c r="AP636" s="71">
        <v>49274356027.206909</v>
      </c>
      <c r="AQ636" s="72"/>
      <c r="AR636" s="71">
        <v>146754</v>
      </c>
      <c r="AS636" s="71">
        <v>9265</v>
      </c>
      <c r="AT636" s="71">
        <v>4</v>
      </c>
      <c r="AU636" s="71">
        <v>18</v>
      </c>
      <c r="AV636" s="71">
        <v>0</v>
      </c>
      <c r="AW636" s="71">
        <v>18</v>
      </c>
      <c r="AX636" s="71"/>
      <c r="AY636" s="72"/>
      <c r="AZ636" s="71">
        <v>581515.70000002137</v>
      </c>
      <c r="BA636" s="71">
        <v>336306.20000000339</v>
      </c>
      <c r="BB636" s="71">
        <v>5370</v>
      </c>
      <c r="BC636" s="71">
        <v>6056.7</v>
      </c>
      <c r="BD636" s="71">
        <v>0</v>
      </c>
      <c r="BE636" s="71">
        <v>121661.76000000001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156599</v>
      </c>
      <c r="AS637" s="71">
        <v>9302</v>
      </c>
      <c r="AT637" s="71">
        <v>4</v>
      </c>
      <c r="AU637" s="71">
        <v>20</v>
      </c>
      <c r="AV637" s="71">
        <v>0</v>
      </c>
      <c r="AW637" s="71">
        <v>20</v>
      </c>
      <c r="AX637" s="71"/>
      <c r="AY637" s="72"/>
      <c r="AZ637" s="71">
        <v>624643.60000004608</v>
      </c>
      <c r="BA637" s="71">
        <v>338585.60000000341</v>
      </c>
      <c r="BB637" s="71">
        <v>5370</v>
      </c>
      <c r="BC637" s="71">
        <v>14446.7</v>
      </c>
      <c r="BD637" s="71">
        <v>0</v>
      </c>
      <c r="BE637" s="71">
        <v>126741.946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1558</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1567</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2224</v>
      </c>
      <c r="B9" s="70">
        <v>1</v>
      </c>
      <c r="C9" s="70">
        <v>1</v>
      </c>
      <c r="D9" s="70">
        <v>1</v>
      </c>
      <c r="E9" s="70">
        <v>1990</v>
      </c>
      <c r="F9" s="70" t="s">
        <v>787</v>
      </c>
      <c r="G9" s="1073" t="s">
        <v>2225</v>
      </c>
      <c r="H9" s="70" t="s">
        <v>2226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2227</v>
      </c>
      <c r="B10" s="70">
        <v>2</v>
      </c>
      <c r="C10" s="70">
        <v>2</v>
      </c>
      <c r="D10" s="70">
        <v>1</v>
      </c>
      <c r="E10" s="70">
        <v>2005</v>
      </c>
      <c r="F10" s="70" t="s">
        <v>789</v>
      </c>
      <c r="G10" s="1073" t="s">
        <v>2225</v>
      </c>
      <c r="H10" s="70" t="s">
        <v>2226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2228</v>
      </c>
      <c r="B11" s="70">
        <v>3</v>
      </c>
      <c r="C11" s="70">
        <v>3</v>
      </c>
      <c r="D11" s="70">
        <v>1</v>
      </c>
      <c r="E11" s="70">
        <v>2006</v>
      </c>
      <c r="F11" s="70" t="s">
        <v>790</v>
      </c>
      <c r="G11" s="1073" t="s">
        <v>2225</v>
      </c>
      <c r="H11" s="70" t="s">
        <v>2226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2229</v>
      </c>
      <c r="B12" s="70">
        <v>4</v>
      </c>
      <c r="C12" s="70">
        <v>4</v>
      </c>
      <c r="D12" s="70">
        <v>1</v>
      </c>
      <c r="E12" s="70">
        <v>2007</v>
      </c>
      <c r="F12" s="70" t="s">
        <v>791</v>
      </c>
      <c r="G12" s="1073" t="s">
        <v>2225</v>
      </c>
      <c r="H12" s="70" t="s">
        <v>2226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2230</v>
      </c>
      <c r="B13" s="70">
        <v>5</v>
      </c>
      <c r="C13" s="70">
        <v>5</v>
      </c>
      <c r="D13" s="70">
        <v>1</v>
      </c>
      <c r="E13" s="70">
        <v>2008</v>
      </c>
      <c r="F13" s="70" t="s">
        <v>792</v>
      </c>
      <c r="G13" s="1073" t="s">
        <v>2225</v>
      </c>
      <c r="H13" s="70" t="s">
        <v>2226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2231</v>
      </c>
      <c r="B14" s="70">
        <v>6</v>
      </c>
      <c r="C14" s="70">
        <v>6</v>
      </c>
      <c r="D14" s="70">
        <v>1</v>
      </c>
      <c r="E14" s="70">
        <v>2009</v>
      </c>
      <c r="F14" s="70" t="s">
        <v>176</v>
      </c>
      <c r="G14" s="1073" t="s">
        <v>2225</v>
      </c>
      <c r="H14" s="70" t="s">
        <v>2226</v>
      </c>
      <c r="I14" s="1066"/>
      <c r="J14" s="73">
        <v>0</v>
      </c>
      <c r="K14" s="73">
        <v>0</v>
      </c>
      <c r="L14" s="73">
        <v>0</v>
      </c>
      <c r="M14" s="73">
        <v>0</v>
      </c>
      <c r="N14" s="73">
        <v>0</v>
      </c>
      <c r="O14" s="73">
        <v>0</v>
      </c>
      <c r="P14" s="73">
        <v>0</v>
      </c>
      <c r="Q14" s="73">
        <v>0</v>
      </c>
      <c r="R14" s="73">
        <v>12.35</v>
      </c>
      <c r="S14" s="73">
        <v>0</v>
      </c>
      <c r="T14" s="73">
        <v>0</v>
      </c>
      <c r="U14" s="73">
        <v>0</v>
      </c>
      <c r="V14" s="73">
        <v>0</v>
      </c>
      <c r="W14" s="73">
        <v>0</v>
      </c>
      <c r="X14" s="73">
        <v>0</v>
      </c>
      <c r="Y14" s="73">
        <v>0</v>
      </c>
      <c r="Z14" s="73">
        <v>0</v>
      </c>
      <c r="AA14" s="73">
        <v>7.39</v>
      </c>
      <c r="AB14" s="73">
        <v>0</v>
      </c>
      <c r="AC14" s="73">
        <v>0</v>
      </c>
      <c r="AD14" s="73">
        <v>0</v>
      </c>
      <c r="AE14" s="73">
        <v>0</v>
      </c>
      <c r="AF14" s="73">
        <v>0</v>
      </c>
      <c r="AG14" s="73">
        <v>0</v>
      </c>
      <c r="AH14" s="73">
        <v>0</v>
      </c>
      <c r="AI14" s="73">
        <v>0</v>
      </c>
      <c r="AJ14" s="73">
        <v>7.83</v>
      </c>
      <c r="AK14" s="73">
        <v>0</v>
      </c>
      <c r="AL14" s="73">
        <v>0</v>
      </c>
      <c r="AM14" s="73">
        <v>0</v>
      </c>
      <c r="AN14" s="73">
        <v>0</v>
      </c>
      <c r="AO14" s="73">
        <v>0</v>
      </c>
      <c r="AP14" s="73">
        <v>0</v>
      </c>
      <c r="AQ14" s="73">
        <v>0</v>
      </c>
      <c r="AR14" s="73">
        <v>0</v>
      </c>
      <c r="AS14" s="73">
        <v>0</v>
      </c>
      <c r="AT14" s="73">
        <v>0</v>
      </c>
      <c r="AU14" s="73">
        <v>0</v>
      </c>
      <c r="AV14" s="73">
        <v>7.94</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12.35</v>
      </c>
      <c r="DT14" s="73">
        <v>0</v>
      </c>
      <c r="DU14" s="73">
        <v>0</v>
      </c>
      <c r="DV14" s="73">
        <v>0</v>
      </c>
      <c r="DW14" s="73">
        <v>0</v>
      </c>
      <c r="DX14" s="73">
        <v>0</v>
      </c>
      <c r="DY14" s="73">
        <v>0</v>
      </c>
      <c r="DZ14" s="73">
        <v>0</v>
      </c>
      <c r="EA14" s="73">
        <v>0</v>
      </c>
      <c r="EB14" s="73">
        <v>7.39</v>
      </c>
      <c r="EC14" s="73">
        <v>0</v>
      </c>
      <c r="ED14" s="73">
        <v>0</v>
      </c>
      <c r="EE14" s="73">
        <v>0</v>
      </c>
      <c r="EF14" s="73">
        <v>0</v>
      </c>
      <c r="EG14" s="73">
        <v>0</v>
      </c>
      <c r="EH14" s="73">
        <v>0</v>
      </c>
      <c r="EI14" s="73">
        <v>0</v>
      </c>
      <c r="EJ14" s="73">
        <v>0</v>
      </c>
      <c r="EK14" s="73">
        <v>7.83</v>
      </c>
      <c r="EL14" s="73">
        <v>0</v>
      </c>
      <c r="EM14" s="73">
        <v>0</v>
      </c>
      <c r="EN14" s="73">
        <v>0</v>
      </c>
      <c r="EO14" s="73">
        <v>0</v>
      </c>
      <c r="EP14" s="73">
        <v>0</v>
      </c>
      <c r="EQ14" s="73">
        <v>0</v>
      </c>
      <c r="ER14" s="73">
        <v>0</v>
      </c>
      <c r="ES14" s="73">
        <v>0</v>
      </c>
      <c r="ET14" s="73">
        <v>0</v>
      </c>
      <c r="EU14" s="73">
        <v>0</v>
      </c>
      <c r="EV14" s="73">
        <v>0</v>
      </c>
      <c r="EW14" s="73">
        <v>7.94</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27.57</v>
      </c>
      <c r="HL14" s="73">
        <v>0</v>
      </c>
      <c r="HM14" s="73">
        <v>7.94</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27.57</v>
      </c>
      <c r="IG14" s="73">
        <v>0</v>
      </c>
      <c r="IH14" s="73">
        <v>7.94</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2</v>
      </c>
      <c r="JO14" s="71">
        <v>0</v>
      </c>
      <c r="JP14" s="71">
        <v>0</v>
      </c>
      <c r="JQ14" s="71">
        <v>0</v>
      </c>
      <c r="JR14" s="71">
        <v>0</v>
      </c>
      <c r="JS14" s="71">
        <v>0</v>
      </c>
      <c r="JT14" s="71">
        <v>0</v>
      </c>
      <c r="JU14" s="71">
        <v>0</v>
      </c>
      <c r="JV14" s="71">
        <v>0</v>
      </c>
      <c r="JW14" s="71">
        <v>1</v>
      </c>
      <c r="JX14" s="71">
        <v>0</v>
      </c>
      <c r="JY14" s="71">
        <v>0</v>
      </c>
      <c r="JZ14" s="71">
        <v>0</v>
      </c>
      <c r="KA14" s="71">
        <v>0</v>
      </c>
      <c r="KB14" s="71">
        <v>0</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2</v>
      </c>
      <c r="NP14" s="71">
        <v>0</v>
      </c>
      <c r="NQ14" s="71">
        <v>0</v>
      </c>
      <c r="NR14" s="71">
        <v>0</v>
      </c>
      <c r="NS14" s="71">
        <v>0</v>
      </c>
      <c r="NT14" s="71">
        <v>0</v>
      </c>
      <c r="NU14" s="71">
        <v>0</v>
      </c>
      <c r="NV14" s="71">
        <v>0</v>
      </c>
      <c r="NW14" s="71">
        <v>0</v>
      </c>
      <c r="NX14" s="71">
        <v>1</v>
      </c>
      <c r="NY14" s="71">
        <v>0</v>
      </c>
      <c r="NZ14" s="71">
        <v>0</v>
      </c>
      <c r="OA14" s="71">
        <v>0</v>
      </c>
      <c r="OB14" s="71">
        <v>0</v>
      </c>
      <c r="OC14" s="71">
        <v>0</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1</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5</v>
      </c>
      <c r="RT14" s="71">
        <v>0</v>
      </c>
      <c r="RU14" s="71">
        <v>1</v>
      </c>
      <c r="RV14" s="71">
        <v>0</v>
      </c>
      <c r="RW14" s="71">
        <v>0</v>
      </c>
      <c r="RX14" s="71">
        <v>0</v>
      </c>
      <c r="RY14" s="71">
        <v>0</v>
      </c>
      <c r="RZ14" s="71">
        <v>0</v>
      </c>
      <c r="SA14" s="71">
        <v>0</v>
      </c>
      <c r="SB14" s="71">
        <v>0</v>
      </c>
      <c r="SC14" s="71">
        <v>0</v>
      </c>
      <c r="SD14" s="71">
        <v>0</v>
      </c>
      <c r="SE14" s="71">
        <v>0</v>
      </c>
      <c r="SF14" s="71">
        <v>0</v>
      </c>
      <c r="SG14" s="71">
        <v>0</v>
      </c>
      <c r="SH14" s="71">
        <v>0</v>
      </c>
    </row>
    <row r="15" spans="1:503">
      <c r="A15" s="16" t="s">
        <v>2232</v>
      </c>
      <c r="B15" s="70">
        <v>7</v>
      </c>
      <c r="C15" s="70">
        <v>7</v>
      </c>
      <c r="D15" s="70">
        <v>1</v>
      </c>
      <c r="E15" s="70">
        <v>2010</v>
      </c>
      <c r="F15" s="70" t="s">
        <v>177</v>
      </c>
      <c r="G15" s="1073" t="s">
        <v>2225</v>
      </c>
      <c r="H15" s="70" t="s">
        <v>2226</v>
      </c>
      <c r="I15" s="1066"/>
      <c r="J15" s="73">
        <v>0</v>
      </c>
      <c r="K15" s="73">
        <v>0</v>
      </c>
      <c r="L15" s="73">
        <v>0</v>
      </c>
      <c r="M15" s="73">
        <v>0</v>
      </c>
      <c r="N15" s="73">
        <v>0</v>
      </c>
      <c r="O15" s="73">
        <v>0</v>
      </c>
      <c r="P15" s="73">
        <v>0</v>
      </c>
      <c r="Q15" s="73">
        <v>0</v>
      </c>
      <c r="R15" s="73">
        <v>11.048999999999999</v>
      </c>
      <c r="S15" s="73">
        <v>0</v>
      </c>
      <c r="T15" s="73">
        <v>0</v>
      </c>
      <c r="U15" s="73">
        <v>0</v>
      </c>
      <c r="V15" s="73">
        <v>0</v>
      </c>
      <c r="W15" s="73">
        <v>0</v>
      </c>
      <c r="X15" s="73">
        <v>0</v>
      </c>
      <c r="Y15" s="73">
        <v>0</v>
      </c>
      <c r="Z15" s="73">
        <v>0</v>
      </c>
      <c r="AA15" s="73">
        <v>3.02</v>
      </c>
      <c r="AB15" s="73">
        <v>0</v>
      </c>
      <c r="AC15" s="73">
        <v>0</v>
      </c>
      <c r="AD15" s="73">
        <v>0</v>
      </c>
      <c r="AE15" s="73">
        <v>0</v>
      </c>
      <c r="AF15" s="73">
        <v>0</v>
      </c>
      <c r="AG15" s="73">
        <v>0</v>
      </c>
      <c r="AH15" s="73">
        <v>0</v>
      </c>
      <c r="AI15" s="73">
        <v>0</v>
      </c>
      <c r="AJ15" s="73">
        <v>7.7409999999999997</v>
      </c>
      <c r="AK15" s="73">
        <v>0</v>
      </c>
      <c r="AL15" s="73">
        <v>0</v>
      </c>
      <c r="AM15" s="73">
        <v>0</v>
      </c>
      <c r="AN15" s="73">
        <v>0</v>
      </c>
      <c r="AO15" s="73">
        <v>0</v>
      </c>
      <c r="AP15" s="73">
        <v>0</v>
      </c>
      <c r="AQ15" s="73">
        <v>0</v>
      </c>
      <c r="AR15" s="73">
        <v>0</v>
      </c>
      <c r="AS15" s="73">
        <v>0</v>
      </c>
      <c r="AT15" s="73">
        <v>0</v>
      </c>
      <c r="AU15" s="73">
        <v>0</v>
      </c>
      <c r="AV15" s="73">
        <v>7.1840000000000002</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11.048999999999999</v>
      </c>
      <c r="DT15" s="73">
        <v>0</v>
      </c>
      <c r="DU15" s="73">
        <v>0</v>
      </c>
      <c r="DV15" s="73">
        <v>0</v>
      </c>
      <c r="DW15" s="73">
        <v>0</v>
      </c>
      <c r="DX15" s="73">
        <v>0</v>
      </c>
      <c r="DY15" s="73">
        <v>0</v>
      </c>
      <c r="DZ15" s="73">
        <v>0</v>
      </c>
      <c r="EA15" s="73">
        <v>0</v>
      </c>
      <c r="EB15" s="73">
        <v>3.02</v>
      </c>
      <c r="EC15" s="73">
        <v>0</v>
      </c>
      <c r="ED15" s="73">
        <v>0</v>
      </c>
      <c r="EE15" s="73">
        <v>0</v>
      </c>
      <c r="EF15" s="73">
        <v>0</v>
      </c>
      <c r="EG15" s="73">
        <v>0</v>
      </c>
      <c r="EH15" s="73">
        <v>0</v>
      </c>
      <c r="EI15" s="73">
        <v>0</v>
      </c>
      <c r="EJ15" s="73">
        <v>0</v>
      </c>
      <c r="EK15" s="73">
        <v>7.7409999999999997</v>
      </c>
      <c r="EL15" s="73">
        <v>0</v>
      </c>
      <c r="EM15" s="73">
        <v>0</v>
      </c>
      <c r="EN15" s="73">
        <v>0</v>
      </c>
      <c r="EO15" s="73">
        <v>0</v>
      </c>
      <c r="EP15" s="73">
        <v>0</v>
      </c>
      <c r="EQ15" s="73">
        <v>0</v>
      </c>
      <c r="ER15" s="73">
        <v>0</v>
      </c>
      <c r="ES15" s="73">
        <v>0</v>
      </c>
      <c r="ET15" s="73">
        <v>0</v>
      </c>
      <c r="EU15" s="73">
        <v>0</v>
      </c>
      <c r="EV15" s="73">
        <v>0</v>
      </c>
      <c r="EW15" s="73">
        <v>7.1840000000000002</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21.81</v>
      </c>
      <c r="HL15" s="73">
        <v>0</v>
      </c>
      <c r="HM15" s="73">
        <v>7.1840000000000002</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21.81</v>
      </c>
      <c r="IG15" s="73">
        <v>0</v>
      </c>
      <c r="IH15" s="73">
        <v>7.1840000000000002</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1</v>
      </c>
      <c r="JX15" s="71">
        <v>0</v>
      </c>
      <c r="JY15" s="71">
        <v>0</v>
      </c>
      <c r="JZ15" s="71">
        <v>0</v>
      </c>
      <c r="KA15" s="71">
        <v>0</v>
      </c>
      <c r="KB15" s="71">
        <v>0</v>
      </c>
      <c r="KC15" s="71">
        <v>0</v>
      </c>
      <c r="KD15" s="71">
        <v>0</v>
      </c>
      <c r="KE15" s="71">
        <v>0</v>
      </c>
      <c r="KF15" s="71">
        <v>0</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1</v>
      </c>
      <c r="NY15" s="71">
        <v>0</v>
      </c>
      <c r="NZ15" s="71">
        <v>0</v>
      </c>
      <c r="OA15" s="71">
        <v>0</v>
      </c>
      <c r="OB15" s="71">
        <v>0</v>
      </c>
      <c r="OC15" s="71">
        <v>0</v>
      </c>
      <c r="OD15" s="71">
        <v>0</v>
      </c>
      <c r="OE15" s="71">
        <v>0</v>
      </c>
      <c r="OF15" s="71">
        <v>0</v>
      </c>
      <c r="OG15" s="71">
        <v>0</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1</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1</v>
      </c>
      <c r="RV15" s="71">
        <v>0</v>
      </c>
      <c r="RW15" s="71">
        <v>0</v>
      </c>
      <c r="RX15" s="71">
        <v>0</v>
      </c>
      <c r="RY15" s="71">
        <v>0</v>
      </c>
      <c r="RZ15" s="71">
        <v>0</v>
      </c>
      <c r="SA15" s="71">
        <v>0</v>
      </c>
      <c r="SB15" s="71">
        <v>0</v>
      </c>
      <c r="SC15" s="71">
        <v>0</v>
      </c>
      <c r="SD15" s="71">
        <v>0</v>
      </c>
      <c r="SE15" s="71">
        <v>0</v>
      </c>
      <c r="SF15" s="71">
        <v>0</v>
      </c>
      <c r="SG15" s="71">
        <v>0</v>
      </c>
      <c r="SH15" s="71">
        <v>0</v>
      </c>
    </row>
    <row r="16" spans="1:503">
      <c r="A16" s="16" t="s">
        <v>2233</v>
      </c>
      <c r="B16" s="70">
        <v>8</v>
      </c>
      <c r="C16" s="70">
        <v>8</v>
      </c>
      <c r="D16" s="70">
        <v>1</v>
      </c>
      <c r="E16" s="70">
        <v>2011</v>
      </c>
      <c r="F16" s="70" t="s">
        <v>178</v>
      </c>
      <c r="G16" s="1073" t="s">
        <v>2225</v>
      </c>
      <c r="H16" s="70" t="s">
        <v>2226</v>
      </c>
      <c r="I16" s="1066"/>
      <c r="J16" s="73">
        <v>0</v>
      </c>
      <c r="K16" s="73">
        <v>0</v>
      </c>
      <c r="L16" s="73">
        <v>0</v>
      </c>
      <c r="M16" s="73">
        <v>0</v>
      </c>
      <c r="N16" s="73">
        <v>0</v>
      </c>
      <c r="O16" s="73">
        <v>0</v>
      </c>
      <c r="P16" s="73">
        <v>0</v>
      </c>
      <c r="Q16" s="73">
        <v>0</v>
      </c>
      <c r="R16" s="73">
        <v>11.057</v>
      </c>
      <c r="S16" s="73">
        <v>0</v>
      </c>
      <c r="T16" s="73">
        <v>0</v>
      </c>
      <c r="U16" s="73">
        <v>0</v>
      </c>
      <c r="V16" s="73">
        <v>0</v>
      </c>
      <c r="W16" s="73">
        <v>0</v>
      </c>
      <c r="X16" s="73">
        <v>0</v>
      </c>
      <c r="Y16" s="73">
        <v>0</v>
      </c>
      <c r="Z16" s="73">
        <v>0</v>
      </c>
      <c r="AA16" s="73">
        <v>7.0030000000000001</v>
      </c>
      <c r="AB16" s="73">
        <v>0</v>
      </c>
      <c r="AC16" s="73">
        <v>0</v>
      </c>
      <c r="AD16" s="73">
        <v>0</v>
      </c>
      <c r="AE16" s="73">
        <v>0</v>
      </c>
      <c r="AF16" s="73">
        <v>0</v>
      </c>
      <c r="AG16" s="73">
        <v>0</v>
      </c>
      <c r="AH16" s="73">
        <v>0</v>
      </c>
      <c r="AI16" s="73">
        <v>0</v>
      </c>
      <c r="AJ16" s="73">
        <v>6.657</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11.057</v>
      </c>
      <c r="DT16" s="73">
        <v>0</v>
      </c>
      <c r="DU16" s="73">
        <v>0</v>
      </c>
      <c r="DV16" s="73">
        <v>0</v>
      </c>
      <c r="DW16" s="73">
        <v>0</v>
      </c>
      <c r="DX16" s="73">
        <v>0</v>
      </c>
      <c r="DY16" s="73">
        <v>0</v>
      </c>
      <c r="DZ16" s="73">
        <v>0</v>
      </c>
      <c r="EA16" s="73">
        <v>0</v>
      </c>
      <c r="EB16" s="73">
        <v>7.0030000000000001</v>
      </c>
      <c r="EC16" s="73">
        <v>0</v>
      </c>
      <c r="ED16" s="73">
        <v>0</v>
      </c>
      <c r="EE16" s="73">
        <v>0</v>
      </c>
      <c r="EF16" s="73">
        <v>0</v>
      </c>
      <c r="EG16" s="73">
        <v>0</v>
      </c>
      <c r="EH16" s="73">
        <v>0</v>
      </c>
      <c r="EI16" s="73">
        <v>0</v>
      </c>
      <c r="EJ16" s="73">
        <v>0</v>
      </c>
      <c r="EK16" s="73">
        <v>6.657</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24.716999999999999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24.716999999999999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2</v>
      </c>
      <c r="JO16" s="71">
        <v>0</v>
      </c>
      <c r="JP16" s="71">
        <v>0</v>
      </c>
      <c r="JQ16" s="71">
        <v>0</v>
      </c>
      <c r="JR16" s="71">
        <v>0</v>
      </c>
      <c r="JS16" s="71">
        <v>0</v>
      </c>
      <c r="JT16" s="71">
        <v>0</v>
      </c>
      <c r="JU16" s="71">
        <v>0</v>
      </c>
      <c r="JV16" s="71">
        <v>0</v>
      </c>
      <c r="JW16" s="71">
        <v>1</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2</v>
      </c>
      <c r="NP16" s="71">
        <v>0</v>
      </c>
      <c r="NQ16" s="71">
        <v>0</v>
      </c>
      <c r="NR16" s="71">
        <v>0</v>
      </c>
      <c r="NS16" s="71">
        <v>0</v>
      </c>
      <c r="NT16" s="71">
        <v>0</v>
      </c>
      <c r="NU16" s="71">
        <v>0</v>
      </c>
      <c r="NV16" s="71">
        <v>0</v>
      </c>
      <c r="NW16" s="71">
        <v>0</v>
      </c>
      <c r="NX16" s="71">
        <v>1</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2234</v>
      </c>
      <c r="B17" s="70">
        <v>9</v>
      </c>
      <c r="C17" s="70">
        <v>9</v>
      </c>
      <c r="D17" s="70">
        <v>1</v>
      </c>
      <c r="E17" s="70">
        <v>2012</v>
      </c>
      <c r="F17" s="70" t="s">
        <v>179</v>
      </c>
      <c r="G17" s="1073" t="s">
        <v>2225</v>
      </c>
      <c r="H17" s="70" t="s">
        <v>2226</v>
      </c>
      <c r="I17" s="1066"/>
      <c r="J17" s="73">
        <v>0</v>
      </c>
      <c r="K17" s="73">
        <v>0</v>
      </c>
      <c r="L17" s="73">
        <v>0</v>
      </c>
      <c r="M17" s="73">
        <v>0</v>
      </c>
      <c r="N17" s="73">
        <v>0</v>
      </c>
      <c r="O17" s="73">
        <v>0</v>
      </c>
      <c r="P17" s="73">
        <v>0</v>
      </c>
      <c r="Q17" s="73">
        <v>0</v>
      </c>
      <c r="R17" s="73">
        <v>12.813000000000001</v>
      </c>
      <c r="S17" s="73">
        <v>0</v>
      </c>
      <c r="T17" s="73">
        <v>0</v>
      </c>
      <c r="U17" s="73">
        <v>0</v>
      </c>
      <c r="V17" s="73">
        <v>0</v>
      </c>
      <c r="W17" s="73">
        <v>0</v>
      </c>
      <c r="X17" s="73">
        <v>0</v>
      </c>
      <c r="Y17" s="73">
        <v>0</v>
      </c>
      <c r="Z17" s="73">
        <v>0</v>
      </c>
      <c r="AA17" s="73">
        <v>7.7450000000000001</v>
      </c>
      <c r="AB17" s="73">
        <v>0</v>
      </c>
      <c r="AC17" s="73">
        <v>0</v>
      </c>
      <c r="AD17" s="73">
        <v>0</v>
      </c>
      <c r="AE17" s="73">
        <v>0</v>
      </c>
      <c r="AF17" s="73">
        <v>0</v>
      </c>
      <c r="AG17" s="73">
        <v>0</v>
      </c>
      <c r="AH17" s="73">
        <v>0</v>
      </c>
      <c r="AI17" s="73">
        <v>0</v>
      </c>
      <c r="AJ17" s="73">
        <v>7.6630000000000003</v>
      </c>
      <c r="AK17" s="73">
        <v>0</v>
      </c>
      <c r="AL17" s="73">
        <v>0</v>
      </c>
      <c r="AM17" s="73">
        <v>0</v>
      </c>
      <c r="AN17" s="73">
        <v>0</v>
      </c>
      <c r="AO17" s="73">
        <v>0</v>
      </c>
      <c r="AP17" s="73">
        <v>0</v>
      </c>
      <c r="AQ17" s="73">
        <v>0</v>
      </c>
      <c r="AR17" s="73">
        <v>0</v>
      </c>
      <c r="AS17" s="73">
        <v>0</v>
      </c>
      <c r="AT17" s="73">
        <v>0</v>
      </c>
      <c r="AU17" s="73">
        <v>0</v>
      </c>
      <c r="AV17" s="73">
        <v>8.32</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12.813000000000001</v>
      </c>
      <c r="DT17" s="73">
        <v>0</v>
      </c>
      <c r="DU17" s="73">
        <v>0</v>
      </c>
      <c r="DV17" s="73">
        <v>0</v>
      </c>
      <c r="DW17" s="73">
        <v>0</v>
      </c>
      <c r="DX17" s="73">
        <v>0</v>
      </c>
      <c r="DY17" s="73">
        <v>0</v>
      </c>
      <c r="DZ17" s="73">
        <v>0</v>
      </c>
      <c r="EA17" s="73">
        <v>0</v>
      </c>
      <c r="EB17" s="73">
        <v>7.7450000000000001</v>
      </c>
      <c r="EC17" s="73">
        <v>0</v>
      </c>
      <c r="ED17" s="73">
        <v>0</v>
      </c>
      <c r="EE17" s="73">
        <v>0</v>
      </c>
      <c r="EF17" s="73">
        <v>0</v>
      </c>
      <c r="EG17" s="73">
        <v>0</v>
      </c>
      <c r="EH17" s="73">
        <v>0</v>
      </c>
      <c r="EI17" s="73">
        <v>0</v>
      </c>
      <c r="EJ17" s="73">
        <v>0</v>
      </c>
      <c r="EK17" s="73">
        <v>7.6630000000000003</v>
      </c>
      <c r="EL17" s="73">
        <v>0</v>
      </c>
      <c r="EM17" s="73">
        <v>0</v>
      </c>
      <c r="EN17" s="73">
        <v>0</v>
      </c>
      <c r="EO17" s="73">
        <v>0</v>
      </c>
      <c r="EP17" s="73">
        <v>0</v>
      </c>
      <c r="EQ17" s="73">
        <v>0</v>
      </c>
      <c r="ER17" s="73">
        <v>0</v>
      </c>
      <c r="ES17" s="73">
        <v>0</v>
      </c>
      <c r="ET17" s="73">
        <v>0</v>
      </c>
      <c r="EU17" s="73">
        <v>0</v>
      </c>
      <c r="EV17" s="73">
        <v>0</v>
      </c>
      <c r="EW17" s="73">
        <v>8.32</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28.221</v>
      </c>
      <c r="HL17" s="73">
        <v>0</v>
      </c>
      <c r="HM17" s="73">
        <v>8.32</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28.221</v>
      </c>
      <c r="IG17" s="73">
        <v>0</v>
      </c>
      <c r="IH17" s="73">
        <v>8.32</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0</v>
      </c>
      <c r="JM17" s="71">
        <v>0</v>
      </c>
      <c r="JN17" s="71">
        <v>2</v>
      </c>
      <c r="JO17" s="71">
        <v>0</v>
      </c>
      <c r="JP17" s="71">
        <v>0</v>
      </c>
      <c r="JQ17" s="71">
        <v>0</v>
      </c>
      <c r="JR17" s="71">
        <v>0</v>
      </c>
      <c r="JS17" s="71">
        <v>0</v>
      </c>
      <c r="JT17" s="71">
        <v>0</v>
      </c>
      <c r="JU17" s="71">
        <v>0</v>
      </c>
      <c r="JV17" s="71">
        <v>0</v>
      </c>
      <c r="JW17" s="71">
        <v>1</v>
      </c>
      <c r="JX17" s="71">
        <v>0</v>
      </c>
      <c r="JY17" s="71">
        <v>0</v>
      </c>
      <c r="JZ17" s="71">
        <v>0</v>
      </c>
      <c r="KA17" s="71">
        <v>0</v>
      </c>
      <c r="KB17" s="71">
        <v>0</v>
      </c>
      <c r="KC17" s="71">
        <v>0</v>
      </c>
      <c r="KD17" s="71">
        <v>0</v>
      </c>
      <c r="KE17" s="71">
        <v>0</v>
      </c>
      <c r="KF17" s="71">
        <v>0</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0</v>
      </c>
      <c r="NN17" s="71">
        <v>0</v>
      </c>
      <c r="NO17" s="71">
        <v>2</v>
      </c>
      <c r="NP17" s="71">
        <v>0</v>
      </c>
      <c r="NQ17" s="71">
        <v>0</v>
      </c>
      <c r="NR17" s="71">
        <v>0</v>
      </c>
      <c r="NS17" s="71">
        <v>0</v>
      </c>
      <c r="NT17" s="71">
        <v>0</v>
      </c>
      <c r="NU17" s="71">
        <v>0</v>
      </c>
      <c r="NV17" s="71">
        <v>0</v>
      </c>
      <c r="NW17" s="71">
        <v>0</v>
      </c>
      <c r="NX17" s="71">
        <v>1</v>
      </c>
      <c r="NY17" s="71">
        <v>0</v>
      </c>
      <c r="NZ17" s="71">
        <v>0</v>
      </c>
      <c r="OA17" s="71">
        <v>0</v>
      </c>
      <c r="OB17" s="71">
        <v>0</v>
      </c>
      <c r="OC17" s="71">
        <v>0</v>
      </c>
      <c r="OD17" s="71">
        <v>0</v>
      </c>
      <c r="OE17" s="71">
        <v>0</v>
      </c>
      <c r="OF17" s="71">
        <v>0</v>
      </c>
      <c r="OG17" s="71">
        <v>0</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1</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1</v>
      </c>
      <c r="RV17" s="71">
        <v>0</v>
      </c>
      <c r="RW17" s="71">
        <v>0</v>
      </c>
      <c r="RX17" s="71">
        <v>0</v>
      </c>
      <c r="RY17" s="71">
        <v>0</v>
      </c>
      <c r="RZ17" s="71">
        <v>0</v>
      </c>
      <c r="SA17" s="71">
        <v>0</v>
      </c>
      <c r="SB17" s="71">
        <v>0</v>
      </c>
      <c r="SC17" s="71">
        <v>0</v>
      </c>
      <c r="SD17" s="71">
        <v>0</v>
      </c>
      <c r="SE17" s="71">
        <v>0</v>
      </c>
      <c r="SF17" s="71">
        <v>0</v>
      </c>
      <c r="SG17" s="71">
        <v>0</v>
      </c>
      <c r="SH17" s="71">
        <v>0</v>
      </c>
    </row>
    <row r="18" spans="1:502">
      <c r="A18" s="16" t="s">
        <v>2235</v>
      </c>
      <c r="B18" s="70">
        <v>10</v>
      </c>
      <c r="C18" s="70">
        <v>10</v>
      </c>
      <c r="D18" s="70">
        <v>1</v>
      </c>
      <c r="E18" s="70">
        <v>2013</v>
      </c>
      <c r="F18" s="70" t="s">
        <v>180</v>
      </c>
      <c r="G18" s="1073" t="s">
        <v>2225</v>
      </c>
      <c r="H18" s="70" t="s">
        <v>2226</v>
      </c>
      <c r="I18" s="1066"/>
      <c r="J18" s="73">
        <v>0</v>
      </c>
      <c r="K18" s="73">
        <v>0</v>
      </c>
      <c r="L18" s="73">
        <v>0</v>
      </c>
      <c r="M18" s="73">
        <v>0</v>
      </c>
      <c r="N18" s="73">
        <v>0</v>
      </c>
      <c r="O18" s="73">
        <v>0</v>
      </c>
      <c r="P18" s="73">
        <v>0</v>
      </c>
      <c r="Q18" s="73">
        <v>0</v>
      </c>
      <c r="R18" s="73">
        <v>14.409000000000001</v>
      </c>
      <c r="S18" s="73">
        <v>0</v>
      </c>
      <c r="T18" s="73">
        <v>0</v>
      </c>
      <c r="U18" s="73">
        <v>0</v>
      </c>
      <c r="V18" s="73">
        <v>0</v>
      </c>
      <c r="W18" s="73">
        <v>0</v>
      </c>
      <c r="X18" s="73">
        <v>0</v>
      </c>
      <c r="Y18" s="73">
        <v>0</v>
      </c>
      <c r="Z18" s="73">
        <v>0</v>
      </c>
      <c r="AA18" s="73">
        <v>8.0570000000000004</v>
      </c>
      <c r="AB18" s="73">
        <v>0</v>
      </c>
      <c r="AC18" s="73">
        <v>0</v>
      </c>
      <c r="AD18" s="73">
        <v>0</v>
      </c>
      <c r="AE18" s="73">
        <v>0</v>
      </c>
      <c r="AF18" s="73">
        <v>0</v>
      </c>
      <c r="AG18" s="73">
        <v>0</v>
      </c>
      <c r="AH18" s="73">
        <v>0</v>
      </c>
      <c r="AI18" s="73">
        <v>0</v>
      </c>
      <c r="AJ18" s="73">
        <v>8.5150000000000006</v>
      </c>
      <c r="AK18" s="73">
        <v>0</v>
      </c>
      <c r="AL18" s="73">
        <v>0</v>
      </c>
      <c r="AM18" s="73">
        <v>0</v>
      </c>
      <c r="AN18" s="73">
        <v>0</v>
      </c>
      <c r="AO18" s="73">
        <v>0</v>
      </c>
      <c r="AP18" s="73">
        <v>0</v>
      </c>
      <c r="AQ18" s="73">
        <v>0</v>
      </c>
      <c r="AR18" s="73">
        <v>0</v>
      </c>
      <c r="AS18" s="73">
        <v>0</v>
      </c>
      <c r="AT18" s="73">
        <v>0</v>
      </c>
      <c r="AU18" s="73">
        <v>0</v>
      </c>
      <c r="AV18" s="73">
        <v>9.1340000000000003</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14.409000000000001</v>
      </c>
      <c r="DT18" s="73">
        <v>0</v>
      </c>
      <c r="DU18" s="73">
        <v>0</v>
      </c>
      <c r="DV18" s="73">
        <v>0</v>
      </c>
      <c r="DW18" s="73">
        <v>0</v>
      </c>
      <c r="DX18" s="73">
        <v>0</v>
      </c>
      <c r="DY18" s="73">
        <v>0</v>
      </c>
      <c r="DZ18" s="73">
        <v>0</v>
      </c>
      <c r="EA18" s="73">
        <v>0</v>
      </c>
      <c r="EB18" s="73">
        <v>8.0570000000000004</v>
      </c>
      <c r="EC18" s="73">
        <v>0</v>
      </c>
      <c r="ED18" s="73">
        <v>0</v>
      </c>
      <c r="EE18" s="73">
        <v>0</v>
      </c>
      <c r="EF18" s="73">
        <v>0</v>
      </c>
      <c r="EG18" s="73">
        <v>0</v>
      </c>
      <c r="EH18" s="73">
        <v>0</v>
      </c>
      <c r="EI18" s="73">
        <v>0</v>
      </c>
      <c r="EJ18" s="73">
        <v>0</v>
      </c>
      <c r="EK18" s="73">
        <v>8.5150000000000006</v>
      </c>
      <c r="EL18" s="73">
        <v>0</v>
      </c>
      <c r="EM18" s="73">
        <v>0</v>
      </c>
      <c r="EN18" s="73">
        <v>0</v>
      </c>
      <c r="EO18" s="73">
        <v>0</v>
      </c>
      <c r="EP18" s="73">
        <v>0</v>
      </c>
      <c r="EQ18" s="73">
        <v>0</v>
      </c>
      <c r="ER18" s="73">
        <v>0</v>
      </c>
      <c r="ES18" s="73">
        <v>0</v>
      </c>
      <c r="ET18" s="73">
        <v>0</v>
      </c>
      <c r="EU18" s="73">
        <v>0</v>
      </c>
      <c r="EV18" s="73">
        <v>0</v>
      </c>
      <c r="EW18" s="73">
        <v>9.1340000000000003</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30.981000000000002</v>
      </c>
      <c r="HL18" s="73">
        <v>0</v>
      </c>
      <c r="HM18" s="73">
        <v>9.1340000000000003</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30.981000000000002</v>
      </c>
      <c r="IG18" s="73">
        <v>0</v>
      </c>
      <c r="IH18" s="73">
        <v>9.1340000000000003</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2</v>
      </c>
      <c r="JF18" s="71">
        <v>0</v>
      </c>
      <c r="JG18" s="71">
        <v>0</v>
      </c>
      <c r="JH18" s="71">
        <v>0</v>
      </c>
      <c r="JI18" s="71">
        <v>0</v>
      </c>
      <c r="JJ18" s="71">
        <v>0</v>
      </c>
      <c r="JK18" s="71">
        <v>0</v>
      </c>
      <c r="JL18" s="71">
        <v>0</v>
      </c>
      <c r="JM18" s="71">
        <v>0</v>
      </c>
      <c r="JN18" s="71">
        <v>2</v>
      </c>
      <c r="JO18" s="71">
        <v>0</v>
      </c>
      <c r="JP18" s="71">
        <v>0</v>
      </c>
      <c r="JQ18" s="71">
        <v>0</v>
      </c>
      <c r="JR18" s="71">
        <v>0</v>
      </c>
      <c r="JS18" s="71">
        <v>0</v>
      </c>
      <c r="JT18" s="71">
        <v>0</v>
      </c>
      <c r="JU18" s="71">
        <v>0</v>
      </c>
      <c r="JV18" s="71">
        <v>0</v>
      </c>
      <c r="JW18" s="71">
        <v>1</v>
      </c>
      <c r="JX18" s="71">
        <v>0</v>
      </c>
      <c r="JY18" s="71">
        <v>0</v>
      </c>
      <c r="JZ18" s="71">
        <v>0</v>
      </c>
      <c r="KA18" s="71">
        <v>0</v>
      </c>
      <c r="KB18" s="71">
        <v>0</v>
      </c>
      <c r="KC18" s="71">
        <v>0</v>
      </c>
      <c r="KD18" s="71">
        <v>0</v>
      </c>
      <c r="KE18" s="71">
        <v>0</v>
      </c>
      <c r="KF18" s="71">
        <v>0</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2</v>
      </c>
      <c r="NG18" s="71">
        <v>0</v>
      </c>
      <c r="NH18" s="71">
        <v>0</v>
      </c>
      <c r="NI18" s="71">
        <v>0</v>
      </c>
      <c r="NJ18" s="71">
        <v>0</v>
      </c>
      <c r="NK18" s="71">
        <v>0</v>
      </c>
      <c r="NL18" s="71">
        <v>0</v>
      </c>
      <c r="NM18" s="71">
        <v>0</v>
      </c>
      <c r="NN18" s="71">
        <v>0</v>
      </c>
      <c r="NO18" s="71">
        <v>2</v>
      </c>
      <c r="NP18" s="71">
        <v>0</v>
      </c>
      <c r="NQ18" s="71">
        <v>0</v>
      </c>
      <c r="NR18" s="71">
        <v>0</v>
      </c>
      <c r="NS18" s="71">
        <v>0</v>
      </c>
      <c r="NT18" s="71">
        <v>0</v>
      </c>
      <c r="NU18" s="71">
        <v>0</v>
      </c>
      <c r="NV18" s="71">
        <v>0</v>
      </c>
      <c r="NW18" s="71">
        <v>0</v>
      </c>
      <c r="NX18" s="71">
        <v>1</v>
      </c>
      <c r="NY18" s="71">
        <v>0</v>
      </c>
      <c r="NZ18" s="71">
        <v>0</v>
      </c>
      <c r="OA18" s="71">
        <v>0</v>
      </c>
      <c r="OB18" s="71">
        <v>0</v>
      </c>
      <c r="OC18" s="71">
        <v>0</v>
      </c>
      <c r="OD18" s="71">
        <v>0</v>
      </c>
      <c r="OE18" s="71">
        <v>0</v>
      </c>
      <c r="OF18" s="71">
        <v>0</v>
      </c>
      <c r="OG18" s="71">
        <v>0</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1</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1</v>
      </c>
      <c r="RV18" s="71">
        <v>0</v>
      </c>
      <c r="RW18" s="71">
        <v>0</v>
      </c>
      <c r="RX18" s="71">
        <v>0</v>
      </c>
      <c r="RY18" s="71">
        <v>0</v>
      </c>
      <c r="RZ18" s="71">
        <v>0</v>
      </c>
      <c r="SA18" s="71">
        <v>0</v>
      </c>
      <c r="SB18" s="71">
        <v>0</v>
      </c>
      <c r="SC18" s="71">
        <v>0</v>
      </c>
      <c r="SD18" s="71">
        <v>0</v>
      </c>
      <c r="SE18" s="71">
        <v>0</v>
      </c>
      <c r="SF18" s="71">
        <v>0</v>
      </c>
      <c r="SG18" s="71">
        <v>0</v>
      </c>
      <c r="SH18" s="71">
        <v>0</v>
      </c>
    </row>
    <row r="19" spans="1:502">
      <c r="A19" s="16" t="s">
        <v>2236</v>
      </c>
      <c r="B19" s="70">
        <v>11</v>
      </c>
      <c r="C19" s="70">
        <v>11</v>
      </c>
      <c r="D19" s="70">
        <v>1</v>
      </c>
      <c r="E19" s="70">
        <v>2014</v>
      </c>
      <c r="F19" s="70" t="s">
        <v>181</v>
      </c>
      <c r="G19" s="1073" t="s">
        <v>2225</v>
      </c>
      <c r="H19" s="70" t="s">
        <v>2226</v>
      </c>
      <c r="I19" s="1066"/>
      <c r="J19" s="73">
        <v>0</v>
      </c>
      <c r="K19" s="73">
        <v>0</v>
      </c>
      <c r="L19" s="73">
        <v>0</v>
      </c>
      <c r="M19" s="73">
        <v>0</v>
      </c>
      <c r="N19" s="73">
        <v>0</v>
      </c>
      <c r="O19" s="73">
        <v>0</v>
      </c>
      <c r="P19" s="73">
        <v>0</v>
      </c>
      <c r="Q19" s="73">
        <v>0</v>
      </c>
      <c r="R19" s="73">
        <v>19.327999999999999</v>
      </c>
      <c r="S19" s="73">
        <v>0</v>
      </c>
      <c r="T19" s="73">
        <v>0</v>
      </c>
      <c r="U19" s="73">
        <v>0</v>
      </c>
      <c r="V19" s="73">
        <v>0</v>
      </c>
      <c r="W19" s="73">
        <v>0</v>
      </c>
      <c r="X19" s="73">
        <v>0</v>
      </c>
      <c r="Y19" s="73">
        <v>0</v>
      </c>
      <c r="Z19" s="73">
        <v>0</v>
      </c>
      <c r="AA19" s="73">
        <v>8.52</v>
      </c>
      <c r="AB19" s="73">
        <v>0</v>
      </c>
      <c r="AC19" s="73">
        <v>0</v>
      </c>
      <c r="AD19" s="73">
        <v>0</v>
      </c>
      <c r="AE19" s="73">
        <v>0</v>
      </c>
      <c r="AF19" s="73">
        <v>0</v>
      </c>
      <c r="AG19" s="73">
        <v>0</v>
      </c>
      <c r="AH19" s="73">
        <v>0</v>
      </c>
      <c r="AI19" s="73">
        <v>0</v>
      </c>
      <c r="AJ19" s="73">
        <v>7.6150000000000002</v>
      </c>
      <c r="AK19" s="73">
        <v>0</v>
      </c>
      <c r="AL19" s="73">
        <v>0</v>
      </c>
      <c r="AM19" s="73">
        <v>0</v>
      </c>
      <c r="AN19" s="73">
        <v>0</v>
      </c>
      <c r="AO19" s="73">
        <v>0</v>
      </c>
      <c r="AP19" s="73">
        <v>0</v>
      </c>
      <c r="AQ19" s="73">
        <v>0</v>
      </c>
      <c r="AR19" s="73">
        <v>0</v>
      </c>
      <c r="AS19" s="73">
        <v>0</v>
      </c>
      <c r="AT19" s="73">
        <v>0</v>
      </c>
      <c r="AU19" s="73">
        <v>0</v>
      </c>
      <c r="AV19" s="73">
        <v>8.2509999999999994</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19.327999999999999</v>
      </c>
      <c r="DT19" s="73">
        <v>0</v>
      </c>
      <c r="DU19" s="73">
        <v>0</v>
      </c>
      <c r="DV19" s="73">
        <v>0</v>
      </c>
      <c r="DW19" s="73">
        <v>0</v>
      </c>
      <c r="DX19" s="73">
        <v>0</v>
      </c>
      <c r="DY19" s="73">
        <v>0</v>
      </c>
      <c r="DZ19" s="73">
        <v>0</v>
      </c>
      <c r="EA19" s="73">
        <v>0</v>
      </c>
      <c r="EB19" s="73">
        <v>8.52</v>
      </c>
      <c r="EC19" s="73">
        <v>0</v>
      </c>
      <c r="ED19" s="73">
        <v>0</v>
      </c>
      <c r="EE19" s="73">
        <v>0</v>
      </c>
      <c r="EF19" s="73">
        <v>0</v>
      </c>
      <c r="EG19" s="73">
        <v>0</v>
      </c>
      <c r="EH19" s="73">
        <v>0</v>
      </c>
      <c r="EI19" s="73">
        <v>0</v>
      </c>
      <c r="EJ19" s="73">
        <v>0</v>
      </c>
      <c r="EK19" s="73">
        <v>7.6150000000000002</v>
      </c>
      <c r="EL19" s="73">
        <v>0</v>
      </c>
      <c r="EM19" s="73">
        <v>0</v>
      </c>
      <c r="EN19" s="73">
        <v>0</v>
      </c>
      <c r="EO19" s="73">
        <v>0</v>
      </c>
      <c r="EP19" s="73">
        <v>0</v>
      </c>
      <c r="EQ19" s="73">
        <v>0</v>
      </c>
      <c r="ER19" s="73">
        <v>0</v>
      </c>
      <c r="ES19" s="73">
        <v>0</v>
      </c>
      <c r="ET19" s="73">
        <v>0</v>
      </c>
      <c r="EU19" s="73">
        <v>0</v>
      </c>
      <c r="EV19" s="73">
        <v>0</v>
      </c>
      <c r="EW19" s="73">
        <v>8.2509999999999994</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35.463000000000001</v>
      </c>
      <c r="HL19" s="73">
        <v>0</v>
      </c>
      <c r="HM19" s="73">
        <v>8.2509999999999994</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35.463000000000001</v>
      </c>
      <c r="IG19" s="73">
        <v>0</v>
      </c>
      <c r="IH19" s="73">
        <v>8.2509999999999994</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0</v>
      </c>
      <c r="JM19" s="71">
        <v>0</v>
      </c>
      <c r="JN19" s="71">
        <v>2</v>
      </c>
      <c r="JO19" s="71">
        <v>0</v>
      </c>
      <c r="JP19" s="71">
        <v>0</v>
      </c>
      <c r="JQ19" s="71">
        <v>0</v>
      </c>
      <c r="JR19" s="71">
        <v>0</v>
      </c>
      <c r="JS19" s="71">
        <v>0</v>
      </c>
      <c r="JT19" s="71">
        <v>0</v>
      </c>
      <c r="JU19" s="71">
        <v>0</v>
      </c>
      <c r="JV19" s="71">
        <v>0</v>
      </c>
      <c r="JW19" s="71">
        <v>1</v>
      </c>
      <c r="JX19" s="71">
        <v>0</v>
      </c>
      <c r="JY19" s="71">
        <v>0</v>
      </c>
      <c r="JZ19" s="71">
        <v>0</v>
      </c>
      <c r="KA19" s="71">
        <v>0</v>
      </c>
      <c r="KB19" s="71">
        <v>0</v>
      </c>
      <c r="KC19" s="71">
        <v>0</v>
      </c>
      <c r="KD19" s="71">
        <v>0</v>
      </c>
      <c r="KE19" s="71">
        <v>0</v>
      </c>
      <c r="KF19" s="71">
        <v>0</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0</v>
      </c>
      <c r="NN19" s="71">
        <v>0</v>
      </c>
      <c r="NO19" s="71">
        <v>2</v>
      </c>
      <c r="NP19" s="71">
        <v>0</v>
      </c>
      <c r="NQ19" s="71">
        <v>0</v>
      </c>
      <c r="NR19" s="71">
        <v>0</v>
      </c>
      <c r="NS19" s="71">
        <v>0</v>
      </c>
      <c r="NT19" s="71">
        <v>0</v>
      </c>
      <c r="NU19" s="71">
        <v>0</v>
      </c>
      <c r="NV19" s="71">
        <v>0</v>
      </c>
      <c r="NW19" s="71">
        <v>0</v>
      </c>
      <c r="NX19" s="71">
        <v>1</v>
      </c>
      <c r="NY19" s="71">
        <v>0</v>
      </c>
      <c r="NZ19" s="71">
        <v>0</v>
      </c>
      <c r="OA19" s="71">
        <v>0</v>
      </c>
      <c r="OB19" s="71">
        <v>0</v>
      </c>
      <c r="OC19" s="71">
        <v>0</v>
      </c>
      <c r="OD19" s="71">
        <v>0</v>
      </c>
      <c r="OE19" s="71">
        <v>0</v>
      </c>
      <c r="OF19" s="71">
        <v>0</v>
      </c>
      <c r="OG19" s="71">
        <v>0</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1</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1</v>
      </c>
      <c r="RV19" s="71">
        <v>0</v>
      </c>
      <c r="RW19" s="71">
        <v>0</v>
      </c>
      <c r="RX19" s="71">
        <v>0</v>
      </c>
      <c r="RY19" s="71">
        <v>0</v>
      </c>
      <c r="RZ19" s="71">
        <v>0</v>
      </c>
      <c r="SA19" s="71">
        <v>0</v>
      </c>
      <c r="SB19" s="71">
        <v>0</v>
      </c>
      <c r="SC19" s="71">
        <v>0</v>
      </c>
      <c r="SD19" s="71">
        <v>0</v>
      </c>
      <c r="SE19" s="71">
        <v>0</v>
      </c>
      <c r="SF19" s="71">
        <v>0</v>
      </c>
      <c r="SG19" s="71">
        <v>0</v>
      </c>
      <c r="SH19" s="71">
        <v>0</v>
      </c>
    </row>
    <row r="20" spans="1:502">
      <c r="A20" s="16" t="s">
        <v>2237</v>
      </c>
      <c r="B20" s="70">
        <v>12</v>
      </c>
      <c r="C20" s="70">
        <v>12</v>
      </c>
      <c r="D20" s="70">
        <v>1</v>
      </c>
      <c r="E20" s="70">
        <v>2015</v>
      </c>
      <c r="F20" s="70" t="s">
        <v>182</v>
      </c>
      <c r="G20" s="1073" t="s">
        <v>2225</v>
      </c>
      <c r="H20" s="70" t="s">
        <v>2226</v>
      </c>
      <c r="I20" s="1066"/>
      <c r="J20" s="73">
        <v>0</v>
      </c>
      <c r="K20" s="73">
        <v>0</v>
      </c>
      <c r="L20" s="73">
        <v>0</v>
      </c>
      <c r="M20" s="73">
        <v>0</v>
      </c>
      <c r="N20" s="73">
        <v>0</v>
      </c>
      <c r="O20" s="73">
        <v>0</v>
      </c>
      <c r="P20" s="73">
        <v>0</v>
      </c>
      <c r="Q20" s="73">
        <v>0</v>
      </c>
      <c r="R20" s="73">
        <v>19.379000000000001</v>
      </c>
      <c r="S20" s="73">
        <v>0</v>
      </c>
      <c r="T20" s="73">
        <v>0</v>
      </c>
      <c r="U20" s="73">
        <v>0</v>
      </c>
      <c r="V20" s="73">
        <v>0</v>
      </c>
      <c r="W20" s="73">
        <v>0</v>
      </c>
      <c r="X20" s="73">
        <v>0</v>
      </c>
      <c r="Y20" s="73">
        <v>0</v>
      </c>
      <c r="Z20" s="73">
        <v>0</v>
      </c>
      <c r="AA20" s="73">
        <v>8.4559999999999995</v>
      </c>
      <c r="AB20" s="73">
        <v>0</v>
      </c>
      <c r="AC20" s="73">
        <v>0</v>
      </c>
      <c r="AD20" s="73">
        <v>0</v>
      </c>
      <c r="AE20" s="73">
        <v>0</v>
      </c>
      <c r="AF20" s="73">
        <v>0</v>
      </c>
      <c r="AG20" s="73">
        <v>0</v>
      </c>
      <c r="AH20" s="73">
        <v>0</v>
      </c>
      <c r="AI20" s="73">
        <v>0</v>
      </c>
      <c r="AJ20" s="73">
        <v>7.375</v>
      </c>
      <c r="AK20" s="73">
        <v>0</v>
      </c>
      <c r="AL20" s="73">
        <v>0</v>
      </c>
      <c r="AM20" s="73">
        <v>0</v>
      </c>
      <c r="AN20" s="73">
        <v>0</v>
      </c>
      <c r="AO20" s="73">
        <v>0</v>
      </c>
      <c r="AP20" s="73">
        <v>0</v>
      </c>
      <c r="AQ20" s="73">
        <v>0</v>
      </c>
      <c r="AR20" s="73">
        <v>0</v>
      </c>
      <c r="AS20" s="73">
        <v>0</v>
      </c>
      <c r="AT20" s="73">
        <v>0</v>
      </c>
      <c r="AU20" s="73">
        <v>0</v>
      </c>
      <c r="AV20" s="73">
        <v>7.0389999999999997</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19.379000000000001</v>
      </c>
      <c r="DT20" s="73">
        <v>0</v>
      </c>
      <c r="DU20" s="73">
        <v>0</v>
      </c>
      <c r="DV20" s="73">
        <v>0</v>
      </c>
      <c r="DW20" s="73">
        <v>0</v>
      </c>
      <c r="DX20" s="73">
        <v>0</v>
      </c>
      <c r="DY20" s="73">
        <v>0</v>
      </c>
      <c r="DZ20" s="73">
        <v>0</v>
      </c>
      <c r="EA20" s="73">
        <v>0</v>
      </c>
      <c r="EB20" s="73">
        <v>8.4559999999999995</v>
      </c>
      <c r="EC20" s="73">
        <v>0</v>
      </c>
      <c r="ED20" s="73">
        <v>0</v>
      </c>
      <c r="EE20" s="73">
        <v>0</v>
      </c>
      <c r="EF20" s="73">
        <v>0</v>
      </c>
      <c r="EG20" s="73">
        <v>0</v>
      </c>
      <c r="EH20" s="73">
        <v>0</v>
      </c>
      <c r="EI20" s="73">
        <v>0</v>
      </c>
      <c r="EJ20" s="73">
        <v>0</v>
      </c>
      <c r="EK20" s="73">
        <v>7.375</v>
      </c>
      <c r="EL20" s="73">
        <v>0</v>
      </c>
      <c r="EM20" s="73">
        <v>0</v>
      </c>
      <c r="EN20" s="73">
        <v>0</v>
      </c>
      <c r="EO20" s="73">
        <v>0</v>
      </c>
      <c r="EP20" s="73">
        <v>0</v>
      </c>
      <c r="EQ20" s="73">
        <v>0</v>
      </c>
      <c r="ER20" s="73">
        <v>0</v>
      </c>
      <c r="ES20" s="73">
        <v>0</v>
      </c>
      <c r="ET20" s="73">
        <v>0</v>
      </c>
      <c r="EU20" s="73">
        <v>0</v>
      </c>
      <c r="EV20" s="73">
        <v>0</v>
      </c>
      <c r="EW20" s="73">
        <v>7.0389999999999997</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35.21</v>
      </c>
      <c r="HL20" s="73">
        <v>0</v>
      </c>
      <c r="HM20" s="73">
        <v>7.0389999999999997</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35.21</v>
      </c>
      <c r="IG20" s="73">
        <v>0</v>
      </c>
      <c r="IH20" s="73">
        <v>7.0389999999999997</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0</v>
      </c>
      <c r="JN20" s="71">
        <v>2</v>
      </c>
      <c r="JO20" s="71">
        <v>0</v>
      </c>
      <c r="JP20" s="71">
        <v>0</v>
      </c>
      <c r="JQ20" s="71">
        <v>0</v>
      </c>
      <c r="JR20" s="71">
        <v>0</v>
      </c>
      <c r="JS20" s="71">
        <v>0</v>
      </c>
      <c r="JT20" s="71">
        <v>0</v>
      </c>
      <c r="JU20" s="71">
        <v>0</v>
      </c>
      <c r="JV20" s="71">
        <v>0</v>
      </c>
      <c r="JW20" s="71">
        <v>1</v>
      </c>
      <c r="JX20" s="71">
        <v>0</v>
      </c>
      <c r="JY20" s="71">
        <v>0</v>
      </c>
      <c r="JZ20" s="71">
        <v>0</v>
      </c>
      <c r="KA20" s="71">
        <v>0</v>
      </c>
      <c r="KB20" s="71">
        <v>0</v>
      </c>
      <c r="KC20" s="71">
        <v>0</v>
      </c>
      <c r="KD20" s="71">
        <v>0</v>
      </c>
      <c r="KE20" s="71">
        <v>0</v>
      </c>
      <c r="KF20" s="71">
        <v>0</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0</v>
      </c>
      <c r="NO20" s="71">
        <v>2</v>
      </c>
      <c r="NP20" s="71">
        <v>0</v>
      </c>
      <c r="NQ20" s="71">
        <v>0</v>
      </c>
      <c r="NR20" s="71">
        <v>0</v>
      </c>
      <c r="NS20" s="71">
        <v>0</v>
      </c>
      <c r="NT20" s="71">
        <v>0</v>
      </c>
      <c r="NU20" s="71">
        <v>0</v>
      </c>
      <c r="NV20" s="71">
        <v>0</v>
      </c>
      <c r="NW20" s="71">
        <v>0</v>
      </c>
      <c r="NX20" s="71">
        <v>1</v>
      </c>
      <c r="NY20" s="71">
        <v>0</v>
      </c>
      <c r="NZ20" s="71">
        <v>0</v>
      </c>
      <c r="OA20" s="71">
        <v>0</v>
      </c>
      <c r="OB20" s="71">
        <v>0</v>
      </c>
      <c r="OC20" s="71">
        <v>0</v>
      </c>
      <c r="OD20" s="71">
        <v>0</v>
      </c>
      <c r="OE20" s="71">
        <v>0</v>
      </c>
      <c r="OF20" s="71">
        <v>0</v>
      </c>
      <c r="OG20" s="71">
        <v>0</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1</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1</v>
      </c>
      <c r="RV20" s="71">
        <v>0</v>
      </c>
      <c r="RW20" s="71">
        <v>0</v>
      </c>
      <c r="RX20" s="71">
        <v>0</v>
      </c>
      <c r="RY20" s="71">
        <v>0</v>
      </c>
      <c r="RZ20" s="71">
        <v>0</v>
      </c>
      <c r="SA20" s="71">
        <v>0</v>
      </c>
      <c r="SB20" s="71">
        <v>0</v>
      </c>
      <c r="SC20" s="71">
        <v>0</v>
      </c>
      <c r="SD20" s="71">
        <v>0</v>
      </c>
      <c r="SE20" s="71">
        <v>0</v>
      </c>
      <c r="SF20" s="71">
        <v>0</v>
      </c>
      <c r="SG20" s="71">
        <v>0</v>
      </c>
      <c r="SH20" s="71">
        <v>0</v>
      </c>
    </row>
    <row r="21" spans="1:502">
      <c r="A21" s="16" t="s">
        <v>2238</v>
      </c>
      <c r="B21" s="70">
        <v>13</v>
      </c>
      <c r="C21" s="70">
        <v>13</v>
      </c>
      <c r="D21" s="70">
        <v>1</v>
      </c>
      <c r="E21" s="70">
        <v>2016</v>
      </c>
      <c r="F21" s="70" t="s">
        <v>155</v>
      </c>
      <c r="G21" s="1073" t="s">
        <v>2225</v>
      </c>
      <c r="H21" s="70" t="s">
        <v>2226</v>
      </c>
      <c r="I21" s="1066"/>
      <c r="J21" s="73">
        <v>0</v>
      </c>
      <c r="K21" s="73">
        <v>0</v>
      </c>
      <c r="L21" s="73">
        <v>0</v>
      </c>
      <c r="M21" s="73">
        <v>0</v>
      </c>
      <c r="N21" s="73">
        <v>0</v>
      </c>
      <c r="O21" s="73">
        <v>0</v>
      </c>
      <c r="P21" s="73">
        <v>0</v>
      </c>
      <c r="Q21" s="73">
        <v>0</v>
      </c>
      <c r="R21" s="73">
        <v>20.324000000000002</v>
      </c>
      <c r="S21" s="73">
        <v>0</v>
      </c>
      <c r="T21" s="73">
        <v>0</v>
      </c>
      <c r="U21" s="73">
        <v>0</v>
      </c>
      <c r="V21" s="73">
        <v>0</v>
      </c>
      <c r="W21" s="73">
        <v>0</v>
      </c>
      <c r="X21" s="73">
        <v>0</v>
      </c>
      <c r="Y21" s="73">
        <v>0</v>
      </c>
      <c r="Z21" s="73">
        <v>0</v>
      </c>
      <c r="AA21" s="73">
        <v>8.5969999999999995</v>
      </c>
      <c r="AB21" s="73">
        <v>0</v>
      </c>
      <c r="AC21" s="73">
        <v>0</v>
      </c>
      <c r="AD21" s="73">
        <v>0</v>
      </c>
      <c r="AE21" s="73">
        <v>0</v>
      </c>
      <c r="AF21" s="73">
        <v>0</v>
      </c>
      <c r="AG21" s="73">
        <v>0</v>
      </c>
      <c r="AH21" s="73">
        <v>0</v>
      </c>
      <c r="AI21" s="73">
        <v>0</v>
      </c>
      <c r="AJ21" s="73">
        <v>7.27</v>
      </c>
      <c r="AK21" s="73">
        <v>0</v>
      </c>
      <c r="AL21" s="73">
        <v>0</v>
      </c>
      <c r="AM21" s="73">
        <v>0</v>
      </c>
      <c r="AN21" s="73">
        <v>0</v>
      </c>
      <c r="AO21" s="73">
        <v>0</v>
      </c>
      <c r="AP21" s="73">
        <v>0</v>
      </c>
      <c r="AQ21" s="73">
        <v>0</v>
      </c>
      <c r="AR21" s="73">
        <v>0</v>
      </c>
      <c r="AS21" s="73">
        <v>0</v>
      </c>
      <c r="AT21" s="73">
        <v>0</v>
      </c>
      <c r="AU21" s="73">
        <v>0</v>
      </c>
      <c r="AV21" s="73">
        <v>7.2279999999999998</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20.324000000000002</v>
      </c>
      <c r="DT21" s="73">
        <v>0</v>
      </c>
      <c r="DU21" s="73">
        <v>0</v>
      </c>
      <c r="DV21" s="73">
        <v>0</v>
      </c>
      <c r="DW21" s="73">
        <v>0</v>
      </c>
      <c r="DX21" s="73">
        <v>0</v>
      </c>
      <c r="DY21" s="73">
        <v>0</v>
      </c>
      <c r="DZ21" s="73">
        <v>0</v>
      </c>
      <c r="EA21" s="73">
        <v>0</v>
      </c>
      <c r="EB21" s="73">
        <v>8.5969999999999995</v>
      </c>
      <c r="EC21" s="73">
        <v>0</v>
      </c>
      <c r="ED21" s="73">
        <v>0</v>
      </c>
      <c r="EE21" s="73">
        <v>0</v>
      </c>
      <c r="EF21" s="73">
        <v>0</v>
      </c>
      <c r="EG21" s="73">
        <v>0</v>
      </c>
      <c r="EH21" s="73">
        <v>0</v>
      </c>
      <c r="EI21" s="73">
        <v>0</v>
      </c>
      <c r="EJ21" s="73">
        <v>0</v>
      </c>
      <c r="EK21" s="73">
        <v>7.27</v>
      </c>
      <c r="EL21" s="73">
        <v>0</v>
      </c>
      <c r="EM21" s="73">
        <v>0</v>
      </c>
      <c r="EN21" s="73">
        <v>0</v>
      </c>
      <c r="EO21" s="73">
        <v>0</v>
      </c>
      <c r="EP21" s="73">
        <v>0</v>
      </c>
      <c r="EQ21" s="73">
        <v>0</v>
      </c>
      <c r="ER21" s="73">
        <v>0</v>
      </c>
      <c r="ES21" s="73">
        <v>0</v>
      </c>
      <c r="ET21" s="73">
        <v>0</v>
      </c>
      <c r="EU21" s="73">
        <v>0</v>
      </c>
      <c r="EV21" s="73">
        <v>0</v>
      </c>
      <c r="EW21" s="73">
        <v>7.2279999999999998</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36.191000000000003</v>
      </c>
      <c r="HL21" s="73">
        <v>0</v>
      </c>
      <c r="HM21" s="73">
        <v>7.2279999999999998</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36.191000000000003</v>
      </c>
      <c r="IG21" s="73">
        <v>0</v>
      </c>
      <c r="IH21" s="73">
        <v>7.2279999999999998</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3</v>
      </c>
      <c r="JF21" s="71">
        <v>0</v>
      </c>
      <c r="JG21" s="71">
        <v>0</v>
      </c>
      <c r="JH21" s="71">
        <v>0</v>
      </c>
      <c r="JI21" s="71">
        <v>0</v>
      </c>
      <c r="JJ21" s="71">
        <v>0</v>
      </c>
      <c r="JK21" s="71">
        <v>0</v>
      </c>
      <c r="JL21" s="71">
        <v>0</v>
      </c>
      <c r="JM21" s="71">
        <v>0</v>
      </c>
      <c r="JN21" s="71">
        <v>2</v>
      </c>
      <c r="JO21" s="71">
        <v>0</v>
      </c>
      <c r="JP21" s="71">
        <v>0</v>
      </c>
      <c r="JQ21" s="71">
        <v>0</v>
      </c>
      <c r="JR21" s="71">
        <v>0</v>
      </c>
      <c r="JS21" s="71">
        <v>0</v>
      </c>
      <c r="JT21" s="71">
        <v>0</v>
      </c>
      <c r="JU21" s="71">
        <v>0</v>
      </c>
      <c r="JV21" s="71">
        <v>0</v>
      </c>
      <c r="JW21" s="71">
        <v>1</v>
      </c>
      <c r="JX21" s="71">
        <v>0</v>
      </c>
      <c r="JY21" s="71">
        <v>0</v>
      </c>
      <c r="JZ21" s="71">
        <v>0</v>
      </c>
      <c r="KA21" s="71">
        <v>0</v>
      </c>
      <c r="KB21" s="71">
        <v>0</v>
      </c>
      <c r="KC21" s="71">
        <v>0</v>
      </c>
      <c r="KD21" s="71">
        <v>0</v>
      </c>
      <c r="KE21" s="71">
        <v>0</v>
      </c>
      <c r="KF21" s="71">
        <v>0</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3</v>
      </c>
      <c r="NG21" s="71">
        <v>0</v>
      </c>
      <c r="NH21" s="71">
        <v>0</v>
      </c>
      <c r="NI21" s="71">
        <v>0</v>
      </c>
      <c r="NJ21" s="71">
        <v>0</v>
      </c>
      <c r="NK21" s="71">
        <v>0</v>
      </c>
      <c r="NL21" s="71">
        <v>0</v>
      </c>
      <c r="NM21" s="71">
        <v>0</v>
      </c>
      <c r="NN21" s="71">
        <v>0</v>
      </c>
      <c r="NO21" s="71">
        <v>2</v>
      </c>
      <c r="NP21" s="71">
        <v>0</v>
      </c>
      <c r="NQ21" s="71">
        <v>0</v>
      </c>
      <c r="NR21" s="71">
        <v>0</v>
      </c>
      <c r="NS21" s="71">
        <v>0</v>
      </c>
      <c r="NT21" s="71">
        <v>0</v>
      </c>
      <c r="NU21" s="71">
        <v>0</v>
      </c>
      <c r="NV21" s="71">
        <v>0</v>
      </c>
      <c r="NW21" s="71">
        <v>0</v>
      </c>
      <c r="NX21" s="71">
        <v>1</v>
      </c>
      <c r="NY21" s="71">
        <v>0</v>
      </c>
      <c r="NZ21" s="71">
        <v>0</v>
      </c>
      <c r="OA21" s="71">
        <v>0</v>
      </c>
      <c r="OB21" s="71">
        <v>0</v>
      </c>
      <c r="OC21" s="71">
        <v>0</v>
      </c>
      <c r="OD21" s="71">
        <v>0</v>
      </c>
      <c r="OE21" s="71">
        <v>0</v>
      </c>
      <c r="OF21" s="71">
        <v>0</v>
      </c>
      <c r="OG21" s="71">
        <v>0</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v>
      </c>
      <c r="QY21" s="71">
        <v>0</v>
      </c>
      <c r="QZ21" s="71">
        <v>1</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6</v>
      </c>
      <c r="RT21" s="71">
        <v>0</v>
      </c>
      <c r="RU21" s="71">
        <v>1</v>
      </c>
      <c r="RV21" s="71">
        <v>0</v>
      </c>
      <c r="RW21" s="71">
        <v>0</v>
      </c>
      <c r="RX21" s="71">
        <v>0</v>
      </c>
      <c r="RY21" s="71">
        <v>0</v>
      </c>
      <c r="RZ21" s="71">
        <v>0</v>
      </c>
      <c r="SA21" s="71">
        <v>0</v>
      </c>
      <c r="SB21" s="71">
        <v>0</v>
      </c>
      <c r="SC21" s="71">
        <v>0</v>
      </c>
      <c r="SD21" s="71">
        <v>0</v>
      </c>
      <c r="SE21" s="71">
        <v>0</v>
      </c>
      <c r="SF21" s="71">
        <v>0</v>
      </c>
      <c r="SG21" s="71">
        <v>0</v>
      </c>
      <c r="SH21" s="71">
        <v>0</v>
      </c>
    </row>
    <row r="22" spans="1:502">
      <c r="A22" s="16" t="s">
        <v>2239</v>
      </c>
      <c r="B22" s="70">
        <v>14</v>
      </c>
      <c r="C22" s="70">
        <v>14</v>
      </c>
      <c r="D22" s="70">
        <v>1</v>
      </c>
      <c r="E22" s="70">
        <v>2017</v>
      </c>
      <c r="F22" s="70" t="s">
        <v>156</v>
      </c>
      <c r="G22" s="1073" t="s">
        <v>2225</v>
      </c>
      <c r="H22" s="70" t="s">
        <v>2226</v>
      </c>
      <c r="I22" s="1066"/>
      <c r="J22" s="73">
        <v>0</v>
      </c>
      <c r="K22" s="73">
        <v>0</v>
      </c>
      <c r="L22" s="73">
        <v>0</v>
      </c>
      <c r="M22" s="73">
        <v>0</v>
      </c>
      <c r="N22" s="73">
        <v>0</v>
      </c>
      <c r="O22" s="73">
        <v>0</v>
      </c>
      <c r="P22" s="73">
        <v>0</v>
      </c>
      <c r="Q22" s="73">
        <v>0</v>
      </c>
      <c r="R22" s="73">
        <v>20.032</v>
      </c>
      <c r="S22" s="73">
        <v>0</v>
      </c>
      <c r="T22" s="73">
        <v>0</v>
      </c>
      <c r="U22" s="73">
        <v>0</v>
      </c>
      <c r="V22" s="73">
        <v>0</v>
      </c>
      <c r="W22" s="73">
        <v>0</v>
      </c>
      <c r="X22" s="73">
        <v>0</v>
      </c>
      <c r="Y22" s="73">
        <v>0</v>
      </c>
      <c r="Z22" s="73">
        <v>0</v>
      </c>
      <c r="AA22" s="73">
        <v>8.84</v>
      </c>
      <c r="AB22" s="73">
        <v>0</v>
      </c>
      <c r="AC22" s="73">
        <v>0</v>
      </c>
      <c r="AD22" s="73">
        <v>0</v>
      </c>
      <c r="AE22" s="73">
        <v>0</v>
      </c>
      <c r="AF22" s="73">
        <v>0</v>
      </c>
      <c r="AG22" s="73">
        <v>0</v>
      </c>
      <c r="AH22" s="73">
        <v>0</v>
      </c>
      <c r="AI22" s="73">
        <v>0</v>
      </c>
      <c r="AJ22" s="73">
        <v>7.1239999999999997</v>
      </c>
      <c r="AK22" s="73">
        <v>0</v>
      </c>
      <c r="AL22" s="73">
        <v>0</v>
      </c>
      <c r="AM22" s="73">
        <v>0</v>
      </c>
      <c r="AN22" s="73">
        <v>0</v>
      </c>
      <c r="AO22" s="73">
        <v>0</v>
      </c>
      <c r="AP22" s="73">
        <v>0</v>
      </c>
      <c r="AQ22" s="73">
        <v>0</v>
      </c>
      <c r="AR22" s="73">
        <v>0</v>
      </c>
      <c r="AS22" s="73">
        <v>0</v>
      </c>
      <c r="AT22" s="73">
        <v>0</v>
      </c>
      <c r="AU22" s="73">
        <v>0</v>
      </c>
      <c r="AV22" s="73">
        <v>6.984</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20.032</v>
      </c>
      <c r="DT22" s="73">
        <v>0</v>
      </c>
      <c r="DU22" s="73">
        <v>0</v>
      </c>
      <c r="DV22" s="73">
        <v>0</v>
      </c>
      <c r="DW22" s="73">
        <v>0</v>
      </c>
      <c r="DX22" s="73">
        <v>0</v>
      </c>
      <c r="DY22" s="73">
        <v>0</v>
      </c>
      <c r="DZ22" s="73">
        <v>0</v>
      </c>
      <c r="EA22" s="73">
        <v>0</v>
      </c>
      <c r="EB22" s="73">
        <v>8.84</v>
      </c>
      <c r="EC22" s="73">
        <v>0</v>
      </c>
      <c r="ED22" s="73">
        <v>0</v>
      </c>
      <c r="EE22" s="73">
        <v>0</v>
      </c>
      <c r="EF22" s="73">
        <v>0</v>
      </c>
      <c r="EG22" s="73">
        <v>0</v>
      </c>
      <c r="EH22" s="73">
        <v>0</v>
      </c>
      <c r="EI22" s="73">
        <v>0</v>
      </c>
      <c r="EJ22" s="73">
        <v>0</v>
      </c>
      <c r="EK22" s="73">
        <v>7.1239999999999997</v>
      </c>
      <c r="EL22" s="73">
        <v>0</v>
      </c>
      <c r="EM22" s="73">
        <v>0</v>
      </c>
      <c r="EN22" s="73">
        <v>0</v>
      </c>
      <c r="EO22" s="73">
        <v>0</v>
      </c>
      <c r="EP22" s="73">
        <v>0</v>
      </c>
      <c r="EQ22" s="73">
        <v>0</v>
      </c>
      <c r="ER22" s="73">
        <v>0</v>
      </c>
      <c r="ES22" s="73">
        <v>0</v>
      </c>
      <c r="ET22" s="73">
        <v>0</v>
      </c>
      <c r="EU22" s="73">
        <v>0</v>
      </c>
      <c r="EV22" s="73">
        <v>0</v>
      </c>
      <c r="EW22" s="73">
        <v>6.984</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35.996000000000002</v>
      </c>
      <c r="HL22" s="73">
        <v>0</v>
      </c>
      <c r="HM22" s="73">
        <v>6.984</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35.996000000000002</v>
      </c>
      <c r="IG22" s="73">
        <v>0</v>
      </c>
      <c r="IH22" s="73">
        <v>6.984</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3</v>
      </c>
      <c r="JF22" s="71">
        <v>0</v>
      </c>
      <c r="JG22" s="71">
        <v>0</v>
      </c>
      <c r="JH22" s="71">
        <v>0</v>
      </c>
      <c r="JI22" s="71">
        <v>0</v>
      </c>
      <c r="JJ22" s="71">
        <v>0</v>
      </c>
      <c r="JK22" s="71">
        <v>0</v>
      </c>
      <c r="JL22" s="71">
        <v>0</v>
      </c>
      <c r="JM22" s="71">
        <v>0</v>
      </c>
      <c r="JN22" s="71">
        <v>2</v>
      </c>
      <c r="JO22" s="71">
        <v>0</v>
      </c>
      <c r="JP22" s="71">
        <v>0</v>
      </c>
      <c r="JQ22" s="71">
        <v>0</v>
      </c>
      <c r="JR22" s="71">
        <v>0</v>
      </c>
      <c r="JS22" s="71">
        <v>0</v>
      </c>
      <c r="JT22" s="71">
        <v>0</v>
      </c>
      <c r="JU22" s="71">
        <v>0</v>
      </c>
      <c r="JV22" s="71">
        <v>0</v>
      </c>
      <c r="JW22" s="71">
        <v>1</v>
      </c>
      <c r="JX22" s="71">
        <v>0</v>
      </c>
      <c r="JY22" s="71">
        <v>0</v>
      </c>
      <c r="JZ22" s="71">
        <v>0</v>
      </c>
      <c r="KA22" s="71">
        <v>0</v>
      </c>
      <c r="KB22" s="71">
        <v>0</v>
      </c>
      <c r="KC22" s="71">
        <v>0</v>
      </c>
      <c r="KD22" s="71">
        <v>0</v>
      </c>
      <c r="KE22" s="71">
        <v>0</v>
      </c>
      <c r="KF22" s="71">
        <v>0</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3</v>
      </c>
      <c r="NG22" s="71">
        <v>0</v>
      </c>
      <c r="NH22" s="71">
        <v>0</v>
      </c>
      <c r="NI22" s="71">
        <v>0</v>
      </c>
      <c r="NJ22" s="71">
        <v>0</v>
      </c>
      <c r="NK22" s="71">
        <v>0</v>
      </c>
      <c r="NL22" s="71">
        <v>0</v>
      </c>
      <c r="NM22" s="71">
        <v>0</v>
      </c>
      <c r="NN22" s="71">
        <v>0</v>
      </c>
      <c r="NO22" s="71">
        <v>2</v>
      </c>
      <c r="NP22" s="71">
        <v>0</v>
      </c>
      <c r="NQ22" s="71">
        <v>0</v>
      </c>
      <c r="NR22" s="71">
        <v>0</v>
      </c>
      <c r="NS22" s="71">
        <v>0</v>
      </c>
      <c r="NT22" s="71">
        <v>0</v>
      </c>
      <c r="NU22" s="71">
        <v>0</v>
      </c>
      <c r="NV22" s="71">
        <v>0</v>
      </c>
      <c r="NW22" s="71">
        <v>0</v>
      </c>
      <c r="NX22" s="71">
        <v>1</v>
      </c>
      <c r="NY22" s="71">
        <v>0</v>
      </c>
      <c r="NZ22" s="71">
        <v>0</v>
      </c>
      <c r="OA22" s="71">
        <v>0</v>
      </c>
      <c r="OB22" s="71">
        <v>0</v>
      </c>
      <c r="OC22" s="71">
        <v>0</v>
      </c>
      <c r="OD22" s="71">
        <v>0</v>
      </c>
      <c r="OE22" s="71">
        <v>0</v>
      </c>
      <c r="OF22" s="71">
        <v>0</v>
      </c>
      <c r="OG22" s="71">
        <v>0</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v>
      </c>
      <c r="QY22" s="71">
        <v>0</v>
      </c>
      <c r="QZ22" s="71">
        <v>1</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6</v>
      </c>
      <c r="RT22" s="71">
        <v>0</v>
      </c>
      <c r="RU22" s="71">
        <v>1</v>
      </c>
      <c r="RV22" s="71">
        <v>0</v>
      </c>
      <c r="RW22" s="71">
        <v>0</v>
      </c>
      <c r="RX22" s="71">
        <v>0</v>
      </c>
      <c r="RY22" s="71">
        <v>0</v>
      </c>
      <c r="RZ22" s="71">
        <v>0</v>
      </c>
      <c r="SA22" s="71">
        <v>0</v>
      </c>
      <c r="SB22" s="71">
        <v>0</v>
      </c>
      <c r="SC22" s="71">
        <v>0</v>
      </c>
      <c r="SD22" s="71">
        <v>0</v>
      </c>
      <c r="SE22" s="71">
        <v>0</v>
      </c>
      <c r="SF22" s="71">
        <v>0</v>
      </c>
      <c r="SG22" s="71">
        <v>0</v>
      </c>
      <c r="SH22" s="71">
        <v>0</v>
      </c>
    </row>
    <row r="23" spans="1:502">
      <c r="A23" s="16" t="s">
        <v>2240</v>
      </c>
      <c r="B23" s="70">
        <v>15</v>
      </c>
      <c r="C23" s="70">
        <v>15</v>
      </c>
      <c r="D23" s="70">
        <v>1</v>
      </c>
      <c r="E23" s="70">
        <v>2018</v>
      </c>
      <c r="F23" s="70" t="s">
        <v>183</v>
      </c>
      <c r="G23" s="1073" t="s">
        <v>2225</v>
      </c>
      <c r="H23" s="70" t="s">
        <v>2226</v>
      </c>
      <c r="I23" s="1066"/>
      <c r="J23" s="73">
        <v>0</v>
      </c>
      <c r="K23" s="73">
        <v>0</v>
      </c>
      <c r="L23" s="73">
        <v>0</v>
      </c>
      <c r="M23" s="73">
        <v>0</v>
      </c>
      <c r="N23" s="73">
        <v>0</v>
      </c>
      <c r="O23" s="73">
        <v>0</v>
      </c>
      <c r="P23" s="73">
        <v>0</v>
      </c>
      <c r="Q23" s="73">
        <v>0</v>
      </c>
      <c r="R23" s="73">
        <v>21.036000000000001</v>
      </c>
      <c r="S23" s="73">
        <v>0</v>
      </c>
      <c r="T23" s="73">
        <v>0</v>
      </c>
      <c r="U23" s="73">
        <v>0</v>
      </c>
      <c r="V23" s="73">
        <v>0</v>
      </c>
      <c r="W23" s="73">
        <v>0</v>
      </c>
      <c r="X23" s="73">
        <v>0</v>
      </c>
      <c r="Y23" s="73">
        <v>0</v>
      </c>
      <c r="Z23" s="73">
        <v>0</v>
      </c>
      <c r="AA23" s="73">
        <v>8.3309999999999995</v>
      </c>
      <c r="AB23" s="73">
        <v>0</v>
      </c>
      <c r="AC23" s="73">
        <v>0</v>
      </c>
      <c r="AD23" s="73">
        <v>0</v>
      </c>
      <c r="AE23" s="73">
        <v>0</v>
      </c>
      <c r="AF23" s="73">
        <v>0</v>
      </c>
      <c r="AG23" s="73">
        <v>0</v>
      </c>
      <c r="AH23" s="73">
        <v>0</v>
      </c>
      <c r="AI23" s="73">
        <v>0</v>
      </c>
      <c r="AJ23" s="73">
        <v>6.9240000000000004</v>
      </c>
      <c r="AK23" s="73">
        <v>0</v>
      </c>
      <c r="AL23" s="73">
        <v>0</v>
      </c>
      <c r="AM23" s="73">
        <v>0</v>
      </c>
      <c r="AN23" s="73">
        <v>0</v>
      </c>
      <c r="AO23" s="73">
        <v>0</v>
      </c>
      <c r="AP23" s="73">
        <v>0</v>
      </c>
      <c r="AQ23" s="73">
        <v>0</v>
      </c>
      <c r="AR23" s="73">
        <v>0</v>
      </c>
      <c r="AS23" s="73">
        <v>0</v>
      </c>
      <c r="AT23" s="73">
        <v>0</v>
      </c>
      <c r="AU23" s="73">
        <v>0</v>
      </c>
      <c r="AV23" s="73">
        <v>6.4349999999999996</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21.036000000000001</v>
      </c>
      <c r="DT23" s="73">
        <v>0</v>
      </c>
      <c r="DU23" s="73">
        <v>0</v>
      </c>
      <c r="DV23" s="73">
        <v>0</v>
      </c>
      <c r="DW23" s="73">
        <v>0</v>
      </c>
      <c r="DX23" s="73">
        <v>0</v>
      </c>
      <c r="DY23" s="73">
        <v>0</v>
      </c>
      <c r="DZ23" s="73">
        <v>0</v>
      </c>
      <c r="EA23" s="73">
        <v>0</v>
      </c>
      <c r="EB23" s="73">
        <v>8.3309999999999995</v>
      </c>
      <c r="EC23" s="73">
        <v>0</v>
      </c>
      <c r="ED23" s="73">
        <v>0</v>
      </c>
      <c r="EE23" s="73">
        <v>0</v>
      </c>
      <c r="EF23" s="73">
        <v>0</v>
      </c>
      <c r="EG23" s="73">
        <v>0</v>
      </c>
      <c r="EH23" s="73">
        <v>0</v>
      </c>
      <c r="EI23" s="73">
        <v>0</v>
      </c>
      <c r="EJ23" s="73">
        <v>0</v>
      </c>
      <c r="EK23" s="73">
        <v>6.9240000000000004</v>
      </c>
      <c r="EL23" s="73">
        <v>0</v>
      </c>
      <c r="EM23" s="73">
        <v>0</v>
      </c>
      <c r="EN23" s="73">
        <v>0</v>
      </c>
      <c r="EO23" s="73">
        <v>0</v>
      </c>
      <c r="EP23" s="73">
        <v>0</v>
      </c>
      <c r="EQ23" s="73">
        <v>0</v>
      </c>
      <c r="ER23" s="73">
        <v>0</v>
      </c>
      <c r="ES23" s="73">
        <v>0</v>
      </c>
      <c r="ET23" s="73">
        <v>0</v>
      </c>
      <c r="EU23" s="73">
        <v>0</v>
      </c>
      <c r="EV23" s="73">
        <v>0</v>
      </c>
      <c r="EW23" s="73">
        <v>6.4349999999999996</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36.290999999999997</v>
      </c>
      <c r="HL23" s="73">
        <v>0</v>
      </c>
      <c r="HM23" s="73">
        <v>6.4349999999999996</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36.290999999999997</v>
      </c>
      <c r="IG23" s="73">
        <v>0</v>
      </c>
      <c r="IH23" s="73">
        <v>6.4349999999999996</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3</v>
      </c>
      <c r="JF23" s="71">
        <v>0</v>
      </c>
      <c r="JG23" s="71">
        <v>0</v>
      </c>
      <c r="JH23" s="71">
        <v>0</v>
      </c>
      <c r="JI23" s="71">
        <v>0</v>
      </c>
      <c r="JJ23" s="71">
        <v>0</v>
      </c>
      <c r="JK23" s="71">
        <v>0</v>
      </c>
      <c r="JL23" s="71">
        <v>0</v>
      </c>
      <c r="JM23" s="71">
        <v>0</v>
      </c>
      <c r="JN23" s="71">
        <v>2</v>
      </c>
      <c r="JO23" s="71">
        <v>0</v>
      </c>
      <c r="JP23" s="71">
        <v>0</v>
      </c>
      <c r="JQ23" s="71">
        <v>0</v>
      </c>
      <c r="JR23" s="71">
        <v>0</v>
      </c>
      <c r="JS23" s="71">
        <v>0</v>
      </c>
      <c r="JT23" s="71">
        <v>0</v>
      </c>
      <c r="JU23" s="71">
        <v>0</v>
      </c>
      <c r="JV23" s="71">
        <v>0</v>
      </c>
      <c r="JW23" s="71">
        <v>1</v>
      </c>
      <c r="JX23" s="71">
        <v>0</v>
      </c>
      <c r="JY23" s="71">
        <v>0</v>
      </c>
      <c r="JZ23" s="71">
        <v>0</v>
      </c>
      <c r="KA23" s="71">
        <v>0</v>
      </c>
      <c r="KB23" s="71">
        <v>0</v>
      </c>
      <c r="KC23" s="71">
        <v>0</v>
      </c>
      <c r="KD23" s="71">
        <v>0</v>
      </c>
      <c r="KE23" s="71">
        <v>0</v>
      </c>
      <c r="KF23" s="71">
        <v>0</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3</v>
      </c>
      <c r="NG23" s="71">
        <v>0</v>
      </c>
      <c r="NH23" s="71">
        <v>0</v>
      </c>
      <c r="NI23" s="71">
        <v>0</v>
      </c>
      <c r="NJ23" s="71">
        <v>0</v>
      </c>
      <c r="NK23" s="71">
        <v>0</v>
      </c>
      <c r="NL23" s="71">
        <v>0</v>
      </c>
      <c r="NM23" s="71">
        <v>0</v>
      </c>
      <c r="NN23" s="71">
        <v>0</v>
      </c>
      <c r="NO23" s="71">
        <v>2</v>
      </c>
      <c r="NP23" s="71">
        <v>0</v>
      </c>
      <c r="NQ23" s="71">
        <v>0</v>
      </c>
      <c r="NR23" s="71">
        <v>0</v>
      </c>
      <c r="NS23" s="71">
        <v>0</v>
      </c>
      <c r="NT23" s="71">
        <v>0</v>
      </c>
      <c r="NU23" s="71">
        <v>0</v>
      </c>
      <c r="NV23" s="71">
        <v>0</v>
      </c>
      <c r="NW23" s="71">
        <v>0</v>
      </c>
      <c r="NX23" s="71">
        <v>1</v>
      </c>
      <c r="NY23" s="71">
        <v>0</v>
      </c>
      <c r="NZ23" s="71">
        <v>0</v>
      </c>
      <c r="OA23" s="71">
        <v>0</v>
      </c>
      <c r="OB23" s="71">
        <v>0</v>
      </c>
      <c r="OC23" s="71">
        <v>0</v>
      </c>
      <c r="OD23" s="71">
        <v>0</v>
      </c>
      <c r="OE23" s="71">
        <v>0</v>
      </c>
      <c r="OF23" s="71">
        <v>0</v>
      </c>
      <c r="OG23" s="71">
        <v>0</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1</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1</v>
      </c>
      <c r="RV23" s="71">
        <v>0</v>
      </c>
      <c r="RW23" s="71">
        <v>0</v>
      </c>
      <c r="RX23" s="71">
        <v>0</v>
      </c>
      <c r="RY23" s="71">
        <v>0</v>
      </c>
      <c r="RZ23" s="71">
        <v>0</v>
      </c>
      <c r="SA23" s="71">
        <v>0</v>
      </c>
      <c r="SB23" s="71">
        <v>0</v>
      </c>
      <c r="SC23" s="71">
        <v>0</v>
      </c>
      <c r="SD23" s="71">
        <v>0</v>
      </c>
      <c r="SE23" s="71">
        <v>0</v>
      </c>
      <c r="SF23" s="71">
        <v>0</v>
      </c>
      <c r="SG23" s="71">
        <v>0</v>
      </c>
      <c r="SH23" s="71">
        <v>0</v>
      </c>
    </row>
    <row r="24" spans="1:502">
      <c r="A24" s="16" t="s">
        <v>2241</v>
      </c>
      <c r="B24" s="70">
        <v>16</v>
      </c>
      <c r="C24" s="70">
        <v>16</v>
      </c>
      <c r="D24" s="70">
        <v>1</v>
      </c>
      <c r="E24" s="70">
        <v>2019</v>
      </c>
      <c r="F24" s="70" t="s">
        <v>158</v>
      </c>
      <c r="G24" s="1073" t="s">
        <v>2225</v>
      </c>
      <c r="H24" s="70" t="s">
        <v>2226</v>
      </c>
      <c r="I24" s="1066"/>
      <c r="J24" s="73">
        <v>0</v>
      </c>
      <c r="K24" s="73">
        <v>0</v>
      </c>
      <c r="L24" s="73">
        <v>0</v>
      </c>
      <c r="M24" s="73">
        <v>0</v>
      </c>
      <c r="N24" s="73">
        <v>0</v>
      </c>
      <c r="O24" s="73">
        <v>0</v>
      </c>
      <c r="P24" s="73">
        <v>0</v>
      </c>
      <c r="Q24" s="73">
        <v>0</v>
      </c>
      <c r="R24" s="73">
        <v>18.818999999999999</v>
      </c>
      <c r="S24" s="73">
        <v>0</v>
      </c>
      <c r="T24" s="73">
        <v>0</v>
      </c>
      <c r="U24" s="73">
        <v>0</v>
      </c>
      <c r="V24" s="73">
        <v>0</v>
      </c>
      <c r="W24" s="73">
        <v>0</v>
      </c>
      <c r="X24" s="73">
        <v>0</v>
      </c>
      <c r="Y24" s="73">
        <v>0</v>
      </c>
      <c r="Z24" s="73">
        <v>0</v>
      </c>
      <c r="AA24" s="73">
        <v>7.5830000000000002</v>
      </c>
      <c r="AB24" s="73">
        <v>0</v>
      </c>
      <c r="AC24" s="73">
        <v>0</v>
      </c>
      <c r="AD24" s="73">
        <v>0</v>
      </c>
      <c r="AE24" s="73">
        <v>0</v>
      </c>
      <c r="AF24" s="73">
        <v>0</v>
      </c>
      <c r="AG24" s="73">
        <v>0</v>
      </c>
      <c r="AH24" s="73">
        <v>0</v>
      </c>
      <c r="AI24" s="73">
        <v>0</v>
      </c>
      <c r="AJ24" s="73">
        <v>6.8579999999999997</v>
      </c>
      <c r="AK24" s="73">
        <v>0</v>
      </c>
      <c r="AL24" s="73">
        <v>0</v>
      </c>
      <c r="AM24" s="73">
        <v>0</v>
      </c>
      <c r="AN24" s="73">
        <v>0</v>
      </c>
      <c r="AO24" s="73">
        <v>0</v>
      </c>
      <c r="AP24" s="73">
        <v>0</v>
      </c>
      <c r="AQ24" s="73">
        <v>0</v>
      </c>
      <c r="AR24" s="73">
        <v>0</v>
      </c>
      <c r="AS24" s="73">
        <v>0</v>
      </c>
      <c r="AT24" s="73">
        <v>0</v>
      </c>
      <c r="AU24" s="73">
        <v>0</v>
      </c>
      <c r="AV24" s="73">
        <v>5.9509999999999996</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18.818999999999999</v>
      </c>
      <c r="DT24" s="73">
        <v>0</v>
      </c>
      <c r="DU24" s="73">
        <v>0</v>
      </c>
      <c r="DV24" s="73">
        <v>0</v>
      </c>
      <c r="DW24" s="73">
        <v>0</v>
      </c>
      <c r="DX24" s="73">
        <v>0</v>
      </c>
      <c r="DY24" s="73">
        <v>0</v>
      </c>
      <c r="DZ24" s="73">
        <v>0</v>
      </c>
      <c r="EA24" s="73">
        <v>0</v>
      </c>
      <c r="EB24" s="73">
        <v>7.5830000000000002</v>
      </c>
      <c r="EC24" s="73">
        <v>0</v>
      </c>
      <c r="ED24" s="73">
        <v>0</v>
      </c>
      <c r="EE24" s="73">
        <v>0</v>
      </c>
      <c r="EF24" s="73">
        <v>0</v>
      </c>
      <c r="EG24" s="73">
        <v>0</v>
      </c>
      <c r="EH24" s="73">
        <v>0</v>
      </c>
      <c r="EI24" s="73">
        <v>0</v>
      </c>
      <c r="EJ24" s="73">
        <v>0</v>
      </c>
      <c r="EK24" s="73">
        <v>6.8579999999999997</v>
      </c>
      <c r="EL24" s="73">
        <v>0</v>
      </c>
      <c r="EM24" s="73">
        <v>0</v>
      </c>
      <c r="EN24" s="73">
        <v>0</v>
      </c>
      <c r="EO24" s="73">
        <v>0</v>
      </c>
      <c r="EP24" s="73">
        <v>0</v>
      </c>
      <c r="EQ24" s="73">
        <v>0</v>
      </c>
      <c r="ER24" s="73">
        <v>0</v>
      </c>
      <c r="ES24" s="73">
        <v>0</v>
      </c>
      <c r="ET24" s="73">
        <v>0</v>
      </c>
      <c r="EU24" s="73">
        <v>0</v>
      </c>
      <c r="EV24" s="73">
        <v>0</v>
      </c>
      <c r="EW24" s="73">
        <v>5.9509999999999996</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33.26</v>
      </c>
      <c r="HL24" s="73">
        <v>0</v>
      </c>
      <c r="HM24" s="73">
        <v>5.9509999999999996</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33.26</v>
      </c>
      <c r="IG24" s="73">
        <v>0</v>
      </c>
      <c r="IH24" s="73">
        <v>5.9509999999999996</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3</v>
      </c>
      <c r="JF24" s="71">
        <v>0</v>
      </c>
      <c r="JG24" s="71">
        <v>0</v>
      </c>
      <c r="JH24" s="71">
        <v>0</v>
      </c>
      <c r="JI24" s="71">
        <v>0</v>
      </c>
      <c r="JJ24" s="71">
        <v>0</v>
      </c>
      <c r="JK24" s="71">
        <v>0</v>
      </c>
      <c r="JL24" s="71">
        <v>0</v>
      </c>
      <c r="JM24" s="71">
        <v>0</v>
      </c>
      <c r="JN24" s="71">
        <v>2</v>
      </c>
      <c r="JO24" s="71">
        <v>0</v>
      </c>
      <c r="JP24" s="71">
        <v>0</v>
      </c>
      <c r="JQ24" s="71">
        <v>0</v>
      </c>
      <c r="JR24" s="71">
        <v>0</v>
      </c>
      <c r="JS24" s="71">
        <v>0</v>
      </c>
      <c r="JT24" s="71">
        <v>0</v>
      </c>
      <c r="JU24" s="71">
        <v>0</v>
      </c>
      <c r="JV24" s="71">
        <v>0</v>
      </c>
      <c r="JW24" s="71">
        <v>1</v>
      </c>
      <c r="JX24" s="71">
        <v>0</v>
      </c>
      <c r="JY24" s="71">
        <v>0</v>
      </c>
      <c r="JZ24" s="71">
        <v>0</v>
      </c>
      <c r="KA24" s="71">
        <v>0</v>
      </c>
      <c r="KB24" s="71">
        <v>0</v>
      </c>
      <c r="KC24" s="71">
        <v>0</v>
      </c>
      <c r="KD24" s="71">
        <v>0</v>
      </c>
      <c r="KE24" s="71">
        <v>0</v>
      </c>
      <c r="KF24" s="71">
        <v>0</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3</v>
      </c>
      <c r="NG24" s="71">
        <v>0</v>
      </c>
      <c r="NH24" s="71">
        <v>0</v>
      </c>
      <c r="NI24" s="71">
        <v>0</v>
      </c>
      <c r="NJ24" s="71">
        <v>0</v>
      </c>
      <c r="NK24" s="71">
        <v>0</v>
      </c>
      <c r="NL24" s="71">
        <v>0</v>
      </c>
      <c r="NM24" s="71">
        <v>0</v>
      </c>
      <c r="NN24" s="71">
        <v>0</v>
      </c>
      <c r="NO24" s="71">
        <v>2</v>
      </c>
      <c r="NP24" s="71">
        <v>0</v>
      </c>
      <c r="NQ24" s="71">
        <v>0</v>
      </c>
      <c r="NR24" s="71">
        <v>0</v>
      </c>
      <c r="NS24" s="71">
        <v>0</v>
      </c>
      <c r="NT24" s="71">
        <v>0</v>
      </c>
      <c r="NU24" s="71">
        <v>0</v>
      </c>
      <c r="NV24" s="71">
        <v>0</v>
      </c>
      <c r="NW24" s="71">
        <v>0</v>
      </c>
      <c r="NX24" s="71">
        <v>1</v>
      </c>
      <c r="NY24" s="71">
        <v>0</v>
      </c>
      <c r="NZ24" s="71">
        <v>0</v>
      </c>
      <c r="OA24" s="71">
        <v>0</v>
      </c>
      <c r="OB24" s="71">
        <v>0</v>
      </c>
      <c r="OC24" s="71">
        <v>0</v>
      </c>
      <c r="OD24" s="71">
        <v>0</v>
      </c>
      <c r="OE24" s="71">
        <v>0</v>
      </c>
      <c r="OF24" s="71">
        <v>0</v>
      </c>
      <c r="OG24" s="71">
        <v>0</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1</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1</v>
      </c>
      <c r="RV24" s="71">
        <v>0</v>
      </c>
      <c r="RW24" s="71">
        <v>0</v>
      </c>
      <c r="RX24" s="71">
        <v>0</v>
      </c>
      <c r="RY24" s="71">
        <v>0</v>
      </c>
      <c r="RZ24" s="71">
        <v>0</v>
      </c>
      <c r="SA24" s="71">
        <v>0</v>
      </c>
      <c r="SB24" s="71">
        <v>0</v>
      </c>
      <c r="SC24" s="71">
        <v>0</v>
      </c>
      <c r="SD24" s="71">
        <v>0</v>
      </c>
      <c r="SE24" s="71">
        <v>0</v>
      </c>
      <c r="SF24" s="71">
        <v>0</v>
      </c>
      <c r="SG24" s="71">
        <v>0</v>
      </c>
      <c r="SH24" s="71">
        <v>0</v>
      </c>
    </row>
    <row r="25" spans="1:502">
      <c r="A25" s="16" t="s">
        <v>2242</v>
      </c>
      <c r="B25" s="70">
        <v>17</v>
      </c>
      <c r="C25" s="70">
        <v>17</v>
      </c>
      <c r="D25" s="70">
        <v>1</v>
      </c>
      <c r="E25" s="70">
        <v>2020</v>
      </c>
      <c r="F25" s="70" t="s">
        <v>159</v>
      </c>
      <c r="G25" s="1073" t="s">
        <v>2225</v>
      </c>
      <c r="H25" s="70" t="s">
        <v>2226</v>
      </c>
      <c r="I25" s="1066"/>
      <c r="J25" s="73">
        <v>0</v>
      </c>
      <c r="K25" s="73">
        <v>0</v>
      </c>
      <c r="L25" s="73">
        <v>0</v>
      </c>
      <c r="M25" s="73">
        <v>0</v>
      </c>
      <c r="N25" s="73">
        <v>0</v>
      </c>
      <c r="O25" s="73">
        <v>0</v>
      </c>
      <c r="P25" s="73">
        <v>0</v>
      </c>
      <c r="Q25" s="73">
        <v>0</v>
      </c>
      <c r="R25" s="73">
        <v>19.123999999999999</v>
      </c>
      <c r="S25" s="73">
        <v>0</v>
      </c>
      <c r="T25" s="73">
        <v>0</v>
      </c>
      <c r="U25" s="73">
        <v>0</v>
      </c>
      <c r="V25" s="73">
        <v>0</v>
      </c>
      <c r="W25" s="73">
        <v>0</v>
      </c>
      <c r="X25" s="73">
        <v>0</v>
      </c>
      <c r="Y25" s="73">
        <v>0</v>
      </c>
      <c r="Z25" s="73">
        <v>0</v>
      </c>
      <c r="AA25" s="73">
        <v>5.9509999999999996</v>
      </c>
      <c r="AB25" s="73">
        <v>0</v>
      </c>
      <c r="AC25" s="73">
        <v>0</v>
      </c>
      <c r="AD25" s="73">
        <v>0</v>
      </c>
      <c r="AE25" s="73">
        <v>0</v>
      </c>
      <c r="AF25" s="73">
        <v>0</v>
      </c>
      <c r="AG25" s="73">
        <v>0</v>
      </c>
      <c r="AH25" s="73">
        <v>0</v>
      </c>
      <c r="AI25" s="73">
        <v>0</v>
      </c>
      <c r="AJ25" s="73">
        <v>6.6619999999999999</v>
      </c>
      <c r="AK25" s="73">
        <v>0</v>
      </c>
      <c r="AL25" s="73">
        <v>0</v>
      </c>
      <c r="AM25" s="73">
        <v>0</v>
      </c>
      <c r="AN25" s="73">
        <v>0</v>
      </c>
      <c r="AO25" s="73">
        <v>0</v>
      </c>
      <c r="AP25" s="73">
        <v>0</v>
      </c>
      <c r="AQ25" s="73">
        <v>0</v>
      </c>
      <c r="AR25" s="73">
        <v>0</v>
      </c>
      <c r="AS25" s="73">
        <v>0</v>
      </c>
      <c r="AT25" s="73">
        <v>0</v>
      </c>
      <c r="AU25" s="73">
        <v>0</v>
      </c>
      <c r="AV25" s="73">
        <v>5.68</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19.123999999999999</v>
      </c>
      <c r="DT25" s="73">
        <v>0</v>
      </c>
      <c r="DU25" s="73">
        <v>0</v>
      </c>
      <c r="DV25" s="73">
        <v>0</v>
      </c>
      <c r="DW25" s="73">
        <v>0</v>
      </c>
      <c r="DX25" s="73">
        <v>0</v>
      </c>
      <c r="DY25" s="73">
        <v>0</v>
      </c>
      <c r="DZ25" s="73">
        <v>0</v>
      </c>
      <c r="EA25" s="73">
        <v>0</v>
      </c>
      <c r="EB25" s="73">
        <v>5.9509999999999996</v>
      </c>
      <c r="EC25" s="73">
        <v>0</v>
      </c>
      <c r="ED25" s="73">
        <v>0</v>
      </c>
      <c r="EE25" s="73">
        <v>0</v>
      </c>
      <c r="EF25" s="73">
        <v>0</v>
      </c>
      <c r="EG25" s="73">
        <v>0</v>
      </c>
      <c r="EH25" s="73">
        <v>0</v>
      </c>
      <c r="EI25" s="73">
        <v>0</v>
      </c>
      <c r="EJ25" s="73">
        <v>0</v>
      </c>
      <c r="EK25" s="73">
        <v>6.6619999999999999</v>
      </c>
      <c r="EL25" s="73">
        <v>0</v>
      </c>
      <c r="EM25" s="73">
        <v>0</v>
      </c>
      <c r="EN25" s="73">
        <v>0</v>
      </c>
      <c r="EO25" s="73">
        <v>0</v>
      </c>
      <c r="EP25" s="73">
        <v>0</v>
      </c>
      <c r="EQ25" s="73">
        <v>0</v>
      </c>
      <c r="ER25" s="73">
        <v>0</v>
      </c>
      <c r="ES25" s="73">
        <v>0</v>
      </c>
      <c r="ET25" s="73">
        <v>0</v>
      </c>
      <c r="EU25" s="73">
        <v>0</v>
      </c>
      <c r="EV25" s="73">
        <v>0</v>
      </c>
      <c r="EW25" s="73">
        <v>5.68</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31.736999999999998</v>
      </c>
      <c r="HL25" s="73">
        <v>0</v>
      </c>
      <c r="HM25" s="73">
        <v>5.68</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31.736999999999998</v>
      </c>
      <c r="IG25" s="73">
        <v>0</v>
      </c>
      <c r="IH25" s="73">
        <v>5.68</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3</v>
      </c>
      <c r="JF25" s="71">
        <v>0</v>
      </c>
      <c r="JG25" s="71">
        <v>0</v>
      </c>
      <c r="JH25" s="71">
        <v>0</v>
      </c>
      <c r="JI25" s="71">
        <v>0</v>
      </c>
      <c r="JJ25" s="71">
        <v>0</v>
      </c>
      <c r="JK25" s="71">
        <v>0</v>
      </c>
      <c r="JL25" s="71">
        <v>0</v>
      </c>
      <c r="JM25" s="71">
        <v>0</v>
      </c>
      <c r="JN25" s="71">
        <v>2</v>
      </c>
      <c r="JO25" s="71">
        <v>0</v>
      </c>
      <c r="JP25" s="71">
        <v>0</v>
      </c>
      <c r="JQ25" s="71">
        <v>0</v>
      </c>
      <c r="JR25" s="71">
        <v>0</v>
      </c>
      <c r="JS25" s="71">
        <v>0</v>
      </c>
      <c r="JT25" s="71">
        <v>0</v>
      </c>
      <c r="JU25" s="71">
        <v>0</v>
      </c>
      <c r="JV25" s="71">
        <v>0</v>
      </c>
      <c r="JW25" s="71">
        <v>1</v>
      </c>
      <c r="JX25" s="71">
        <v>0</v>
      </c>
      <c r="JY25" s="71">
        <v>0</v>
      </c>
      <c r="JZ25" s="71">
        <v>0</v>
      </c>
      <c r="KA25" s="71">
        <v>0</v>
      </c>
      <c r="KB25" s="71">
        <v>0</v>
      </c>
      <c r="KC25" s="71">
        <v>0</v>
      </c>
      <c r="KD25" s="71">
        <v>0</v>
      </c>
      <c r="KE25" s="71">
        <v>0</v>
      </c>
      <c r="KF25" s="71">
        <v>0</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3</v>
      </c>
      <c r="NG25" s="71">
        <v>0</v>
      </c>
      <c r="NH25" s="71">
        <v>0</v>
      </c>
      <c r="NI25" s="71">
        <v>0</v>
      </c>
      <c r="NJ25" s="71">
        <v>0</v>
      </c>
      <c r="NK25" s="71">
        <v>0</v>
      </c>
      <c r="NL25" s="71">
        <v>0</v>
      </c>
      <c r="NM25" s="71">
        <v>0</v>
      </c>
      <c r="NN25" s="71">
        <v>0</v>
      </c>
      <c r="NO25" s="71">
        <v>2</v>
      </c>
      <c r="NP25" s="71">
        <v>0</v>
      </c>
      <c r="NQ25" s="71">
        <v>0</v>
      </c>
      <c r="NR25" s="71">
        <v>0</v>
      </c>
      <c r="NS25" s="71">
        <v>0</v>
      </c>
      <c r="NT25" s="71">
        <v>0</v>
      </c>
      <c r="NU25" s="71">
        <v>0</v>
      </c>
      <c r="NV25" s="71">
        <v>0</v>
      </c>
      <c r="NW25" s="71">
        <v>0</v>
      </c>
      <c r="NX25" s="71">
        <v>1</v>
      </c>
      <c r="NY25" s="71">
        <v>0</v>
      </c>
      <c r="NZ25" s="71">
        <v>0</v>
      </c>
      <c r="OA25" s="71">
        <v>0</v>
      </c>
      <c r="OB25" s="71">
        <v>0</v>
      </c>
      <c r="OC25" s="71">
        <v>0</v>
      </c>
      <c r="OD25" s="71">
        <v>0</v>
      </c>
      <c r="OE25" s="71">
        <v>0</v>
      </c>
      <c r="OF25" s="71">
        <v>0</v>
      </c>
      <c r="OG25" s="71">
        <v>0</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1</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1</v>
      </c>
      <c r="RV25" s="71">
        <v>0</v>
      </c>
      <c r="RW25" s="71">
        <v>0</v>
      </c>
      <c r="RX25" s="71">
        <v>0</v>
      </c>
      <c r="RY25" s="71">
        <v>0</v>
      </c>
      <c r="RZ25" s="71">
        <v>0</v>
      </c>
      <c r="SA25" s="71">
        <v>0</v>
      </c>
      <c r="SB25" s="71">
        <v>0</v>
      </c>
      <c r="SC25" s="71">
        <v>0</v>
      </c>
      <c r="SD25" s="71">
        <v>0</v>
      </c>
      <c r="SE25" s="71">
        <v>0</v>
      </c>
      <c r="SF25" s="71">
        <v>0</v>
      </c>
      <c r="SG25" s="71">
        <v>0</v>
      </c>
      <c r="SH25" s="71">
        <v>0</v>
      </c>
    </row>
    <row r="26" spans="1:502">
      <c r="A26" s="16" t="s">
        <v>2243</v>
      </c>
      <c r="B26" s="70">
        <v>18</v>
      </c>
      <c r="C26" s="70">
        <v>18</v>
      </c>
      <c r="D26" s="70">
        <v>1</v>
      </c>
      <c r="E26" s="70">
        <v>2021</v>
      </c>
      <c r="F26" s="70" t="s">
        <v>160</v>
      </c>
      <c r="G26" s="1073" t="s">
        <v>2225</v>
      </c>
      <c r="H26" s="70" t="s">
        <v>2226</v>
      </c>
      <c r="I26" s="1066"/>
      <c r="J26" s="73">
        <v>0</v>
      </c>
      <c r="K26" s="73">
        <v>0</v>
      </c>
      <c r="L26" s="73">
        <v>0</v>
      </c>
      <c r="M26" s="73">
        <v>0</v>
      </c>
      <c r="N26" s="73">
        <v>0</v>
      </c>
      <c r="O26" s="73">
        <v>0</v>
      </c>
      <c r="P26" s="73">
        <v>0</v>
      </c>
      <c r="Q26" s="73">
        <v>0</v>
      </c>
      <c r="R26" s="73">
        <v>16.658000000000001</v>
      </c>
      <c r="S26" s="73">
        <v>0</v>
      </c>
      <c r="T26" s="73">
        <v>0</v>
      </c>
      <c r="U26" s="73">
        <v>0</v>
      </c>
      <c r="V26" s="73">
        <v>0</v>
      </c>
      <c r="W26" s="73">
        <v>0</v>
      </c>
      <c r="X26" s="73">
        <v>0</v>
      </c>
      <c r="Y26" s="73">
        <v>0</v>
      </c>
      <c r="Z26" s="73">
        <v>0</v>
      </c>
      <c r="AA26" s="73">
        <v>6.7149999999999999</v>
      </c>
      <c r="AB26" s="73">
        <v>0</v>
      </c>
      <c r="AC26" s="73">
        <v>0</v>
      </c>
      <c r="AD26" s="73">
        <v>0</v>
      </c>
      <c r="AE26" s="73">
        <v>0</v>
      </c>
      <c r="AF26" s="73">
        <v>0</v>
      </c>
      <c r="AG26" s="73">
        <v>0</v>
      </c>
      <c r="AH26" s="73">
        <v>0</v>
      </c>
      <c r="AI26" s="73">
        <v>0</v>
      </c>
      <c r="AJ26" s="73">
        <v>6.1180000000000003</v>
      </c>
      <c r="AK26" s="73">
        <v>0</v>
      </c>
      <c r="AL26" s="73">
        <v>0</v>
      </c>
      <c r="AM26" s="73">
        <v>0</v>
      </c>
      <c r="AN26" s="73">
        <v>0</v>
      </c>
      <c r="AO26" s="73">
        <v>0</v>
      </c>
      <c r="AP26" s="73">
        <v>0</v>
      </c>
      <c r="AQ26" s="73">
        <v>0</v>
      </c>
      <c r="AR26" s="73">
        <v>0</v>
      </c>
      <c r="AS26" s="73">
        <v>0</v>
      </c>
      <c r="AT26" s="73">
        <v>0</v>
      </c>
      <c r="AU26" s="73">
        <v>0</v>
      </c>
      <c r="AV26" s="73">
        <v>5.5259999999999998</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16.658000000000001</v>
      </c>
      <c r="DT26" s="73">
        <v>0</v>
      </c>
      <c r="DU26" s="73">
        <v>0</v>
      </c>
      <c r="DV26" s="73">
        <v>0</v>
      </c>
      <c r="DW26" s="73">
        <v>0</v>
      </c>
      <c r="DX26" s="73">
        <v>0</v>
      </c>
      <c r="DY26" s="73">
        <v>0</v>
      </c>
      <c r="DZ26" s="73">
        <v>0</v>
      </c>
      <c r="EA26" s="73">
        <v>0</v>
      </c>
      <c r="EB26" s="73">
        <v>6.7149999999999999</v>
      </c>
      <c r="EC26" s="73">
        <v>0</v>
      </c>
      <c r="ED26" s="73">
        <v>0</v>
      </c>
      <c r="EE26" s="73">
        <v>0</v>
      </c>
      <c r="EF26" s="73">
        <v>0</v>
      </c>
      <c r="EG26" s="73">
        <v>0</v>
      </c>
      <c r="EH26" s="73">
        <v>0</v>
      </c>
      <c r="EI26" s="73">
        <v>0</v>
      </c>
      <c r="EJ26" s="73">
        <v>0</v>
      </c>
      <c r="EK26" s="73">
        <v>6.1180000000000003</v>
      </c>
      <c r="EL26" s="73">
        <v>0</v>
      </c>
      <c r="EM26" s="73">
        <v>0</v>
      </c>
      <c r="EN26" s="73">
        <v>0</v>
      </c>
      <c r="EO26" s="73">
        <v>0</v>
      </c>
      <c r="EP26" s="73">
        <v>0</v>
      </c>
      <c r="EQ26" s="73">
        <v>0</v>
      </c>
      <c r="ER26" s="73">
        <v>0</v>
      </c>
      <c r="ES26" s="73">
        <v>0</v>
      </c>
      <c r="ET26" s="73">
        <v>0</v>
      </c>
      <c r="EU26" s="73">
        <v>0</v>
      </c>
      <c r="EV26" s="73">
        <v>0</v>
      </c>
      <c r="EW26" s="73">
        <v>5.5259999999999998</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29.491</v>
      </c>
      <c r="HL26" s="73">
        <v>0</v>
      </c>
      <c r="HM26" s="73">
        <v>5.5259999999999998</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29.491</v>
      </c>
      <c r="IG26" s="73">
        <v>0</v>
      </c>
      <c r="IH26" s="73">
        <v>5.5259999999999998</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3</v>
      </c>
      <c r="JF26" s="71">
        <v>0</v>
      </c>
      <c r="JG26" s="71">
        <v>0</v>
      </c>
      <c r="JH26" s="71">
        <v>0</v>
      </c>
      <c r="JI26" s="71">
        <v>0</v>
      </c>
      <c r="JJ26" s="71">
        <v>0</v>
      </c>
      <c r="JK26" s="71">
        <v>0</v>
      </c>
      <c r="JL26" s="71">
        <v>0</v>
      </c>
      <c r="JM26" s="71">
        <v>0</v>
      </c>
      <c r="JN26" s="71">
        <v>2</v>
      </c>
      <c r="JO26" s="71">
        <v>0</v>
      </c>
      <c r="JP26" s="71">
        <v>0</v>
      </c>
      <c r="JQ26" s="71">
        <v>0</v>
      </c>
      <c r="JR26" s="71">
        <v>0</v>
      </c>
      <c r="JS26" s="71">
        <v>0</v>
      </c>
      <c r="JT26" s="71">
        <v>0</v>
      </c>
      <c r="JU26" s="71">
        <v>0</v>
      </c>
      <c r="JV26" s="71">
        <v>0</v>
      </c>
      <c r="JW26" s="71">
        <v>1</v>
      </c>
      <c r="JX26" s="71">
        <v>0</v>
      </c>
      <c r="JY26" s="71">
        <v>0</v>
      </c>
      <c r="JZ26" s="71">
        <v>0</v>
      </c>
      <c r="KA26" s="71">
        <v>0</v>
      </c>
      <c r="KB26" s="71">
        <v>0</v>
      </c>
      <c r="KC26" s="71">
        <v>0</v>
      </c>
      <c r="KD26" s="71">
        <v>0</v>
      </c>
      <c r="KE26" s="71">
        <v>0</v>
      </c>
      <c r="KF26" s="71">
        <v>0</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3</v>
      </c>
      <c r="NG26" s="71">
        <v>0</v>
      </c>
      <c r="NH26" s="71">
        <v>0</v>
      </c>
      <c r="NI26" s="71">
        <v>0</v>
      </c>
      <c r="NJ26" s="71">
        <v>0</v>
      </c>
      <c r="NK26" s="71">
        <v>0</v>
      </c>
      <c r="NL26" s="71">
        <v>0</v>
      </c>
      <c r="NM26" s="71">
        <v>0</v>
      </c>
      <c r="NN26" s="71">
        <v>0</v>
      </c>
      <c r="NO26" s="71">
        <v>2</v>
      </c>
      <c r="NP26" s="71">
        <v>0</v>
      </c>
      <c r="NQ26" s="71">
        <v>0</v>
      </c>
      <c r="NR26" s="71">
        <v>0</v>
      </c>
      <c r="NS26" s="71">
        <v>0</v>
      </c>
      <c r="NT26" s="71">
        <v>0</v>
      </c>
      <c r="NU26" s="71">
        <v>0</v>
      </c>
      <c r="NV26" s="71">
        <v>0</v>
      </c>
      <c r="NW26" s="71">
        <v>0</v>
      </c>
      <c r="NX26" s="71">
        <v>1</v>
      </c>
      <c r="NY26" s="71">
        <v>0</v>
      </c>
      <c r="NZ26" s="71">
        <v>0</v>
      </c>
      <c r="OA26" s="71">
        <v>0</v>
      </c>
      <c r="OB26" s="71">
        <v>0</v>
      </c>
      <c r="OC26" s="71">
        <v>0</v>
      </c>
      <c r="OD26" s="71">
        <v>0</v>
      </c>
      <c r="OE26" s="71">
        <v>0</v>
      </c>
      <c r="OF26" s="71">
        <v>0</v>
      </c>
      <c r="OG26" s="71">
        <v>0</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1</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0</v>
      </c>
      <c r="RU26" s="71">
        <v>1</v>
      </c>
      <c r="RV26" s="71">
        <v>0</v>
      </c>
      <c r="RW26" s="71">
        <v>0</v>
      </c>
      <c r="RX26" s="71">
        <v>0</v>
      </c>
      <c r="RY26" s="71">
        <v>0</v>
      </c>
      <c r="RZ26" s="71">
        <v>0</v>
      </c>
      <c r="SA26" s="71">
        <v>0</v>
      </c>
      <c r="SB26" s="71">
        <v>0</v>
      </c>
      <c r="SC26" s="71">
        <v>0</v>
      </c>
      <c r="SD26" s="71">
        <v>0</v>
      </c>
      <c r="SE26" s="71">
        <v>0</v>
      </c>
      <c r="SF26" s="71">
        <v>0</v>
      </c>
      <c r="SG26" s="71">
        <v>0</v>
      </c>
      <c r="SH26" s="71">
        <v>0</v>
      </c>
    </row>
    <row r="27" spans="1:502">
      <c r="A27" s="16" t="s">
        <v>2244</v>
      </c>
      <c r="B27" s="70">
        <v>19</v>
      </c>
      <c r="C27" s="70">
        <v>19</v>
      </c>
      <c r="D27" s="70">
        <v>1</v>
      </c>
      <c r="E27" s="70">
        <v>2022</v>
      </c>
      <c r="F27" s="70" t="s">
        <v>161</v>
      </c>
      <c r="G27" s="1073" t="s">
        <v>2225</v>
      </c>
      <c r="H27" s="70" t="s">
        <v>2226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2245</v>
      </c>
      <c r="B28" s="70">
        <v>20</v>
      </c>
      <c r="C28" s="70">
        <v>20</v>
      </c>
      <c r="D28" s="70">
        <v>1</v>
      </c>
      <c r="E28" s="70">
        <v>2023</v>
      </c>
      <c r="F28" s="70" t="s">
        <v>1539</v>
      </c>
      <c r="G28" s="1073" t="s">
        <v>2225</v>
      </c>
      <c r="H28" s="70" t="s">
        <v>2226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2246</v>
      </c>
      <c r="B29" s="70">
        <v>21</v>
      </c>
      <c r="C29" s="70">
        <v>21</v>
      </c>
      <c r="D29" s="70">
        <v>1</v>
      </c>
      <c r="E29" s="70">
        <v>2024</v>
      </c>
      <c r="F29" s="70" t="s">
        <v>1558</v>
      </c>
      <c r="G29" s="1073" t="s">
        <v>2225</v>
      </c>
      <c r="H29" s="70" t="s">
        <v>2226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1568</v>
      </c>
      <c r="G30" s="1073" t="s">
        <v>2225</v>
      </c>
      <c r="H30" s="70" t="s">
        <v>2226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1569</v>
      </c>
      <c r="G31" s="1073" t="s">
        <v>2225</v>
      </c>
      <c r="H31" s="70" t="s">
        <v>2226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1570</v>
      </c>
      <c r="G32" s="1073" t="s">
        <v>2225</v>
      </c>
      <c r="H32" s="70" t="s">
        <v>2226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1571</v>
      </c>
      <c r="G33" s="1073" t="s">
        <v>2225</v>
      </c>
      <c r="H33" s="70" t="s">
        <v>2226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1572</v>
      </c>
      <c r="G34" s="1073" t="s">
        <v>2225</v>
      </c>
      <c r="H34" s="70" t="s">
        <v>2226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1573</v>
      </c>
      <c r="G35" s="1073" t="s">
        <v>2225</v>
      </c>
      <c r="H35" s="70" t="s">
        <v>2226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1567</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1574</v>
      </c>
      <c r="B57" s="70">
        <v>22</v>
      </c>
      <c r="C57" s="70">
        <v>22</v>
      </c>
      <c r="D57" s="70">
        <v>2</v>
      </c>
      <c r="E57" s="70">
        <v>2025</v>
      </c>
      <c r="F57" s="70" t="s">
        <v>1568</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1575</v>
      </c>
      <c r="B58" s="70">
        <v>23</v>
      </c>
      <c r="C58" s="70">
        <v>23</v>
      </c>
      <c r="D58" s="70">
        <v>2</v>
      </c>
      <c r="E58" s="70">
        <v>2026</v>
      </c>
      <c r="F58" s="70" t="s">
        <v>1569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1576</v>
      </c>
      <c r="B59" s="70">
        <v>24</v>
      </c>
      <c r="C59" s="70">
        <v>24</v>
      </c>
      <c r="D59" s="70">
        <v>2</v>
      </c>
      <c r="E59" s="70">
        <v>2027</v>
      </c>
      <c r="F59" s="70" t="s">
        <v>1570</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1577</v>
      </c>
      <c r="B60" s="70">
        <v>25</v>
      </c>
      <c r="C60" s="70">
        <v>25</v>
      </c>
      <c r="D60" s="70">
        <v>2</v>
      </c>
      <c r="E60" s="70">
        <v>2028</v>
      </c>
      <c r="F60" s="70" t="s">
        <v>1571</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1578</v>
      </c>
      <c r="B61" s="70">
        <v>26</v>
      </c>
      <c r="C61" s="70">
        <v>26</v>
      </c>
      <c r="D61" s="70">
        <v>2</v>
      </c>
      <c r="E61" s="70">
        <v>2029</v>
      </c>
      <c r="F61" s="70" t="s">
        <v>1572</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1579</v>
      </c>
      <c r="B62" s="70">
        <v>27</v>
      </c>
      <c r="C62" s="70">
        <v>27</v>
      </c>
      <c r="D62" s="70">
        <v>2</v>
      </c>
      <c r="E62" s="70">
        <v>2030</v>
      </c>
      <c r="F62" s="70" t="s">
        <v>1573</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1580</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1558</v>
      </c>
      <c r="G10" s="1073" t="s">
        <v>2407</v>
      </c>
      <c r="H10" s="70" t="s">
        <v>2408</v>
      </c>
      <c r="I10" s="1066"/>
      <c r="J10" s="73">
        <v>167606</v>
      </c>
      <c r="K10" s="71">
        <v>228714388.99999997</v>
      </c>
      <c r="L10" s="71">
        <v>55979</v>
      </c>
      <c r="M10" s="71">
        <v>75943024.999999985</v>
      </c>
      <c r="N10" s="71">
        <v>100</v>
      </c>
      <c r="O10" s="71">
        <v>190526.99999999997</v>
      </c>
      <c r="P10" s="71">
        <v>1256</v>
      </c>
      <c r="Q10" s="71">
        <v>8238286</v>
      </c>
      <c r="R10" s="71">
        <v>0</v>
      </c>
      <c r="S10" s="71">
        <v>0</v>
      </c>
      <c r="T10" s="71">
        <v>0</v>
      </c>
      <c r="U10" s="71">
        <v>0</v>
      </c>
      <c r="V10" s="71">
        <v>0</v>
      </c>
      <c r="W10" s="71">
        <v>0</v>
      </c>
      <c r="X10" s="71">
        <v>0</v>
      </c>
      <c r="Y10" s="71">
        <v>0</v>
      </c>
      <c r="Z10" s="71">
        <v>313086226.99999994</v>
      </c>
      <c r="AA10" s="71">
        <v>399344849</v>
      </c>
      <c r="AB10" s="71">
        <v>1580228933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2382</v>
      </c>
      <c r="B11" s="70">
        <v>3</v>
      </c>
      <c r="C11" s="70">
        <v>18</v>
      </c>
      <c r="D11" s="70">
        <v>3</v>
      </c>
      <c r="E11" s="70">
        <v>2024</v>
      </c>
      <c r="F11" s="70" t="s">
        <v>1558</v>
      </c>
      <c r="G11" s="1073" t="s">
        <v>2379</v>
      </c>
      <c r="H11" s="70" t="s">
        <v>2380</v>
      </c>
      <c r="I11" s="1066"/>
      <c r="J11" s="73">
        <v>631367</v>
      </c>
      <c r="K11" s="71">
        <v>849408057</v>
      </c>
      <c r="L11" s="71">
        <v>209311</v>
      </c>
      <c r="M11" s="71">
        <v>279922245</v>
      </c>
      <c r="N11" s="71">
        <v>14800</v>
      </c>
      <c r="O11" s="71">
        <v>30729223</v>
      </c>
      <c r="P11" s="71">
        <v>221</v>
      </c>
      <c r="Q11" s="71">
        <v>1446416.9999999998</v>
      </c>
      <c r="R11" s="71">
        <v>142</v>
      </c>
      <c r="S11" s="71">
        <v>1181465</v>
      </c>
      <c r="T11" s="71">
        <v>0</v>
      </c>
      <c r="U11" s="71">
        <v>0</v>
      </c>
      <c r="V11" s="71">
        <v>0</v>
      </c>
      <c r="W11" s="71">
        <v>0</v>
      </c>
      <c r="X11" s="71">
        <v>0</v>
      </c>
      <c r="Y11" s="71">
        <v>0</v>
      </c>
      <c r="Z11" s="71">
        <v>1162687406.9508598</v>
      </c>
      <c r="AA11" s="71">
        <v>1627054849</v>
      </c>
      <c r="AB11" s="71">
        <v>5677552189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2394</v>
      </c>
      <c r="B12" s="70">
        <v>4</v>
      </c>
      <c r="C12" s="70">
        <v>18</v>
      </c>
      <c r="D12" s="70">
        <v>4</v>
      </c>
      <c r="E12" s="70">
        <v>2024</v>
      </c>
      <c r="F12" s="70" t="s">
        <v>1558</v>
      </c>
      <c r="G12" s="1073" t="s">
        <v>2391</v>
      </c>
      <c r="H12" s="70" t="s">
        <v>2392</v>
      </c>
      <c r="I12" s="1066"/>
      <c r="J12" s="73">
        <v>228505</v>
      </c>
      <c r="K12" s="71">
        <v>312760822.99999994</v>
      </c>
      <c r="L12" s="71">
        <v>59247</v>
      </c>
      <c r="M12" s="71">
        <v>80529551.000000015</v>
      </c>
      <c r="N12" s="71">
        <v>0</v>
      </c>
      <c r="O12" s="71">
        <v>0</v>
      </c>
      <c r="P12" s="71">
        <v>0</v>
      </c>
      <c r="Q12" s="71">
        <v>0</v>
      </c>
      <c r="R12" s="71">
        <v>0</v>
      </c>
      <c r="S12" s="71">
        <v>0</v>
      </c>
      <c r="T12" s="71">
        <v>0</v>
      </c>
      <c r="U12" s="71">
        <v>0</v>
      </c>
      <c r="V12" s="71">
        <v>0</v>
      </c>
      <c r="W12" s="71">
        <v>0</v>
      </c>
      <c r="X12" s="71">
        <v>0</v>
      </c>
      <c r="Y12" s="71">
        <v>0</v>
      </c>
      <c r="Z12" s="71">
        <v>393290374</v>
      </c>
      <c r="AA12" s="71">
        <v>645081712</v>
      </c>
      <c r="AB12" s="71">
        <v>2891832813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1558</v>
      </c>
      <c r="G13" s="1073" t="s">
        <v>1652</v>
      </c>
      <c r="H13" s="70" t="s">
        <v>1653</v>
      </c>
      <c r="I13" s="1066"/>
      <c r="J13" s="73">
        <v>276240</v>
      </c>
      <c r="K13" s="71">
        <v>377497022</v>
      </c>
      <c r="L13" s="71">
        <v>225430</v>
      </c>
      <c r="M13" s="71">
        <v>306220657</v>
      </c>
      <c r="N13" s="71">
        <v>3600</v>
      </c>
      <c r="O13" s="71">
        <v>7190253.9999999991</v>
      </c>
      <c r="P13" s="71">
        <v>854</v>
      </c>
      <c r="Q13" s="71">
        <v>5610092</v>
      </c>
      <c r="R13" s="71">
        <v>15</v>
      </c>
      <c r="S13" s="71">
        <v>126584</v>
      </c>
      <c r="T13" s="71">
        <v>0</v>
      </c>
      <c r="U13" s="71">
        <v>0</v>
      </c>
      <c r="V13" s="71">
        <v>0</v>
      </c>
      <c r="W13" s="71">
        <v>0</v>
      </c>
      <c r="X13" s="71">
        <v>0</v>
      </c>
      <c r="Y13" s="71">
        <v>0</v>
      </c>
      <c r="Z13" s="71">
        <v>696644609.15847003</v>
      </c>
      <c r="AA13" s="71">
        <v>716488490</v>
      </c>
      <c r="AB13" s="71">
        <v>3009595982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2414</v>
      </c>
      <c r="B14" s="70">
        <v>6</v>
      </c>
      <c r="C14" s="70">
        <v>18</v>
      </c>
      <c r="D14" s="70">
        <v>6</v>
      </c>
      <c r="E14" s="70">
        <v>2024</v>
      </c>
      <c r="F14" s="70" t="s">
        <v>1558</v>
      </c>
      <c r="G14" s="1073" t="s">
        <v>2411</v>
      </c>
      <c r="H14" s="70" t="s">
        <v>2412</v>
      </c>
      <c r="I14" s="1066"/>
      <c r="J14" s="73">
        <v>289755</v>
      </c>
      <c r="K14" s="71">
        <v>390430746</v>
      </c>
      <c r="L14" s="71">
        <v>101718</v>
      </c>
      <c r="M14" s="71">
        <v>136168989.99999997</v>
      </c>
      <c r="N14" s="71">
        <v>0</v>
      </c>
      <c r="O14" s="71">
        <v>0</v>
      </c>
      <c r="P14" s="71">
        <v>0</v>
      </c>
      <c r="Q14" s="71">
        <v>0</v>
      </c>
      <c r="R14" s="71">
        <v>0</v>
      </c>
      <c r="S14" s="71">
        <v>0</v>
      </c>
      <c r="T14" s="71">
        <v>0</v>
      </c>
      <c r="U14" s="71">
        <v>0</v>
      </c>
      <c r="V14" s="71">
        <v>0</v>
      </c>
      <c r="W14" s="71">
        <v>0</v>
      </c>
      <c r="X14" s="71">
        <v>0</v>
      </c>
      <c r="Y14" s="71">
        <v>0</v>
      </c>
      <c r="Z14" s="71">
        <v>526599736.00000006</v>
      </c>
      <c r="AA14" s="71">
        <v>723986058</v>
      </c>
      <c r="AB14" s="71">
        <v>4142987129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1689</v>
      </c>
      <c r="B15" s="70">
        <v>7</v>
      </c>
      <c r="C15" s="70">
        <v>18</v>
      </c>
      <c r="D15" s="70">
        <v>7</v>
      </c>
      <c r="E15" s="70">
        <v>2024</v>
      </c>
      <c r="F15" s="70" t="s">
        <v>1558</v>
      </c>
      <c r="G15" s="1073" t="s">
        <v>1686</v>
      </c>
      <c r="H15" s="70" t="s">
        <v>1687</v>
      </c>
      <c r="I15" s="1066"/>
      <c r="J15" s="73">
        <v>96450</v>
      </c>
      <c r="K15" s="71">
        <v>130520050</v>
      </c>
      <c r="L15" s="71">
        <v>51429</v>
      </c>
      <c r="M15" s="71">
        <v>69119767.000000015</v>
      </c>
      <c r="N15" s="71">
        <v>0</v>
      </c>
      <c r="O15" s="71">
        <v>0</v>
      </c>
      <c r="P15" s="71">
        <v>0</v>
      </c>
      <c r="Q15" s="71">
        <v>0</v>
      </c>
      <c r="R15" s="71">
        <v>0</v>
      </c>
      <c r="S15" s="71">
        <v>0</v>
      </c>
      <c r="T15" s="71">
        <v>0</v>
      </c>
      <c r="U15" s="71">
        <v>0</v>
      </c>
      <c r="V15" s="71">
        <v>25</v>
      </c>
      <c r="W15" s="71">
        <v>0</v>
      </c>
      <c r="X15" s="71">
        <v>0</v>
      </c>
      <c r="Y15" s="71">
        <v>150602</v>
      </c>
      <c r="Z15" s="71">
        <v>199790419</v>
      </c>
      <c r="AA15" s="71">
        <v>238892756</v>
      </c>
      <c r="AB15" s="71">
        <v>1088520218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1701</v>
      </c>
      <c r="B16" s="70">
        <v>8</v>
      </c>
      <c r="C16" s="70">
        <v>18</v>
      </c>
      <c r="D16" s="70">
        <v>8</v>
      </c>
      <c r="E16" s="70">
        <v>2024</v>
      </c>
      <c r="F16" s="70" t="s">
        <v>1558</v>
      </c>
      <c r="G16" s="1073" t="s">
        <v>1698</v>
      </c>
      <c r="H16" s="70" t="s">
        <v>1699</v>
      </c>
      <c r="I16" s="1066"/>
      <c r="J16" s="73">
        <v>63086</v>
      </c>
      <c r="K16" s="71">
        <v>86097705</v>
      </c>
      <c r="L16" s="71">
        <v>62565</v>
      </c>
      <c r="M16" s="71">
        <v>84902023</v>
      </c>
      <c r="N16" s="71">
        <v>0</v>
      </c>
      <c r="O16" s="71">
        <v>0</v>
      </c>
      <c r="P16" s="71">
        <v>0</v>
      </c>
      <c r="Q16" s="71">
        <v>0</v>
      </c>
      <c r="R16" s="71">
        <v>0</v>
      </c>
      <c r="S16" s="71">
        <v>0</v>
      </c>
      <c r="T16" s="71">
        <v>0</v>
      </c>
      <c r="U16" s="71">
        <v>0</v>
      </c>
      <c r="V16" s="71">
        <v>0</v>
      </c>
      <c r="W16" s="71">
        <v>0</v>
      </c>
      <c r="X16" s="71">
        <v>0</v>
      </c>
      <c r="Y16" s="71">
        <v>0</v>
      </c>
      <c r="Z16" s="71">
        <v>170999728</v>
      </c>
      <c r="AA16" s="71">
        <v>158447733</v>
      </c>
      <c r="AB16" s="71">
        <v>639700381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1558</v>
      </c>
      <c r="G17" s="1073" t="s">
        <v>2383</v>
      </c>
      <c r="H17" s="70" t="s">
        <v>2384</v>
      </c>
      <c r="I17" s="1066"/>
      <c r="J17" s="73">
        <v>567957</v>
      </c>
      <c r="K17" s="71">
        <v>754343430</v>
      </c>
      <c r="L17" s="71">
        <v>305890</v>
      </c>
      <c r="M17" s="71">
        <v>403945384.00000006</v>
      </c>
      <c r="N17" s="71">
        <v>36800</v>
      </c>
      <c r="O17" s="71">
        <v>77560944</v>
      </c>
      <c r="P17" s="71">
        <v>909</v>
      </c>
      <c r="Q17" s="71">
        <v>5975750</v>
      </c>
      <c r="R17" s="71">
        <v>0</v>
      </c>
      <c r="S17" s="71">
        <v>0</v>
      </c>
      <c r="T17" s="71">
        <v>0</v>
      </c>
      <c r="U17" s="71">
        <v>0</v>
      </c>
      <c r="V17" s="71">
        <v>242</v>
      </c>
      <c r="W17" s="71">
        <v>0</v>
      </c>
      <c r="X17" s="71">
        <v>0</v>
      </c>
      <c r="Y17" s="71">
        <v>1481001</v>
      </c>
      <c r="Z17" s="71">
        <v>1243306509.0000002</v>
      </c>
      <c r="AA17" s="71">
        <v>1467029932</v>
      </c>
      <c r="AB17" s="71">
        <v>5302946784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1693</v>
      </c>
      <c r="B18" s="70">
        <v>10</v>
      </c>
      <c r="C18" s="70">
        <v>18</v>
      </c>
      <c r="D18" s="70">
        <v>10</v>
      </c>
      <c r="E18" s="70">
        <v>2024</v>
      </c>
      <c r="F18" s="70" t="s">
        <v>1558</v>
      </c>
      <c r="G18" s="1073" t="s">
        <v>1690</v>
      </c>
      <c r="H18" s="70" t="s">
        <v>1691</v>
      </c>
      <c r="I18" s="1066"/>
      <c r="J18" s="73">
        <v>56107</v>
      </c>
      <c r="K18" s="71">
        <v>75732760</v>
      </c>
      <c r="L18" s="71">
        <v>34758</v>
      </c>
      <c r="M18" s="71">
        <v>46667716</v>
      </c>
      <c r="N18" s="71">
        <v>0</v>
      </c>
      <c r="O18" s="71">
        <v>0</v>
      </c>
      <c r="P18" s="71">
        <v>50</v>
      </c>
      <c r="Q18" s="71">
        <v>325536.99999999994</v>
      </c>
      <c r="R18" s="71">
        <v>0</v>
      </c>
      <c r="S18" s="71">
        <v>0</v>
      </c>
      <c r="T18" s="71">
        <v>0</v>
      </c>
      <c r="U18" s="71">
        <v>0</v>
      </c>
      <c r="V18" s="71">
        <v>0</v>
      </c>
      <c r="W18" s="71">
        <v>0</v>
      </c>
      <c r="X18" s="71">
        <v>0</v>
      </c>
      <c r="Y18" s="71">
        <v>0</v>
      </c>
      <c r="Z18" s="71">
        <v>122726012.99999999</v>
      </c>
      <c r="AA18" s="71">
        <v>133712866.00000001</v>
      </c>
      <c r="AB18" s="71">
        <v>810826280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1667</v>
      </c>
      <c r="B19" s="70">
        <v>11</v>
      </c>
      <c r="C19" s="70">
        <v>18</v>
      </c>
      <c r="D19" s="70">
        <v>11</v>
      </c>
      <c r="E19" s="70">
        <v>2024</v>
      </c>
      <c r="F19" s="70" t="s">
        <v>1558</v>
      </c>
      <c r="G19" s="1073" t="s">
        <v>1664</v>
      </c>
      <c r="H19" s="70" t="s">
        <v>1665</v>
      </c>
      <c r="I19" s="1066"/>
      <c r="J19" s="73">
        <v>431417</v>
      </c>
      <c r="K19" s="71">
        <v>608014953</v>
      </c>
      <c r="L19" s="71">
        <v>20635</v>
      </c>
      <c r="M19" s="71">
        <v>28896031</v>
      </c>
      <c r="N19" s="71">
        <v>0</v>
      </c>
      <c r="O19" s="71">
        <v>0</v>
      </c>
      <c r="P19" s="71">
        <v>0</v>
      </c>
      <c r="Q19" s="71">
        <v>0</v>
      </c>
      <c r="R19" s="71">
        <v>0</v>
      </c>
      <c r="S19" s="71">
        <v>0</v>
      </c>
      <c r="T19" s="71">
        <v>0</v>
      </c>
      <c r="U19" s="71">
        <v>0</v>
      </c>
      <c r="V19" s="71">
        <v>4</v>
      </c>
      <c r="W19" s="71">
        <v>0</v>
      </c>
      <c r="X19" s="71">
        <v>0</v>
      </c>
      <c r="Y19" s="71">
        <v>25264</v>
      </c>
      <c r="Z19" s="71">
        <v>636936248</v>
      </c>
      <c r="AA19" s="71">
        <v>1033545789.0000001</v>
      </c>
      <c r="AB19" s="71">
        <v>4311467046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1562</v>
      </c>
      <c r="B20" s="70">
        <v>12</v>
      </c>
      <c r="C20" s="70">
        <v>18</v>
      </c>
      <c r="D20" s="70">
        <v>12</v>
      </c>
      <c r="E20" s="70">
        <v>2024</v>
      </c>
      <c r="F20" s="70" t="s">
        <v>1558</v>
      </c>
      <c r="G20" s="1073" t="s">
        <v>1559</v>
      </c>
      <c r="H20" s="70" t="s">
        <v>1560</v>
      </c>
      <c r="I20" s="1066"/>
      <c r="J20" s="73">
        <v>2161000</v>
      </c>
      <c r="K20" s="71">
        <v>2937966068</v>
      </c>
      <c r="L20" s="71">
        <v>132311</v>
      </c>
      <c r="M20" s="71">
        <v>178722863.00000003</v>
      </c>
      <c r="N20" s="71">
        <v>4300</v>
      </c>
      <c r="O20" s="71">
        <v>10304866</v>
      </c>
      <c r="P20" s="71">
        <v>172</v>
      </c>
      <c r="Q20" s="71">
        <v>1262473</v>
      </c>
      <c r="R20" s="71">
        <v>13</v>
      </c>
      <c r="S20" s="71">
        <v>109802.00000000001</v>
      </c>
      <c r="T20" s="71">
        <v>0</v>
      </c>
      <c r="U20" s="71">
        <v>0</v>
      </c>
      <c r="V20" s="71">
        <v>168</v>
      </c>
      <c r="W20" s="71">
        <v>0</v>
      </c>
      <c r="X20" s="71">
        <v>0</v>
      </c>
      <c r="Y20" s="71">
        <v>1031893</v>
      </c>
      <c r="Z20" s="71">
        <v>3129397965.3835101</v>
      </c>
      <c r="AA20" s="71">
        <v>5890943840</v>
      </c>
      <c r="AB20" s="71">
        <v>27441224072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1710</v>
      </c>
      <c r="B21" s="70">
        <v>13</v>
      </c>
      <c r="C21" s="70">
        <v>18</v>
      </c>
      <c r="D21" s="70">
        <v>13</v>
      </c>
      <c r="E21" s="70">
        <v>2024</v>
      </c>
      <c r="F21" s="70" t="s">
        <v>1558</v>
      </c>
      <c r="G21" s="1073" t="s">
        <v>1707</v>
      </c>
      <c r="H21" s="70" t="s">
        <v>1708</v>
      </c>
      <c r="I21" s="1066"/>
      <c r="J21" s="73">
        <v>14650</v>
      </c>
      <c r="K21" s="71">
        <v>19820940</v>
      </c>
      <c r="L21" s="71">
        <v>5834</v>
      </c>
      <c r="M21" s="71">
        <v>7841494</v>
      </c>
      <c r="N21" s="71">
        <v>33700</v>
      </c>
      <c r="O21" s="71">
        <v>64670983.000000007</v>
      </c>
      <c r="P21" s="71">
        <v>3552</v>
      </c>
      <c r="Q21" s="71">
        <v>23291490.000000004</v>
      </c>
      <c r="R21" s="71">
        <v>0</v>
      </c>
      <c r="S21" s="71">
        <v>0</v>
      </c>
      <c r="T21" s="71">
        <v>0</v>
      </c>
      <c r="U21" s="71">
        <v>0</v>
      </c>
      <c r="V21" s="71">
        <v>0</v>
      </c>
      <c r="W21" s="71">
        <v>0</v>
      </c>
      <c r="X21" s="71">
        <v>0</v>
      </c>
      <c r="Y21" s="71">
        <v>0</v>
      </c>
      <c r="Z21" s="71">
        <v>115624907</v>
      </c>
      <c r="AA21" s="71">
        <v>37588022</v>
      </c>
      <c r="AB21" s="71">
        <v>119383208.99999999</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1566</v>
      </c>
      <c r="B22" s="70">
        <v>14</v>
      </c>
      <c r="C22" s="70">
        <v>18</v>
      </c>
      <c r="D22" s="70">
        <v>14</v>
      </c>
      <c r="E22" s="70">
        <v>2024</v>
      </c>
      <c r="F22" s="70" t="s">
        <v>1558</v>
      </c>
      <c r="G22" s="1073" t="s">
        <v>1563</v>
      </c>
      <c r="H22" s="70" t="s">
        <v>1564</v>
      </c>
      <c r="I22" s="1066"/>
      <c r="J22" s="73">
        <v>1569063</v>
      </c>
      <c r="K22" s="71">
        <v>2130089403</v>
      </c>
      <c r="L22" s="71">
        <v>281137</v>
      </c>
      <c r="M22" s="71">
        <v>378546669</v>
      </c>
      <c r="N22" s="71">
        <v>11300</v>
      </c>
      <c r="O22" s="71">
        <v>19703370</v>
      </c>
      <c r="P22" s="71">
        <v>15382</v>
      </c>
      <c r="Q22" s="71">
        <v>100854902</v>
      </c>
      <c r="R22" s="71">
        <v>0</v>
      </c>
      <c r="S22" s="71">
        <v>0</v>
      </c>
      <c r="T22" s="71">
        <v>0</v>
      </c>
      <c r="U22" s="71">
        <v>0</v>
      </c>
      <c r="V22" s="71">
        <v>0</v>
      </c>
      <c r="W22" s="71">
        <v>0</v>
      </c>
      <c r="X22" s="71">
        <v>0</v>
      </c>
      <c r="Y22" s="71">
        <v>0</v>
      </c>
      <c r="Z22" s="71">
        <v>2629194344</v>
      </c>
      <c r="AA22" s="71">
        <v>3900289776.9999995</v>
      </c>
      <c r="AB22" s="71">
        <v>16349545825.000002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1697</v>
      </c>
      <c r="B23" s="70">
        <v>15</v>
      </c>
      <c r="C23" s="70">
        <v>18</v>
      </c>
      <c r="D23" s="70">
        <v>15</v>
      </c>
      <c r="E23" s="70">
        <v>2024</v>
      </c>
      <c r="F23" s="70" t="s">
        <v>1558</v>
      </c>
      <c r="G23" s="1073" t="s">
        <v>1694</v>
      </c>
      <c r="H23" s="70" t="s">
        <v>1695</v>
      </c>
      <c r="I23" s="1066"/>
      <c r="J23" s="73">
        <v>261427.00000000003</v>
      </c>
      <c r="K23" s="71">
        <v>353287593</v>
      </c>
      <c r="L23" s="71">
        <v>44716</v>
      </c>
      <c r="M23" s="71">
        <v>59978339</v>
      </c>
      <c r="N23" s="71">
        <v>0</v>
      </c>
      <c r="O23" s="71">
        <v>0</v>
      </c>
      <c r="P23" s="71">
        <v>0</v>
      </c>
      <c r="Q23" s="71">
        <v>0</v>
      </c>
      <c r="R23" s="71">
        <v>0</v>
      </c>
      <c r="S23" s="71">
        <v>0</v>
      </c>
      <c r="T23" s="71">
        <v>0</v>
      </c>
      <c r="U23" s="71">
        <v>0</v>
      </c>
      <c r="V23" s="71">
        <v>0</v>
      </c>
      <c r="W23" s="71">
        <v>0</v>
      </c>
      <c r="X23" s="71">
        <v>0</v>
      </c>
      <c r="Y23" s="71">
        <v>0</v>
      </c>
      <c r="Z23" s="71">
        <v>413265932</v>
      </c>
      <c r="AA23" s="71">
        <v>581015010</v>
      </c>
      <c r="AB23" s="71">
        <v>3157857674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2398</v>
      </c>
      <c r="B24" s="70">
        <v>16</v>
      </c>
      <c r="C24" s="70">
        <v>18</v>
      </c>
      <c r="D24" s="70">
        <v>16</v>
      </c>
      <c r="E24" s="70">
        <v>2024</v>
      </c>
      <c r="F24" s="70" t="s">
        <v>1558</v>
      </c>
      <c r="G24" s="1073" t="s">
        <v>2395</v>
      </c>
      <c r="H24" s="70" t="s">
        <v>2396</v>
      </c>
      <c r="I24" s="1066"/>
      <c r="J24" s="73">
        <v>147518</v>
      </c>
      <c r="K24" s="71">
        <v>204555085</v>
      </c>
      <c r="L24" s="71">
        <v>31192</v>
      </c>
      <c r="M24" s="71">
        <v>43004477</v>
      </c>
      <c r="N24" s="71">
        <v>0</v>
      </c>
      <c r="O24" s="71">
        <v>0</v>
      </c>
      <c r="P24" s="71">
        <v>0</v>
      </c>
      <c r="Q24" s="71">
        <v>0</v>
      </c>
      <c r="R24" s="71">
        <v>0</v>
      </c>
      <c r="S24" s="71">
        <v>0</v>
      </c>
      <c r="T24" s="71">
        <v>0</v>
      </c>
      <c r="U24" s="71">
        <v>0</v>
      </c>
      <c r="V24" s="71">
        <v>0</v>
      </c>
      <c r="W24" s="71">
        <v>0</v>
      </c>
      <c r="X24" s="71">
        <v>0</v>
      </c>
      <c r="Y24" s="71">
        <v>0</v>
      </c>
      <c r="Z24" s="71">
        <v>247559562</v>
      </c>
      <c r="AA24" s="71">
        <v>367368506</v>
      </c>
      <c r="AB24" s="71">
        <v>1433647885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2390</v>
      </c>
      <c r="B25" s="70">
        <v>17</v>
      </c>
      <c r="C25" s="70">
        <v>18</v>
      </c>
      <c r="D25" s="70">
        <v>17</v>
      </c>
      <c r="E25" s="70">
        <v>2024</v>
      </c>
      <c r="F25" s="70" t="s">
        <v>1558</v>
      </c>
      <c r="G25" s="1073" t="s">
        <v>2387</v>
      </c>
      <c r="H25" s="70" t="s">
        <v>2388</v>
      </c>
      <c r="I25" s="1066"/>
      <c r="J25" s="73">
        <v>138947</v>
      </c>
      <c r="K25" s="71">
        <v>195609280.99999997</v>
      </c>
      <c r="L25" s="71">
        <v>2333</v>
      </c>
      <c r="M25" s="71">
        <v>3260625</v>
      </c>
      <c r="N25" s="71">
        <v>3300</v>
      </c>
      <c r="O25" s="71">
        <v>10569479</v>
      </c>
      <c r="P25" s="71">
        <v>0</v>
      </c>
      <c r="Q25" s="71">
        <v>0</v>
      </c>
      <c r="R25" s="71">
        <v>0</v>
      </c>
      <c r="S25" s="71">
        <v>0</v>
      </c>
      <c r="T25" s="71">
        <v>0</v>
      </c>
      <c r="U25" s="71">
        <v>0</v>
      </c>
      <c r="V25" s="71">
        <v>5</v>
      </c>
      <c r="W25" s="71">
        <v>0</v>
      </c>
      <c r="X25" s="71">
        <v>0</v>
      </c>
      <c r="Y25" s="71">
        <v>28452</v>
      </c>
      <c r="Z25" s="71">
        <v>209467836.99999997</v>
      </c>
      <c r="AA25" s="71">
        <v>338896090</v>
      </c>
      <c r="AB25" s="71">
        <v>1433614044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1647</v>
      </c>
      <c r="B26" s="70">
        <v>18</v>
      </c>
      <c r="C26" s="70">
        <v>18</v>
      </c>
      <c r="D26" s="70">
        <v>18</v>
      </c>
      <c r="E26" s="70">
        <v>2024</v>
      </c>
      <c r="F26" s="70" t="s">
        <v>1558</v>
      </c>
      <c r="G26" s="1073" t="s">
        <v>1644</v>
      </c>
      <c r="H26" s="70" t="s">
        <v>1645</v>
      </c>
      <c r="I26" s="1066"/>
      <c r="J26" s="73">
        <v>484094</v>
      </c>
      <c r="K26" s="71">
        <v>673227599.99999988</v>
      </c>
      <c r="L26" s="71">
        <v>69353</v>
      </c>
      <c r="M26" s="71">
        <v>95673735</v>
      </c>
      <c r="N26" s="71">
        <v>0</v>
      </c>
      <c r="O26" s="71">
        <v>0</v>
      </c>
      <c r="P26" s="71">
        <v>0</v>
      </c>
      <c r="Q26" s="71">
        <v>0</v>
      </c>
      <c r="R26" s="71">
        <v>0</v>
      </c>
      <c r="S26" s="71">
        <v>0</v>
      </c>
      <c r="T26" s="71">
        <v>0</v>
      </c>
      <c r="U26" s="71">
        <v>0</v>
      </c>
      <c r="V26" s="71">
        <v>12</v>
      </c>
      <c r="W26" s="71">
        <v>0</v>
      </c>
      <c r="X26" s="71">
        <v>0</v>
      </c>
      <c r="Y26" s="71">
        <v>74810</v>
      </c>
      <c r="Z26" s="71">
        <v>768976144.99999988</v>
      </c>
      <c r="AA26" s="71">
        <v>1179844490</v>
      </c>
      <c r="AB26" s="71">
        <v>4430195436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2246</v>
      </c>
      <c r="B27" s="70">
        <v>19</v>
      </c>
      <c r="C27" s="70">
        <v>18</v>
      </c>
      <c r="D27" s="70">
        <v>19</v>
      </c>
      <c r="E27" s="70">
        <v>2024</v>
      </c>
      <c r="F27" s="70" t="s">
        <v>1558</v>
      </c>
      <c r="G27" s="1073" t="s">
        <v>2225</v>
      </c>
      <c r="H27" s="70" t="s">
        <v>2226</v>
      </c>
      <c r="I27" s="1066"/>
      <c r="J27" s="73">
        <v>50725</v>
      </c>
      <c r="K27" s="71">
        <v>70416602</v>
      </c>
      <c r="L27" s="71">
        <v>88032</v>
      </c>
      <c r="M27" s="71">
        <v>121628587</v>
      </c>
      <c r="N27" s="71">
        <v>0</v>
      </c>
      <c r="O27" s="71">
        <v>0</v>
      </c>
      <c r="P27" s="71">
        <v>0</v>
      </c>
      <c r="Q27" s="71">
        <v>0</v>
      </c>
      <c r="R27" s="71">
        <v>0</v>
      </c>
      <c r="S27" s="71">
        <v>0</v>
      </c>
      <c r="T27" s="71">
        <v>0</v>
      </c>
      <c r="U27" s="71">
        <v>0</v>
      </c>
      <c r="V27" s="71">
        <v>0</v>
      </c>
      <c r="W27" s="71">
        <v>0</v>
      </c>
      <c r="X27" s="71">
        <v>0</v>
      </c>
      <c r="Y27" s="71">
        <v>0</v>
      </c>
      <c r="Z27" s="71">
        <v>192045188.99999997</v>
      </c>
      <c r="AA27" s="71">
        <v>120258358</v>
      </c>
      <c r="AB27" s="71">
        <v>485191519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1714</v>
      </c>
      <c r="B28" s="70">
        <v>20</v>
      </c>
      <c r="C28" s="70">
        <v>18</v>
      </c>
      <c r="D28" s="70">
        <v>20</v>
      </c>
      <c r="E28" s="70">
        <v>2024</v>
      </c>
      <c r="F28" s="70" t="s">
        <v>1558</v>
      </c>
      <c r="G28" s="1073" t="s">
        <v>1711</v>
      </c>
      <c r="H28" s="70" t="s">
        <v>1712</v>
      </c>
      <c r="I28" s="1066"/>
      <c r="J28" s="73">
        <v>78547</v>
      </c>
      <c r="K28" s="71">
        <v>106283301.99999999</v>
      </c>
      <c r="L28" s="71">
        <v>21102</v>
      </c>
      <c r="M28" s="71">
        <v>28346094</v>
      </c>
      <c r="N28" s="71">
        <v>0</v>
      </c>
      <c r="O28" s="71">
        <v>0</v>
      </c>
      <c r="P28" s="71">
        <v>0</v>
      </c>
      <c r="Q28" s="71">
        <v>0</v>
      </c>
      <c r="R28" s="71">
        <v>0</v>
      </c>
      <c r="S28" s="71">
        <v>0</v>
      </c>
      <c r="T28" s="71">
        <v>0</v>
      </c>
      <c r="U28" s="71">
        <v>0</v>
      </c>
      <c r="V28" s="71">
        <v>0</v>
      </c>
      <c r="W28" s="71">
        <v>0</v>
      </c>
      <c r="X28" s="71">
        <v>0</v>
      </c>
      <c r="Y28" s="71">
        <v>0</v>
      </c>
      <c r="Z28" s="71">
        <v>134629395.99999997</v>
      </c>
      <c r="AA28" s="71">
        <v>173423460</v>
      </c>
      <c r="AB28" s="71">
        <v>956199831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1718</v>
      </c>
      <c r="B29" s="70">
        <v>21</v>
      </c>
      <c r="C29" s="70">
        <v>18</v>
      </c>
      <c r="D29" s="70">
        <v>21</v>
      </c>
      <c r="E29" s="70">
        <v>2024</v>
      </c>
      <c r="F29" s="70" t="s">
        <v>1558</v>
      </c>
      <c r="G29" s="1073" t="s">
        <v>1715</v>
      </c>
      <c r="H29" s="70" t="s">
        <v>1716</v>
      </c>
      <c r="I29" s="1066"/>
      <c r="J29" s="73">
        <v>110575</v>
      </c>
      <c r="K29" s="71">
        <v>147905144</v>
      </c>
      <c r="L29" s="71">
        <v>2887</v>
      </c>
      <c r="M29" s="71">
        <v>3851521</v>
      </c>
      <c r="N29" s="71">
        <v>24300</v>
      </c>
      <c r="O29" s="71">
        <v>53457053</v>
      </c>
      <c r="P29" s="71">
        <v>1123</v>
      </c>
      <c r="Q29" s="71">
        <v>7381604.9999999991</v>
      </c>
      <c r="R29" s="71">
        <v>0</v>
      </c>
      <c r="S29" s="71">
        <v>0</v>
      </c>
      <c r="T29" s="71">
        <v>1500</v>
      </c>
      <c r="U29" s="71">
        <v>319</v>
      </c>
      <c r="V29" s="71">
        <v>707</v>
      </c>
      <c r="W29" s="71">
        <v>10244972</v>
      </c>
      <c r="X29" s="71">
        <v>1958070</v>
      </c>
      <c r="Y29" s="71">
        <v>4333852</v>
      </c>
      <c r="Z29" s="71">
        <v>229132217</v>
      </c>
      <c r="AA29" s="71">
        <v>562896833</v>
      </c>
      <c r="AB29" s="71">
        <v>1432152267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1558</v>
      </c>
      <c r="G30" s="1073" t="s">
        <v>1668</v>
      </c>
      <c r="H30" s="70" t="s">
        <v>1669</v>
      </c>
      <c r="I30" s="1066"/>
      <c r="J30" s="73">
        <v>452216</v>
      </c>
      <c r="K30" s="71">
        <v>616281489</v>
      </c>
      <c r="L30" s="71">
        <v>200173</v>
      </c>
      <c r="M30" s="71">
        <v>270927594</v>
      </c>
      <c r="N30" s="71">
        <v>29600</v>
      </c>
      <c r="O30" s="71">
        <v>60292855</v>
      </c>
      <c r="P30" s="71">
        <v>3487</v>
      </c>
      <c r="Q30" s="71">
        <v>22915315</v>
      </c>
      <c r="R30" s="71">
        <v>0</v>
      </c>
      <c r="S30" s="71">
        <v>0</v>
      </c>
      <c r="T30" s="71">
        <v>0</v>
      </c>
      <c r="U30" s="71">
        <v>0</v>
      </c>
      <c r="V30" s="71">
        <v>0</v>
      </c>
      <c r="W30" s="71">
        <v>0</v>
      </c>
      <c r="X30" s="71">
        <v>0</v>
      </c>
      <c r="Y30" s="71">
        <v>0</v>
      </c>
      <c r="Z30" s="71">
        <v>970417252.99999988</v>
      </c>
      <c r="AA30" s="71">
        <v>1082241305</v>
      </c>
      <c r="AB30" s="71">
        <v>3995989333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1685</v>
      </c>
      <c r="B31" s="70">
        <v>23</v>
      </c>
      <c r="C31" s="70">
        <v>18</v>
      </c>
      <c r="D31" s="70">
        <v>23</v>
      </c>
      <c r="E31" s="70">
        <v>2024</v>
      </c>
      <c r="F31" s="70" t="s">
        <v>1558</v>
      </c>
      <c r="G31" s="1073" t="s">
        <v>1682</v>
      </c>
      <c r="H31" s="70" t="s">
        <v>1683</v>
      </c>
      <c r="I31" s="1066"/>
      <c r="J31" s="73">
        <v>96342</v>
      </c>
      <c r="K31" s="71">
        <v>135005951.99999997</v>
      </c>
      <c r="L31" s="71">
        <v>3252</v>
      </c>
      <c r="M31" s="71">
        <v>4525281</v>
      </c>
      <c r="N31" s="71">
        <v>0</v>
      </c>
      <c r="O31" s="71">
        <v>0</v>
      </c>
      <c r="P31" s="71">
        <v>0</v>
      </c>
      <c r="Q31" s="71">
        <v>0</v>
      </c>
      <c r="R31" s="71">
        <v>0</v>
      </c>
      <c r="S31" s="71">
        <v>0</v>
      </c>
      <c r="T31" s="71">
        <v>0</v>
      </c>
      <c r="U31" s="71">
        <v>0</v>
      </c>
      <c r="V31" s="71">
        <v>0</v>
      </c>
      <c r="W31" s="71">
        <v>0</v>
      </c>
      <c r="X31" s="71">
        <v>0</v>
      </c>
      <c r="Y31" s="71">
        <v>0</v>
      </c>
      <c r="Z31" s="71">
        <v>139531232.99999997</v>
      </c>
      <c r="AA31" s="71">
        <v>210199503</v>
      </c>
      <c r="AB31" s="71">
        <v>958079114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1643</v>
      </c>
      <c r="B32" s="70">
        <v>24</v>
      </c>
      <c r="C32" s="70">
        <v>18</v>
      </c>
      <c r="D32" s="70">
        <v>24</v>
      </c>
      <c r="E32" s="70">
        <v>2024</v>
      </c>
      <c r="F32" s="70" t="s">
        <v>1558</v>
      </c>
      <c r="G32" s="1073" t="s">
        <v>1640</v>
      </c>
      <c r="H32" s="70" t="s">
        <v>1641</v>
      </c>
      <c r="I32" s="1066"/>
      <c r="J32" s="73">
        <v>649047</v>
      </c>
      <c r="K32" s="71">
        <v>890502981</v>
      </c>
      <c r="L32" s="71">
        <v>279956</v>
      </c>
      <c r="M32" s="71">
        <v>381674059</v>
      </c>
      <c r="N32" s="71">
        <v>0</v>
      </c>
      <c r="O32" s="71">
        <v>0</v>
      </c>
      <c r="P32" s="71">
        <v>0</v>
      </c>
      <c r="Q32" s="71">
        <v>0</v>
      </c>
      <c r="R32" s="71">
        <v>0</v>
      </c>
      <c r="S32" s="71">
        <v>0</v>
      </c>
      <c r="T32" s="71">
        <v>0</v>
      </c>
      <c r="U32" s="71">
        <v>0</v>
      </c>
      <c r="V32" s="71">
        <v>11</v>
      </c>
      <c r="W32" s="71">
        <v>0</v>
      </c>
      <c r="X32" s="71">
        <v>0</v>
      </c>
      <c r="Y32" s="71">
        <v>69660</v>
      </c>
      <c r="Z32" s="71">
        <v>1272246700.0000002</v>
      </c>
      <c r="AA32" s="71">
        <v>1596647455</v>
      </c>
      <c r="AB32" s="71">
        <v>5870158278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2418</v>
      </c>
      <c r="B33" s="70">
        <v>25</v>
      </c>
      <c r="C33" s="70">
        <v>18</v>
      </c>
      <c r="D33" s="70">
        <v>25</v>
      </c>
      <c r="E33" s="70">
        <v>2024</v>
      </c>
      <c r="F33" s="70" t="s">
        <v>1558</v>
      </c>
      <c r="G33" s="1073" t="s">
        <v>2415</v>
      </c>
      <c r="H33" s="70" t="s">
        <v>2416</v>
      </c>
      <c r="I33" s="1066"/>
      <c r="J33" s="73">
        <v>909399</v>
      </c>
      <c r="K33" s="71">
        <v>1266755224</v>
      </c>
      <c r="L33" s="71">
        <v>214603</v>
      </c>
      <c r="M33" s="71">
        <v>297013033</v>
      </c>
      <c r="N33" s="71">
        <v>0</v>
      </c>
      <c r="O33" s="71">
        <v>0</v>
      </c>
      <c r="P33" s="71">
        <v>0</v>
      </c>
      <c r="Q33" s="71">
        <v>0</v>
      </c>
      <c r="R33" s="71">
        <v>0</v>
      </c>
      <c r="S33" s="71">
        <v>0</v>
      </c>
      <c r="T33" s="71">
        <v>0</v>
      </c>
      <c r="U33" s="71">
        <v>0</v>
      </c>
      <c r="V33" s="71">
        <v>4</v>
      </c>
      <c r="W33" s="71">
        <v>0</v>
      </c>
      <c r="X33" s="71">
        <v>0</v>
      </c>
      <c r="Y33" s="71">
        <v>26245</v>
      </c>
      <c r="Z33" s="71">
        <v>1563794501.9999998</v>
      </c>
      <c r="AA33" s="71">
        <v>2168845334</v>
      </c>
      <c r="AB33" s="71">
        <v>8491167453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1722</v>
      </c>
      <c r="B34" s="70">
        <v>26</v>
      </c>
      <c r="C34" s="70">
        <v>18</v>
      </c>
      <c r="D34" s="70">
        <v>26</v>
      </c>
      <c r="E34" s="70">
        <v>2024</v>
      </c>
      <c r="F34" s="70" t="s">
        <v>1558</v>
      </c>
      <c r="G34" s="1073" t="s">
        <v>1719</v>
      </c>
      <c r="H34" s="70" t="s">
        <v>1720</v>
      </c>
      <c r="I34" s="1066"/>
      <c r="J34" s="73">
        <v>42390</v>
      </c>
      <c r="K34" s="71">
        <v>57801816</v>
      </c>
      <c r="L34" s="71">
        <v>15616</v>
      </c>
      <c r="M34" s="71">
        <v>21157076</v>
      </c>
      <c r="N34" s="71">
        <v>0</v>
      </c>
      <c r="O34" s="71">
        <v>0</v>
      </c>
      <c r="P34" s="71">
        <v>3197</v>
      </c>
      <c r="Q34" s="71">
        <v>21009143</v>
      </c>
      <c r="R34" s="71">
        <v>0</v>
      </c>
      <c r="S34" s="71">
        <v>0</v>
      </c>
      <c r="T34" s="71">
        <v>0</v>
      </c>
      <c r="U34" s="71">
        <v>0</v>
      </c>
      <c r="V34" s="71">
        <v>0</v>
      </c>
      <c r="W34" s="71">
        <v>0</v>
      </c>
      <c r="X34" s="71">
        <v>0</v>
      </c>
      <c r="Y34" s="71">
        <v>0</v>
      </c>
      <c r="Z34" s="71">
        <v>99968035.000000015</v>
      </c>
      <c r="AA34" s="71">
        <v>109031868</v>
      </c>
      <c r="AB34" s="71">
        <v>646061712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1680</v>
      </c>
      <c r="B35" s="70">
        <v>27</v>
      </c>
      <c r="C35" s="70">
        <v>18</v>
      </c>
      <c r="D35" s="70">
        <v>27</v>
      </c>
      <c r="E35" s="70">
        <v>2024</v>
      </c>
      <c r="F35" s="70" t="s">
        <v>1558</v>
      </c>
      <c r="G35" s="1073" t="s">
        <v>1677</v>
      </c>
      <c r="H35" s="70" t="s">
        <v>1678</v>
      </c>
      <c r="I35" s="1066"/>
      <c r="J35" s="73">
        <v>29437</v>
      </c>
      <c r="K35" s="71">
        <v>39340734</v>
      </c>
      <c r="L35" s="71">
        <v>10107</v>
      </c>
      <c r="M35" s="71">
        <v>13425336.999999998</v>
      </c>
      <c r="N35" s="71">
        <v>0</v>
      </c>
      <c r="O35" s="71">
        <v>0</v>
      </c>
      <c r="P35" s="71">
        <v>218</v>
      </c>
      <c r="Q35" s="71">
        <v>1434348.9999999998</v>
      </c>
      <c r="R35" s="71">
        <v>0</v>
      </c>
      <c r="S35" s="71">
        <v>0</v>
      </c>
      <c r="T35" s="71">
        <v>0</v>
      </c>
      <c r="U35" s="71">
        <v>2</v>
      </c>
      <c r="V35" s="71">
        <v>193</v>
      </c>
      <c r="W35" s="71">
        <v>0</v>
      </c>
      <c r="X35" s="71">
        <v>9811</v>
      </c>
      <c r="Y35" s="71">
        <v>1184457</v>
      </c>
      <c r="Z35" s="71">
        <v>55394687.999999993</v>
      </c>
      <c r="AA35" s="71">
        <v>65100147</v>
      </c>
      <c r="AB35" s="71">
        <v>318484578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1558</v>
      </c>
      <c r="G36" s="1073" t="s">
        <v>2403</v>
      </c>
      <c r="H36" s="70" t="s">
        <v>2404</v>
      </c>
      <c r="I36" s="1066"/>
      <c r="J36" s="73">
        <v>142357</v>
      </c>
      <c r="K36" s="71">
        <v>192293410</v>
      </c>
      <c r="L36" s="71">
        <v>308962</v>
      </c>
      <c r="M36" s="71">
        <v>414519487</v>
      </c>
      <c r="N36" s="71">
        <v>0</v>
      </c>
      <c r="O36" s="71">
        <v>0</v>
      </c>
      <c r="P36" s="71">
        <v>0</v>
      </c>
      <c r="Q36" s="71">
        <v>0</v>
      </c>
      <c r="R36" s="71">
        <v>0</v>
      </c>
      <c r="S36" s="71">
        <v>0</v>
      </c>
      <c r="T36" s="71">
        <v>0</v>
      </c>
      <c r="U36" s="71">
        <v>0</v>
      </c>
      <c r="V36" s="71">
        <v>0</v>
      </c>
      <c r="W36" s="71">
        <v>0</v>
      </c>
      <c r="X36" s="71">
        <v>0</v>
      </c>
      <c r="Y36" s="71">
        <v>0</v>
      </c>
      <c r="Z36" s="71">
        <v>606812897</v>
      </c>
      <c r="AA36" s="71">
        <v>340331654</v>
      </c>
      <c r="AB36" s="71">
        <v>1173695562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2402</v>
      </c>
      <c r="B37" s="70">
        <v>29</v>
      </c>
      <c r="C37" s="70">
        <v>18</v>
      </c>
      <c r="D37" s="70">
        <v>29</v>
      </c>
      <c r="E37" s="70">
        <v>2024</v>
      </c>
      <c r="F37" s="70" t="s">
        <v>1558</v>
      </c>
      <c r="G37" s="1073" t="s">
        <v>2399</v>
      </c>
      <c r="H37" s="70" t="s">
        <v>2400</v>
      </c>
      <c r="I37" s="1066"/>
      <c r="J37" s="73">
        <v>162768</v>
      </c>
      <c r="K37" s="71">
        <v>218428225</v>
      </c>
      <c r="L37" s="71">
        <v>128733</v>
      </c>
      <c r="M37" s="71">
        <v>171806912</v>
      </c>
      <c r="N37" s="71">
        <v>700</v>
      </c>
      <c r="O37" s="71">
        <v>1512556</v>
      </c>
      <c r="P37" s="71">
        <v>2462</v>
      </c>
      <c r="Q37" s="71">
        <v>16178566.999999998</v>
      </c>
      <c r="R37" s="71">
        <v>0</v>
      </c>
      <c r="S37" s="71">
        <v>0</v>
      </c>
      <c r="T37" s="71">
        <v>0</v>
      </c>
      <c r="U37" s="71">
        <v>0</v>
      </c>
      <c r="V37" s="71">
        <v>0</v>
      </c>
      <c r="W37" s="71">
        <v>0</v>
      </c>
      <c r="X37" s="71">
        <v>0</v>
      </c>
      <c r="Y37" s="71">
        <v>0</v>
      </c>
      <c r="Z37" s="71">
        <v>407926260</v>
      </c>
      <c r="AA37" s="71">
        <v>391610345</v>
      </c>
      <c r="AB37" s="71">
        <v>1524949895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1860</v>
      </c>
      <c r="B38" s="70">
        <v>30</v>
      </c>
      <c r="C38" s="70">
        <v>18</v>
      </c>
      <c r="D38" s="70">
        <v>30</v>
      </c>
      <c r="E38" s="70">
        <v>2024</v>
      </c>
      <c r="F38" s="70" t="s">
        <v>1558</v>
      </c>
      <c r="G38" s="1073" t="s">
        <v>1839</v>
      </c>
      <c r="H38" s="70" t="s">
        <v>1840</v>
      </c>
      <c r="I38" s="1066"/>
      <c r="J38" s="73">
        <v>60000</v>
      </c>
      <c r="K38" s="71">
        <v>80702614</v>
      </c>
      <c r="L38" s="71">
        <v>38988</v>
      </c>
      <c r="M38" s="71">
        <v>52164944.000000007</v>
      </c>
      <c r="N38" s="71">
        <v>3500</v>
      </c>
      <c r="O38" s="71">
        <v>6315611</v>
      </c>
      <c r="P38" s="71">
        <v>22447</v>
      </c>
      <c r="Q38" s="71">
        <v>147515307.99999997</v>
      </c>
      <c r="R38" s="71">
        <v>0</v>
      </c>
      <c r="S38" s="71">
        <v>0</v>
      </c>
      <c r="T38" s="71">
        <v>0</v>
      </c>
      <c r="U38" s="71">
        <v>0</v>
      </c>
      <c r="V38" s="71">
        <v>0</v>
      </c>
      <c r="W38" s="71">
        <v>0</v>
      </c>
      <c r="X38" s="71">
        <v>0</v>
      </c>
      <c r="Y38" s="71">
        <v>0</v>
      </c>
      <c r="Z38" s="71">
        <v>286698476.99999994</v>
      </c>
      <c r="AA38" s="71">
        <v>168537144</v>
      </c>
      <c r="AB38" s="71">
        <v>597302882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1651</v>
      </c>
      <c r="B39" s="70">
        <v>31</v>
      </c>
      <c r="C39" s="70">
        <v>18</v>
      </c>
      <c r="D39" s="70">
        <v>31</v>
      </c>
      <c r="E39" s="70">
        <v>2024</v>
      </c>
      <c r="F39" s="70" t="s">
        <v>1558</v>
      </c>
      <c r="G39" s="1073" t="s">
        <v>1648</v>
      </c>
      <c r="H39" s="70" t="s">
        <v>1649</v>
      </c>
      <c r="I39" s="1066"/>
      <c r="J39" s="73">
        <v>423293</v>
      </c>
      <c r="K39" s="71">
        <v>574592461</v>
      </c>
      <c r="L39" s="71">
        <v>43838</v>
      </c>
      <c r="M39" s="71">
        <v>59032557.000000007</v>
      </c>
      <c r="N39" s="71">
        <v>0</v>
      </c>
      <c r="O39" s="71">
        <v>0</v>
      </c>
      <c r="P39" s="71">
        <v>0</v>
      </c>
      <c r="Q39" s="71">
        <v>0</v>
      </c>
      <c r="R39" s="71">
        <v>0</v>
      </c>
      <c r="S39" s="71">
        <v>0</v>
      </c>
      <c r="T39" s="71">
        <v>0</v>
      </c>
      <c r="U39" s="71">
        <v>0</v>
      </c>
      <c r="V39" s="71">
        <v>4</v>
      </c>
      <c r="W39" s="71">
        <v>0</v>
      </c>
      <c r="X39" s="71">
        <v>0</v>
      </c>
      <c r="Y39" s="71">
        <v>22811</v>
      </c>
      <c r="Z39" s="71">
        <v>633647829</v>
      </c>
      <c r="AA39" s="71">
        <v>1073928193</v>
      </c>
      <c r="AB39" s="71">
        <v>4968036906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1705</v>
      </c>
      <c r="B40" s="70">
        <v>32</v>
      </c>
      <c r="C40" s="70">
        <v>18</v>
      </c>
      <c r="D40" s="70">
        <v>32</v>
      </c>
      <c r="E40" s="70">
        <v>2024</v>
      </c>
      <c r="F40" s="70" t="s">
        <v>1558</v>
      </c>
      <c r="G40" s="1073" t="s">
        <v>1702</v>
      </c>
      <c r="H40" s="70" t="s">
        <v>1703</v>
      </c>
      <c r="I40" s="1066"/>
      <c r="J40" s="73">
        <v>86088</v>
      </c>
      <c r="K40" s="71">
        <v>115005155</v>
      </c>
      <c r="L40" s="71">
        <v>31948</v>
      </c>
      <c r="M40" s="71">
        <v>42447194</v>
      </c>
      <c r="N40" s="71">
        <v>39300</v>
      </c>
      <c r="O40" s="71">
        <v>90238917</v>
      </c>
      <c r="P40" s="71">
        <v>2270</v>
      </c>
      <c r="Q40" s="71">
        <v>14920807</v>
      </c>
      <c r="R40" s="71">
        <v>0</v>
      </c>
      <c r="S40" s="71">
        <v>0</v>
      </c>
      <c r="T40" s="71">
        <v>58</v>
      </c>
      <c r="U40" s="71">
        <v>24</v>
      </c>
      <c r="V40" s="71">
        <v>81</v>
      </c>
      <c r="W40" s="71">
        <v>369200</v>
      </c>
      <c r="X40" s="71">
        <v>145942.00000000003</v>
      </c>
      <c r="Y40" s="71">
        <v>495956</v>
      </c>
      <c r="Z40" s="71">
        <v>263623170.99999997</v>
      </c>
      <c r="AA40" s="71">
        <v>237158791</v>
      </c>
      <c r="AB40" s="71">
        <v>1181937020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1558</v>
      </c>
      <c r="G41" s="1073" t="s">
        <v>1656</v>
      </c>
      <c r="H41" s="70" t="s">
        <v>1657</v>
      </c>
      <c r="I41" s="1066"/>
      <c r="J41" s="73">
        <v>931964</v>
      </c>
      <c r="K41" s="71">
        <v>1257438014</v>
      </c>
      <c r="L41" s="71">
        <v>111259</v>
      </c>
      <c r="M41" s="71">
        <v>149010168</v>
      </c>
      <c r="N41" s="71">
        <v>15100</v>
      </c>
      <c r="O41" s="71">
        <v>46090697</v>
      </c>
      <c r="P41" s="71">
        <v>0</v>
      </c>
      <c r="Q41" s="71">
        <v>0</v>
      </c>
      <c r="R41" s="71">
        <v>0</v>
      </c>
      <c r="S41" s="71">
        <v>0</v>
      </c>
      <c r="T41" s="71">
        <v>0</v>
      </c>
      <c r="U41" s="71">
        <v>0</v>
      </c>
      <c r="V41" s="71">
        <v>8</v>
      </c>
      <c r="W41" s="71">
        <v>0</v>
      </c>
      <c r="X41" s="71">
        <v>0</v>
      </c>
      <c r="Y41" s="71">
        <v>51999</v>
      </c>
      <c r="Z41" s="71">
        <v>1452590878.0000002</v>
      </c>
      <c r="AA41" s="71">
        <v>2161638985</v>
      </c>
      <c r="AB41" s="71">
        <v>7190888526.000001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1557</v>
      </c>
      <c r="B42" s="70">
        <v>34</v>
      </c>
      <c r="C42" s="70">
        <v>18</v>
      </c>
      <c r="D42" s="70">
        <v>34</v>
      </c>
      <c r="E42" s="70">
        <v>2024</v>
      </c>
      <c r="F42" s="70" t="s">
        <v>1558</v>
      </c>
      <c r="G42" s="1073" t="s">
        <v>1554</v>
      </c>
      <c r="H42" s="70" t="s">
        <v>1555</v>
      </c>
      <c r="I42" s="1066"/>
      <c r="J42" s="73">
        <v>6180574</v>
      </c>
      <c r="K42" s="71">
        <v>8377462140</v>
      </c>
      <c r="L42" s="71">
        <v>666197</v>
      </c>
      <c r="M42" s="71">
        <v>896619275.99999988</v>
      </c>
      <c r="N42" s="71">
        <v>2500</v>
      </c>
      <c r="O42" s="71">
        <v>5980377.0000000009</v>
      </c>
      <c r="P42" s="71">
        <v>0</v>
      </c>
      <c r="Q42" s="71">
        <v>0</v>
      </c>
      <c r="R42" s="71">
        <v>0</v>
      </c>
      <c r="S42" s="71">
        <v>0</v>
      </c>
      <c r="T42" s="71">
        <v>0</v>
      </c>
      <c r="U42" s="71">
        <v>3</v>
      </c>
      <c r="V42" s="71">
        <v>1350</v>
      </c>
      <c r="W42" s="71">
        <v>0</v>
      </c>
      <c r="X42" s="71">
        <v>15453</v>
      </c>
      <c r="Y42" s="71">
        <v>8279672</v>
      </c>
      <c r="Z42" s="71">
        <v>9288356918</v>
      </c>
      <c r="AA42" s="71">
        <v>14948189779</v>
      </c>
      <c r="AB42" s="71">
        <v>71670706116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1558</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1558</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1558</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1558</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1558</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1558</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1558</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1558</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1558</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1558</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1558</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1558</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1558</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1558</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1558</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1558</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1558</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1558</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1558</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1558</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1558</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205254818.25335863</v>
      </c>
      <c r="AE190" s="71">
        <v>1630174.8531720522</v>
      </c>
      <c r="AF190" s="71">
        <v>1273554.1618135243</v>
      </c>
      <c r="AG190" s="71">
        <v>95821865.189827174</v>
      </c>
      <c r="AH190" s="71">
        <v>72654474.813609406</v>
      </c>
      <c r="AI190" s="71">
        <v>0</v>
      </c>
      <c r="AJ190" s="71">
        <v>0</v>
      </c>
      <c r="AK190" s="71">
        <v>5113569.9858161835</v>
      </c>
      <c r="AL190" s="71">
        <v>0</v>
      </c>
      <c r="AM190" s="71">
        <v>0</v>
      </c>
      <c r="AN190" s="71">
        <v>381748457.25759697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2381</v>
      </c>
      <c r="B191" s="70">
        <v>183</v>
      </c>
      <c r="C191" s="70">
        <v>16</v>
      </c>
      <c r="D191" s="70">
        <v>3</v>
      </c>
      <c r="E191" s="70">
        <v>2022</v>
      </c>
      <c r="F191" s="70" t="s">
        <v>161</v>
      </c>
      <c r="G191" s="1073" t="s">
        <v>2379</v>
      </c>
      <c r="H191" s="70" t="s">
        <v>2380</v>
      </c>
      <c r="I191" s="1066"/>
      <c r="J191" s="73"/>
      <c r="K191" s="71"/>
      <c r="L191" s="71"/>
      <c r="M191" s="71"/>
      <c r="N191" s="71"/>
      <c r="O191" s="71"/>
      <c r="P191" s="71"/>
      <c r="Q191" s="71"/>
      <c r="R191" s="71"/>
      <c r="S191" s="71"/>
      <c r="T191" s="71"/>
      <c r="U191" s="71"/>
      <c r="V191" s="71"/>
      <c r="W191" s="71"/>
      <c r="X191" s="71"/>
      <c r="Y191" s="71"/>
      <c r="Z191" s="71"/>
      <c r="AA191" s="71"/>
      <c r="AB191" s="71"/>
      <c r="AC191" s="72"/>
      <c r="AD191" s="71">
        <v>393974444.69629902</v>
      </c>
      <c r="AE191" s="71">
        <v>11582647.819251779</v>
      </c>
      <c r="AF191" s="71">
        <v>2275541.6273579886</v>
      </c>
      <c r="AG191" s="71">
        <v>802500235.6895237</v>
      </c>
      <c r="AH191" s="71">
        <v>418325407.6789943</v>
      </c>
      <c r="AI191" s="71">
        <v>0</v>
      </c>
      <c r="AJ191" s="71">
        <v>0</v>
      </c>
      <c r="AK191" s="71">
        <v>28903337.070911117</v>
      </c>
      <c r="AL191" s="71">
        <v>0</v>
      </c>
      <c r="AM191" s="71">
        <v>0</v>
      </c>
      <c r="AN191" s="71">
        <v>1657561614.5823381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2393</v>
      </c>
      <c r="B192" s="70">
        <v>184</v>
      </c>
      <c r="C192" s="70">
        <v>16</v>
      </c>
      <c r="D192" s="70">
        <v>4</v>
      </c>
      <c r="E192" s="70">
        <v>2022</v>
      </c>
      <c r="F192" s="70" t="s">
        <v>161</v>
      </c>
      <c r="G192" s="1073" t="s">
        <v>2391</v>
      </c>
      <c r="H192" s="70" t="s">
        <v>2392</v>
      </c>
      <c r="I192" s="1066"/>
      <c r="J192" s="73"/>
      <c r="K192" s="71"/>
      <c r="L192" s="71"/>
      <c r="M192" s="71"/>
      <c r="N192" s="71"/>
      <c r="O192" s="71"/>
      <c r="P192" s="71"/>
      <c r="Q192" s="71"/>
      <c r="R192" s="71"/>
      <c r="S192" s="71"/>
      <c r="T192" s="71"/>
      <c r="U192" s="71"/>
      <c r="V192" s="71"/>
      <c r="W192" s="71"/>
      <c r="X192" s="71"/>
      <c r="Y192" s="71"/>
      <c r="Z192" s="71"/>
      <c r="AA192" s="71"/>
      <c r="AB192" s="71"/>
      <c r="AC192" s="72"/>
      <c r="AD192" s="71">
        <v>233015892.1325008</v>
      </c>
      <c r="AE192" s="71">
        <v>3525727.0080232751</v>
      </c>
      <c r="AF192" s="71">
        <v>393303.4911482943</v>
      </c>
      <c r="AG192" s="71">
        <v>147391565.51417461</v>
      </c>
      <c r="AH192" s="71">
        <v>148887665.88834098</v>
      </c>
      <c r="AI192" s="71">
        <v>0</v>
      </c>
      <c r="AJ192" s="71">
        <v>0</v>
      </c>
      <c r="AK192" s="71">
        <v>10895244.592894781</v>
      </c>
      <c r="AL192" s="71">
        <v>0</v>
      </c>
      <c r="AM192" s="71">
        <v>0</v>
      </c>
      <c r="AN192" s="71">
        <v>544109398.62708271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141891131.57494339</v>
      </c>
      <c r="AE193" s="71">
        <v>3339468.4049813724</v>
      </c>
      <c r="AF193" s="71">
        <v>2153804.8324787542</v>
      </c>
      <c r="AG193" s="71">
        <v>210278212.9188742</v>
      </c>
      <c r="AH193" s="71">
        <v>181945624.90622583</v>
      </c>
      <c r="AI193" s="71">
        <v>0</v>
      </c>
      <c r="AJ193" s="71">
        <v>0</v>
      </c>
      <c r="AK193" s="71">
        <v>12901107.984214915</v>
      </c>
      <c r="AL193" s="71">
        <v>0</v>
      </c>
      <c r="AM193" s="71">
        <v>0</v>
      </c>
      <c r="AN193" s="71">
        <v>552509350.62171841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2413</v>
      </c>
      <c r="B194" s="70">
        <v>186</v>
      </c>
      <c r="C194" s="70">
        <v>16</v>
      </c>
      <c r="D194" s="70">
        <v>6</v>
      </c>
      <c r="E194" s="70">
        <v>2022</v>
      </c>
      <c r="F194" s="70" t="s">
        <v>161</v>
      </c>
      <c r="G194" s="1073" t="s">
        <v>2411</v>
      </c>
      <c r="H194" s="70" t="s">
        <v>2412</v>
      </c>
      <c r="I194" s="1066"/>
      <c r="J194" s="73"/>
      <c r="K194" s="71"/>
      <c r="L194" s="71"/>
      <c r="M194" s="71"/>
      <c r="N194" s="71"/>
      <c r="O194" s="71"/>
      <c r="P194" s="71"/>
      <c r="Q194" s="71"/>
      <c r="R194" s="71"/>
      <c r="S194" s="71"/>
      <c r="T194" s="71"/>
      <c r="U194" s="71"/>
      <c r="V194" s="71"/>
      <c r="W194" s="71"/>
      <c r="X194" s="71"/>
      <c r="Y194" s="71"/>
      <c r="Z194" s="71"/>
      <c r="AA194" s="71"/>
      <c r="AB194" s="71"/>
      <c r="AC194" s="72"/>
      <c r="AD194" s="71">
        <v>145985330.60123509</v>
      </c>
      <c r="AE194" s="71">
        <v>3949341.7069769837</v>
      </c>
      <c r="AF194" s="71">
        <v>664870.18741735467</v>
      </c>
      <c r="AG194" s="71">
        <v>332178260.51125211</v>
      </c>
      <c r="AH194" s="71">
        <v>246051157.75986129</v>
      </c>
      <c r="AI194" s="71">
        <v>0</v>
      </c>
      <c r="AJ194" s="71">
        <v>0</v>
      </c>
      <c r="AK194" s="71">
        <v>17944690.976462442</v>
      </c>
      <c r="AL194" s="71">
        <v>0</v>
      </c>
      <c r="AM194" s="71">
        <v>0</v>
      </c>
      <c r="AN194" s="71">
        <v>746773651.74320531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1688</v>
      </c>
      <c r="B195" s="70">
        <v>187</v>
      </c>
      <c r="C195" s="70">
        <v>16</v>
      </c>
      <c r="D195" s="70">
        <v>7</v>
      </c>
      <c r="E195" s="70">
        <v>2022</v>
      </c>
      <c r="F195" s="70" t="s">
        <v>161</v>
      </c>
      <c r="G195" s="1073" t="s">
        <v>1686</v>
      </c>
      <c r="H195" s="70" t="s">
        <v>1687</v>
      </c>
      <c r="I195" s="1066"/>
      <c r="J195" s="73"/>
      <c r="K195" s="71"/>
      <c r="L195" s="71"/>
      <c r="M195" s="71"/>
      <c r="N195" s="71"/>
      <c r="O195" s="71"/>
      <c r="P195" s="71"/>
      <c r="Q195" s="71"/>
      <c r="R195" s="71"/>
      <c r="S195" s="71"/>
      <c r="T195" s="71"/>
      <c r="U195" s="71"/>
      <c r="V195" s="71"/>
      <c r="W195" s="71"/>
      <c r="X195" s="71"/>
      <c r="Y195" s="71"/>
      <c r="Z195" s="71"/>
      <c r="AA195" s="71"/>
      <c r="AB195" s="71"/>
      <c r="AC195" s="72"/>
      <c r="AD195" s="71">
        <v>4300785.0629252288</v>
      </c>
      <c r="AE195" s="71">
        <v>524161.37847190344</v>
      </c>
      <c r="AF195" s="71">
        <v>262202.32743219624</v>
      </c>
      <c r="AG195" s="71">
        <v>46914233.799654037</v>
      </c>
      <c r="AH195" s="71">
        <v>56133183.202113017</v>
      </c>
      <c r="AI195" s="71">
        <v>0</v>
      </c>
      <c r="AJ195" s="71">
        <v>0</v>
      </c>
      <c r="AK195" s="71">
        <v>4166292.1540455837</v>
      </c>
      <c r="AL195" s="71">
        <v>0</v>
      </c>
      <c r="AM195" s="71">
        <v>0</v>
      </c>
      <c r="AN195" s="71">
        <v>112300857.92464197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1700</v>
      </c>
      <c r="B196" s="70">
        <v>188</v>
      </c>
      <c r="C196" s="70">
        <v>16</v>
      </c>
      <c r="D196" s="70">
        <v>8</v>
      </c>
      <c r="E196" s="70">
        <v>2022</v>
      </c>
      <c r="F196" s="70" t="s">
        <v>161</v>
      </c>
      <c r="G196" s="1073" t="s">
        <v>1698</v>
      </c>
      <c r="H196" s="70" t="s">
        <v>1699</v>
      </c>
      <c r="I196" s="1066"/>
      <c r="J196" s="73"/>
      <c r="K196" s="71"/>
      <c r="L196" s="71"/>
      <c r="M196" s="71"/>
      <c r="N196" s="71"/>
      <c r="O196" s="71"/>
      <c r="P196" s="71"/>
      <c r="Q196" s="71"/>
      <c r="R196" s="71"/>
      <c r="S196" s="71"/>
      <c r="T196" s="71"/>
      <c r="U196" s="71"/>
      <c r="V196" s="71"/>
      <c r="W196" s="71"/>
      <c r="X196" s="71"/>
      <c r="Y196" s="71"/>
      <c r="Z196" s="71"/>
      <c r="AA196" s="71"/>
      <c r="AB196" s="71"/>
      <c r="AC196" s="72"/>
      <c r="AD196" s="71">
        <v>7784272.6454142369</v>
      </c>
      <c r="AE196" s="71">
        <v>646136.03887102567</v>
      </c>
      <c r="AF196" s="71">
        <v>440125.33533261507</v>
      </c>
      <c r="AG196" s="71">
        <v>34285176.912884183</v>
      </c>
      <c r="AH196" s="71">
        <v>28541319.268348228</v>
      </c>
      <c r="AI196" s="71">
        <v>0</v>
      </c>
      <c r="AJ196" s="71">
        <v>0</v>
      </c>
      <c r="AK196" s="71">
        <v>2242037.2127907476</v>
      </c>
      <c r="AL196" s="71">
        <v>0</v>
      </c>
      <c r="AM196" s="71">
        <v>0</v>
      </c>
      <c r="AN196" s="71">
        <v>73939067.413641036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323460290.70047289</v>
      </c>
      <c r="AE197" s="71">
        <v>6823987.7574644042</v>
      </c>
      <c r="AF197" s="71">
        <v>1863509.3985359659</v>
      </c>
      <c r="AG197" s="71">
        <v>463168453.44520611</v>
      </c>
      <c r="AH197" s="71">
        <v>347173916.8160817</v>
      </c>
      <c r="AI197" s="71">
        <v>0</v>
      </c>
      <c r="AJ197" s="71">
        <v>0</v>
      </c>
      <c r="AK197" s="71">
        <v>24260436.073208872</v>
      </c>
      <c r="AL197" s="71">
        <v>0</v>
      </c>
      <c r="AM197" s="71">
        <v>0</v>
      </c>
      <c r="AN197" s="71">
        <v>1166750594.1909699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1692</v>
      </c>
      <c r="B198" s="70">
        <v>190</v>
      </c>
      <c r="C198" s="70">
        <v>16</v>
      </c>
      <c r="D198" s="70">
        <v>10</v>
      </c>
      <c r="E198" s="70">
        <v>2022</v>
      </c>
      <c r="F198" s="70" t="s">
        <v>161</v>
      </c>
      <c r="G198" s="1073" t="s">
        <v>1690</v>
      </c>
      <c r="H198" s="70" t="s">
        <v>1691</v>
      </c>
      <c r="I198" s="1066"/>
      <c r="J198" s="73"/>
      <c r="K198" s="71"/>
      <c r="L198" s="71"/>
      <c r="M198" s="71"/>
      <c r="N198" s="71"/>
      <c r="O198" s="71"/>
      <c r="P198" s="71"/>
      <c r="Q198" s="71"/>
      <c r="R198" s="71"/>
      <c r="S198" s="71"/>
      <c r="T198" s="71"/>
      <c r="U198" s="71"/>
      <c r="V198" s="71"/>
      <c r="W198" s="71"/>
      <c r="X198" s="71"/>
      <c r="Y198" s="71"/>
      <c r="Z198" s="71"/>
      <c r="AA198" s="71"/>
      <c r="AB198" s="71"/>
      <c r="AC198" s="72"/>
      <c r="AD198" s="71">
        <v>19015606.135586206</v>
      </c>
      <c r="AE198" s="71">
        <v>408779.94295922032</v>
      </c>
      <c r="AF198" s="71">
        <v>458854.07300634339</v>
      </c>
      <c r="AG198" s="71">
        <v>39603006.561009549</v>
      </c>
      <c r="AH198" s="71">
        <v>29425427.474640496</v>
      </c>
      <c r="AI198" s="71">
        <v>0</v>
      </c>
      <c r="AJ198" s="71">
        <v>0</v>
      </c>
      <c r="AK198" s="71">
        <v>2397377.3479625075</v>
      </c>
      <c r="AL198" s="71">
        <v>0</v>
      </c>
      <c r="AM198" s="71">
        <v>0</v>
      </c>
      <c r="AN198" s="71">
        <v>91309051.535164326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1666</v>
      </c>
      <c r="B199" s="70">
        <v>191</v>
      </c>
      <c r="C199" s="70">
        <v>16</v>
      </c>
      <c r="D199" s="70">
        <v>11</v>
      </c>
      <c r="E199" s="70">
        <v>2022</v>
      </c>
      <c r="F199" s="70" t="s">
        <v>161</v>
      </c>
      <c r="G199" s="1073" t="s">
        <v>1664</v>
      </c>
      <c r="H199" s="70" t="s">
        <v>1665</v>
      </c>
      <c r="I199" s="1066"/>
      <c r="J199" s="73"/>
      <c r="K199" s="71"/>
      <c r="L199" s="71"/>
      <c r="M199" s="71"/>
      <c r="N199" s="71"/>
      <c r="O199" s="71"/>
      <c r="P199" s="71"/>
      <c r="Q199" s="71"/>
      <c r="R199" s="71"/>
      <c r="S199" s="71"/>
      <c r="T199" s="71"/>
      <c r="U199" s="71"/>
      <c r="V199" s="71"/>
      <c r="W199" s="71"/>
      <c r="X199" s="71"/>
      <c r="Y199" s="71"/>
      <c r="Z199" s="71"/>
      <c r="AA199" s="71"/>
      <c r="AB199" s="71"/>
      <c r="AC199" s="72"/>
      <c r="AD199" s="71">
        <v>140679188.656537</v>
      </c>
      <c r="AE199" s="71">
        <v>2988379.1797784939</v>
      </c>
      <c r="AF199" s="71">
        <v>365210.38463770191</v>
      </c>
      <c r="AG199" s="71">
        <v>396749202.71553594</v>
      </c>
      <c r="AH199" s="71">
        <v>326055262.53186554</v>
      </c>
      <c r="AI199" s="71">
        <v>0</v>
      </c>
      <c r="AJ199" s="71">
        <v>0</v>
      </c>
      <c r="AK199" s="71">
        <v>22785802.371079613</v>
      </c>
      <c r="AL199" s="71">
        <v>0</v>
      </c>
      <c r="AM199" s="71">
        <v>0</v>
      </c>
      <c r="AN199" s="71">
        <v>889623045.83943427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1561</v>
      </c>
      <c r="B200" s="70">
        <v>192</v>
      </c>
      <c r="C200" s="70">
        <v>16</v>
      </c>
      <c r="D200" s="70">
        <v>12</v>
      </c>
      <c r="E200" s="70">
        <v>2022</v>
      </c>
      <c r="F200" s="70" t="s">
        <v>161</v>
      </c>
      <c r="G200" s="1073" t="s">
        <v>1559</v>
      </c>
      <c r="H200" s="70" t="s">
        <v>1560</v>
      </c>
      <c r="I200" s="1066"/>
      <c r="J200" s="73"/>
      <c r="K200" s="71"/>
      <c r="L200" s="71"/>
      <c r="M200" s="71"/>
      <c r="N200" s="71"/>
      <c r="O200" s="71"/>
      <c r="P200" s="71"/>
      <c r="Q200" s="71"/>
      <c r="R200" s="71"/>
      <c r="S200" s="71"/>
      <c r="T200" s="71"/>
      <c r="U200" s="71"/>
      <c r="V200" s="71"/>
      <c r="W200" s="71"/>
      <c r="X200" s="71"/>
      <c r="Y200" s="71"/>
      <c r="Z200" s="71"/>
      <c r="AA200" s="71"/>
      <c r="AB200" s="71"/>
      <c r="AC200" s="72"/>
      <c r="AD200" s="71">
        <v>2420820861.4715352</v>
      </c>
      <c r="AE200" s="71">
        <v>51486493.138202451</v>
      </c>
      <c r="AF200" s="71">
        <v>5253410.9174807891</v>
      </c>
      <c r="AG200" s="71">
        <v>3013121389.5932159</v>
      </c>
      <c r="AH200" s="71">
        <v>2990926530.0405746</v>
      </c>
      <c r="AI200" s="71">
        <v>0</v>
      </c>
      <c r="AJ200" s="71">
        <v>0</v>
      </c>
      <c r="AK200" s="71">
        <v>196793353.98609871</v>
      </c>
      <c r="AL200" s="71">
        <v>0</v>
      </c>
      <c r="AM200" s="71">
        <v>0</v>
      </c>
      <c r="AN200" s="71">
        <v>8678402039.1471081</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1709</v>
      </c>
      <c r="B201" s="70">
        <v>193</v>
      </c>
      <c r="C201" s="70">
        <v>16</v>
      </c>
      <c r="D201" s="70">
        <v>13</v>
      </c>
      <c r="E201" s="70">
        <v>2022</v>
      </c>
      <c r="F201" s="70" t="s">
        <v>161</v>
      </c>
      <c r="G201" s="1073" t="s">
        <v>1707</v>
      </c>
      <c r="H201" s="70" t="s">
        <v>1708</v>
      </c>
      <c r="I201" s="1066"/>
      <c r="J201" s="73"/>
      <c r="K201" s="71"/>
      <c r="L201" s="71"/>
      <c r="M201" s="71"/>
      <c r="N201" s="71"/>
      <c r="O201" s="71"/>
      <c r="P201" s="71"/>
      <c r="Q201" s="71"/>
      <c r="R201" s="71"/>
      <c r="S201" s="71"/>
      <c r="T201" s="71"/>
      <c r="U201" s="71"/>
      <c r="V201" s="71"/>
      <c r="W201" s="71"/>
      <c r="X201" s="71"/>
      <c r="Y201" s="71"/>
      <c r="Z201" s="71"/>
      <c r="AA201" s="71"/>
      <c r="AB201" s="71"/>
      <c r="AC201" s="72"/>
      <c r="AD201" s="71">
        <v>3808851.3678572876</v>
      </c>
      <c r="AE201" s="71">
        <v>252190.85190629319</v>
      </c>
      <c r="AF201" s="71">
        <v>861521.93299150176</v>
      </c>
      <c r="AG201" s="71">
        <v>5778329.7244161749</v>
      </c>
      <c r="AH201" s="71">
        <v>4843375.3909924272</v>
      </c>
      <c r="AI201" s="71">
        <v>0</v>
      </c>
      <c r="AJ201" s="71">
        <v>0</v>
      </c>
      <c r="AK201" s="71">
        <v>363105.95187280898</v>
      </c>
      <c r="AL201" s="71">
        <v>0</v>
      </c>
      <c r="AM201" s="71">
        <v>0</v>
      </c>
      <c r="AN201" s="71">
        <v>15907375.220036494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1565</v>
      </c>
      <c r="B202" s="70">
        <v>194</v>
      </c>
      <c r="C202" s="70">
        <v>16</v>
      </c>
      <c r="D202" s="70">
        <v>14</v>
      </c>
      <c r="E202" s="70">
        <v>2022</v>
      </c>
      <c r="F202" s="70" t="s">
        <v>161</v>
      </c>
      <c r="G202" s="1073" t="s">
        <v>1563</v>
      </c>
      <c r="H202" s="70" t="s">
        <v>1564</v>
      </c>
      <c r="I202" s="1066"/>
      <c r="J202" s="73"/>
      <c r="K202" s="71"/>
      <c r="L202" s="71"/>
      <c r="M202" s="71"/>
      <c r="N202" s="71"/>
      <c r="O202" s="71"/>
      <c r="P202" s="71"/>
      <c r="Q202" s="71"/>
      <c r="R202" s="71"/>
      <c r="S202" s="71"/>
      <c r="T202" s="71"/>
      <c r="U202" s="71"/>
      <c r="V202" s="71"/>
      <c r="W202" s="71"/>
      <c r="X202" s="71"/>
      <c r="Y202" s="71"/>
      <c r="Z202" s="71"/>
      <c r="AA202" s="71"/>
      <c r="AB202" s="71"/>
      <c r="AC202" s="72"/>
      <c r="AD202" s="71">
        <v>726436660.02172232</v>
      </c>
      <c r="AE202" s="71">
        <v>25837200.023732979</v>
      </c>
      <c r="AF202" s="71">
        <v>7594503.126696826</v>
      </c>
      <c r="AG202" s="71">
        <v>1314954813.7382927</v>
      </c>
      <c r="AH202" s="71">
        <v>1351770695.831094</v>
      </c>
      <c r="AI202" s="71">
        <v>0</v>
      </c>
      <c r="AJ202" s="71">
        <v>0</v>
      </c>
      <c r="AK202" s="71">
        <v>92857761.69945614</v>
      </c>
      <c r="AL202" s="71">
        <v>0</v>
      </c>
      <c r="AM202" s="71">
        <v>0</v>
      </c>
      <c r="AN202" s="71">
        <v>3519451634.4409952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1696</v>
      </c>
      <c r="B203" s="70">
        <v>195</v>
      </c>
      <c r="C203" s="70">
        <v>16</v>
      </c>
      <c r="D203" s="70">
        <v>15</v>
      </c>
      <c r="E203" s="70">
        <v>2022</v>
      </c>
      <c r="F203" s="70" t="s">
        <v>161</v>
      </c>
      <c r="G203" s="1073" t="s">
        <v>1694</v>
      </c>
      <c r="H203" s="70" t="s">
        <v>1695</v>
      </c>
      <c r="I203" s="1066"/>
      <c r="J203" s="73"/>
      <c r="K203" s="71"/>
      <c r="L203" s="71"/>
      <c r="M203" s="71"/>
      <c r="N203" s="71"/>
      <c r="O203" s="71"/>
      <c r="P203" s="71"/>
      <c r="Q203" s="71"/>
      <c r="R203" s="71"/>
      <c r="S203" s="71"/>
      <c r="T203" s="71"/>
      <c r="U203" s="71"/>
      <c r="V203" s="71"/>
      <c r="W203" s="71"/>
      <c r="X203" s="71"/>
      <c r="Y203" s="71"/>
      <c r="Z203" s="71"/>
      <c r="AA203" s="71"/>
      <c r="AB203" s="71"/>
      <c r="AC203" s="72"/>
      <c r="AD203" s="71">
        <v>142916964.9559682</v>
      </c>
      <c r="AE203" s="71">
        <v>3538913.4577961536</v>
      </c>
      <c r="AF203" s="71">
        <v>824064.45764404524</v>
      </c>
      <c r="AG203" s="71">
        <v>211729103.57020143</v>
      </c>
      <c r="AH203" s="71">
        <v>245655231.04139125</v>
      </c>
      <c r="AI203" s="71">
        <v>0</v>
      </c>
      <c r="AJ203" s="71">
        <v>0</v>
      </c>
      <c r="AK203" s="71">
        <v>16983725.651484691</v>
      </c>
      <c r="AL203" s="71">
        <v>0</v>
      </c>
      <c r="AM203" s="71">
        <v>0</v>
      </c>
      <c r="AN203" s="71">
        <v>621648003.13448584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2397</v>
      </c>
      <c r="B204" s="70">
        <v>196</v>
      </c>
      <c r="C204" s="70">
        <v>16</v>
      </c>
      <c r="D204" s="70">
        <v>16</v>
      </c>
      <c r="E204" s="70">
        <v>2022</v>
      </c>
      <c r="F204" s="70" t="s">
        <v>161</v>
      </c>
      <c r="G204" s="1073" t="s">
        <v>2395</v>
      </c>
      <c r="H204" s="70" t="s">
        <v>2396</v>
      </c>
      <c r="I204" s="1066"/>
      <c r="J204" s="73"/>
      <c r="K204" s="71"/>
      <c r="L204" s="71"/>
      <c r="M204" s="71"/>
      <c r="N204" s="71"/>
      <c r="O204" s="71"/>
      <c r="P204" s="71"/>
      <c r="Q204" s="71"/>
      <c r="R204" s="71"/>
      <c r="S204" s="71"/>
      <c r="T204" s="71"/>
      <c r="U204" s="71"/>
      <c r="V204" s="71"/>
      <c r="W204" s="71"/>
      <c r="X204" s="71"/>
      <c r="Y204" s="71"/>
      <c r="Z204" s="71"/>
      <c r="AA204" s="71"/>
      <c r="AB204" s="71"/>
      <c r="AC204" s="72"/>
      <c r="AD204" s="71">
        <v>253978680.42829177</v>
      </c>
      <c r="AE204" s="71">
        <v>2220268.4805083461</v>
      </c>
      <c r="AF204" s="71">
        <v>74914.950694913205</v>
      </c>
      <c r="AG204" s="71">
        <v>84694164.716169834</v>
      </c>
      <c r="AH204" s="71">
        <v>85912253.959270418</v>
      </c>
      <c r="AI204" s="71">
        <v>0</v>
      </c>
      <c r="AJ204" s="71">
        <v>0</v>
      </c>
      <c r="AK204" s="71">
        <v>6335372.4454963105</v>
      </c>
      <c r="AL204" s="71">
        <v>0</v>
      </c>
      <c r="AM204" s="71">
        <v>0</v>
      </c>
      <c r="AN204" s="71">
        <v>433215654.98043162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2389</v>
      </c>
      <c r="B205" s="70">
        <v>197</v>
      </c>
      <c r="C205" s="70">
        <v>16</v>
      </c>
      <c r="D205" s="70">
        <v>17</v>
      </c>
      <c r="E205" s="70">
        <v>2022</v>
      </c>
      <c r="F205" s="70" t="s">
        <v>161</v>
      </c>
      <c r="G205" s="1073" t="s">
        <v>2387</v>
      </c>
      <c r="H205" s="70" t="s">
        <v>2388</v>
      </c>
      <c r="I205" s="1066"/>
      <c r="J205" s="73"/>
      <c r="K205" s="71"/>
      <c r="L205" s="71"/>
      <c r="M205" s="71"/>
      <c r="N205" s="71"/>
      <c r="O205" s="71"/>
      <c r="P205" s="71"/>
      <c r="Q205" s="71"/>
      <c r="R205" s="71"/>
      <c r="S205" s="71"/>
      <c r="T205" s="71"/>
      <c r="U205" s="71"/>
      <c r="V205" s="71"/>
      <c r="W205" s="71"/>
      <c r="X205" s="71"/>
      <c r="Y205" s="71"/>
      <c r="Z205" s="71"/>
      <c r="AA205" s="71"/>
      <c r="AB205" s="71"/>
      <c r="AC205" s="72"/>
      <c r="AD205" s="71">
        <v>944073.77019989921</v>
      </c>
      <c r="AE205" s="71">
        <v>1101068.5560353193</v>
      </c>
      <c r="AF205" s="71">
        <v>215380.48324787544</v>
      </c>
      <c r="AG205" s="71">
        <v>89008987.348812476</v>
      </c>
      <c r="AH205" s="71">
        <v>107196198.03857602</v>
      </c>
      <c r="AI205" s="71">
        <v>0</v>
      </c>
      <c r="AJ205" s="71">
        <v>0</v>
      </c>
      <c r="AK205" s="71">
        <v>7613216.1509491261</v>
      </c>
      <c r="AL205" s="71">
        <v>0</v>
      </c>
      <c r="AM205" s="71">
        <v>0</v>
      </c>
      <c r="AN205" s="71">
        <v>206078924.3478207</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1646</v>
      </c>
      <c r="B206" s="70">
        <v>198</v>
      </c>
      <c r="C206" s="70">
        <v>16</v>
      </c>
      <c r="D206" s="70">
        <v>18</v>
      </c>
      <c r="E206" s="70">
        <v>2022</v>
      </c>
      <c r="F206" s="70" t="s">
        <v>161</v>
      </c>
      <c r="G206" s="1073" t="s">
        <v>1644</v>
      </c>
      <c r="H206" s="70" t="s">
        <v>1645</v>
      </c>
      <c r="I206" s="1066"/>
      <c r="J206" s="73"/>
      <c r="K206" s="71"/>
      <c r="L206" s="71"/>
      <c r="M206" s="71"/>
      <c r="N206" s="71"/>
      <c r="O206" s="71"/>
      <c r="P206" s="71"/>
      <c r="Q206" s="71"/>
      <c r="R206" s="71"/>
      <c r="S206" s="71"/>
      <c r="T206" s="71"/>
      <c r="U206" s="71"/>
      <c r="V206" s="71"/>
      <c r="W206" s="71"/>
      <c r="X206" s="71"/>
      <c r="Y206" s="71"/>
      <c r="Z206" s="71"/>
      <c r="AA206" s="71"/>
      <c r="AB206" s="71"/>
      <c r="AC206" s="72"/>
      <c r="AD206" s="71">
        <v>197962654.96643171</v>
      </c>
      <c r="AE206" s="71">
        <v>6059173.6706374753</v>
      </c>
      <c r="AF206" s="71">
        <v>496311.54835379997</v>
      </c>
      <c r="AG206" s="71">
        <v>324412841.41654003</v>
      </c>
      <c r="AH206" s="71">
        <v>432797874.62112641</v>
      </c>
      <c r="AI206" s="71">
        <v>0</v>
      </c>
      <c r="AJ206" s="71">
        <v>0</v>
      </c>
      <c r="AK206" s="71">
        <v>31816190.57814683</v>
      </c>
      <c r="AL206" s="71">
        <v>0</v>
      </c>
      <c r="AM206" s="71">
        <v>0</v>
      </c>
      <c r="AN206" s="71">
        <v>993545046.80123627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2244</v>
      </c>
      <c r="B207" s="70">
        <v>199</v>
      </c>
      <c r="C207" s="70">
        <v>16</v>
      </c>
      <c r="D207" s="70">
        <v>19</v>
      </c>
      <c r="E207" s="70">
        <v>2022</v>
      </c>
      <c r="F207" s="70" t="s">
        <v>161</v>
      </c>
      <c r="G207" s="1073" t="s">
        <v>2225</v>
      </c>
      <c r="H207" s="70" t="s">
        <v>2226</v>
      </c>
      <c r="I207" s="1066"/>
      <c r="J207" s="73"/>
      <c r="K207" s="71"/>
      <c r="L207" s="71"/>
      <c r="M207" s="71"/>
      <c r="N207" s="71"/>
      <c r="O207" s="71"/>
      <c r="P207" s="71"/>
      <c r="Q207" s="71"/>
      <c r="R207" s="71"/>
      <c r="S207" s="71"/>
      <c r="T207" s="71"/>
      <c r="U207" s="71"/>
      <c r="V207" s="71"/>
      <c r="W207" s="71"/>
      <c r="X207" s="71"/>
      <c r="Y207" s="71"/>
      <c r="Z207" s="71"/>
      <c r="AA207" s="71"/>
      <c r="AB207" s="71"/>
      <c r="AC207" s="72"/>
      <c r="AD207" s="71">
        <v>45098087.222749576</v>
      </c>
      <c r="AE207" s="71">
        <v>733496.26861634303</v>
      </c>
      <c r="AF207" s="71">
        <v>515040.28602752829</v>
      </c>
      <c r="AG207" s="71">
        <v>27081189.418033451</v>
      </c>
      <c r="AH207" s="71">
        <v>14664664.378282625</v>
      </c>
      <c r="AI207" s="71">
        <v>0</v>
      </c>
      <c r="AJ207" s="71">
        <v>0</v>
      </c>
      <c r="AK207" s="71">
        <v>1170926.3056837239</v>
      </c>
      <c r="AL207" s="71">
        <v>0</v>
      </c>
      <c r="AM207" s="71">
        <v>0</v>
      </c>
      <c r="AN207" s="71">
        <v>89263403.879393235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1713</v>
      </c>
      <c r="B208" s="70">
        <v>200</v>
      </c>
      <c r="C208" s="70">
        <v>16</v>
      </c>
      <c r="D208" s="70">
        <v>20</v>
      </c>
      <c r="E208" s="70">
        <v>2022</v>
      </c>
      <c r="F208" s="70" t="s">
        <v>161</v>
      </c>
      <c r="G208" s="1073" t="s">
        <v>1711</v>
      </c>
      <c r="H208" s="70" t="s">
        <v>1712</v>
      </c>
      <c r="I208" s="1066"/>
      <c r="J208" s="73"/>
      <c r="K208" s="71"/>
      <c r="L208" s="71"/>
      <c r="M208" s="71"/>
      <c r="N208" s="71"/>
      <c r="O208" s="71"/>
      <c r="P208" s="71"/>
      <c r="Q208" s="71"/>
      <c r="R208" s="71"/>
      <c r="S208" s="71"/>
      <c r="T208" s="71"/>
      <c r="U208" s="71"/>
      <c r="V208" s="71"/>
      <c r="W208" s="71"/>
      <c r="X208" s="71"/>
      <c r="Y208" s="71"/>
      <c r="Z208" s="71"/>
      <c r="AA208" s="71"/>
      <c r="AB208" s="71"/>
      <c r="AC208" s="72"/>
      <c r="AD208" s="71">
        <v>3289402.9258677475</v>
      </c>
      <c r="AE208" s="71">
        <v>344496.00031643972</v>
      </c>
      <c r="AF208" s="71">
        <v>121736.79487923396</v>
      </c>
      <c r="AG208" s="71">
        <v>35742375.78443455</v>
      </c>
      <c r="AH208" s="71">
        <v>49413960.834291779</v>
      </c>
      <c r="AI208" s="71">
        <v>0</v>
      </c>
      <c r="AJ208" s="71">
        <v>0</v>
      </c>
      <c r="AK208" s="71">
        <v>3605879.6963187023</v>
      </c>
      <c r="AL208" s="71">
        <v>0</v>
      </c>
      <c r="AM208" s="71">
        <v>0</v>
      </c>
      <c r="AN208" s="71">
        <v>92517852.036108449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1717</v>
      </c>
      <c r="B209" s="70">
        <v>201</v>
      </c>
      <c r="C209" s="70">
        <v>16</v>
      </c>
      <c r="D209" s="70">
        <v>21</v>
      </c>
      <c r="E209" s="70">
        <v>2022</v>
      </c>
      <c r="F209" s="70" t="s">
        <v>161</v>
      </c>
      <c r="G209" s="1073" t="s">
        <v>1715</v>
      </c>
      <c r="H209" s="70" t="s">
        <v>1716</v>
      </c>
      <c r="I209" s="1066"/>
      <c r="J209" s="73"/>
      <c r="K209" s="71"/>
      <c r="L209" s="71"/>
      <c r="M209" s="71"/>
      <c r="N209" s="71"/>
      <c r="O209" s="71"/>
      <c r="P209" s="71"/>
      <c r="Q209" s="71"/>
      <c r="R209" s="71"/>
      <c r="S209" s="71"/>
      <c r="T209" s="71"/>
      <c r="U209" s="71"/>
      <c r="V209" s="71"/>
      <c r="W209" s="71"/>
      <c r="X209" s="71"/>
      <c r="Y209" s="71"/>
      <c r="Z209" s="71"/>
      <c r="AA209" s="71"/>
      <c r="AB209" s="71"/>
      <c r="AC209" s="72"/>
      <c r="AD209" s="71">
        <v>434515.17872123007</v>
      </c>
      <c r="AE209" s="71">
        <v>908216.72810697742</v>
      </c>
      <c r="AF209" s="71">
        <v>711692.03160167544</v>
      </c>
      <c r="AG209" s="71">
        <v>79041999.396216899</v>
      </c>
      <c r="AH209" s="71">
        <v>25823647.521180257</v>
      </c>
      <c r="AI209" s="71">
        <v>0</v>
      </c>
      <c r="AJ209" s="71">
        <v>0</v>
      </c>
      <c r="AK209" s="71">
        <v>1400385.5078451685</v>
      </c>
      <c r="AL209" s="71">
        <v>0</v>
      </c>
      <c r="AM209" s="71">
        <v>0</v>
      </c>
      <c r="AN209" s="71">
        <v>108320456.3636722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271447090.00959241</v>
      </c>
      <c r="AE210" s="71">
        <v>3868574.7021181053</v>
      </c>
      <c r="AF210" s="71">
        <v>2144440.4636418908</v>
      </c>
      <c r="AG210" s="71">
        <v>246317075.05379736</v>
      </c>
      <c r="AH210" s="71">
        <v>289791450.27899051</v>
      </c>
      <c r="AI210" s="71">
        <v>0</v>
      </c>
      <c r="AJ210" s="71">
        <v>0</v>
      </c>
      <c r="AK210" s="71">
        <v>20614656.042918369</v>
      </c>
      <c r="AL210" s="71">
        <v>0</v>
      </c>
      <c r="AM210" s="71">
        <v>0</v>
      </c>
      <c r="AN210" s="71">
        <v>834183286.55105865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1684</v>
      </c>
      <c r="B211" s="70">
        <v>203</v>
      </c>
      <c r="C211" s="70">
        <v>16</v>
      </c>
      <c r="D211" s="70">
        <v>23</v>
      </c>
      <c r="E211" s="70">
        <v>2022</v>
      </c>
      <c r="F211" s="70" t="s">
        <v>161</v>
      </c>
      <c r="G211" s="1073" t="s">
        <v>1682</v>
      </c>
      <c r="H211" s="70" t="s">
        <v>1683</v>
      </c>
      <c r="I211" s="1066"/>
      <c r="J211" s="73"/>
      <c r="K211" s="71"/>
      <c r="L211" s="71"/>
      <c r="M211" s="71"/>
      <c r="N211" s="71"/>
      <c r="O211" s="71"/>
      <c r="P211" s="71"/>
      <c r="Q211" s="71"/>
      <c r="R211" s="71"/>
      <c r="S211" s="71"/>
      <c r="T211" s="71"/>
      <c r="U211" s="71"/>
      <c r="V211" s="71"/>
      <c r="W211" s="71"/>
      <c r="X211" s="71"/>
      <c r="Y211" s="71"/>
      <c r="Z211" s="71"/>
      <c r="AA211" s="71"/>
      <c r="AB211" s="71"/>
      <c r="AC211" s="72"/>
      <c r="AD211" s="71">
        <v>995642.69468138844</v>
      </c>
      <c r="AE211" s="71">
        <v>867009.07256673346</v>
      </c>
      <c r="AF211" s="71">
        <v>0</v>
      </c>
      <c r="AG211" s="71">
        <v>44353096.389050357</v>
      </c>
      <c r="AH211" s="71">
        <v>56433011.202507786</v>
      </c>
      <c r="AI211" s="71">
        <v>0</v>
      </c>
      <c r="AJ211" s="71">
        <v>0</v>
      </c>
      <c r="AK211" s="71">
        <v>4212519.7254433306</v>
      </c>
      <c r="AL211" s="71">
        <v>0</v>
      </c>
      <c r="AM211" s="71">
        <v>0</v>
      </c>
      <c r="AN211" s="71">
        <v>106861279.0842496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1642</v>
      </c>
      <c r="B212" s="70">
        <v>204</v>
      </c>
      <c r="C212" s="70">
        <v>16</v>
      </c>
      <c r="D212" s="70">
        <v>24</v>
      </c>
      <c r="E212" s="70">
        <v>2022</v>
      </c>
      <c r="F212" s="70" t="s">
        <v>161</v>
      </c>
      <c r="G212" s="1073" t="s">
        <v>1640</v>
      </c>
      <c r="H212" s="70" t="s">
        <v>1641</v>
      </c>
      <c r="I212" s="1066"/>
      <c r="J212" s="73"/>
      <c r="K212" s="71"/>
      <c r="L212" s="71"/>
      <c r="M212" s="71"/>
      <c r="N212" s="71"/>
      <c r="O212" s="71"/>
      <c r="P212" s="71"/>
      <c r="Q212" s="71"/>
      <c r="R212" s="71"/>
      <c r="S212" s="71"/>
      <c r="T212" s="71"/>
      <c r="U212" s="71"/>
      <c r="V212" s="71"/>
      <c r="W212" s="71"/>
      <c r="X212" s="71"/>
      <c r="Y212" s="71"/>
      <c r="Z212" s="71"/>
      <c r="AA212" s="71"/>
      <c r="AB212" s="71"/>
      <c r="AC212" s="72"/>
      <c r="AD212" s="71">
        <v>610210615.68316293</v>
      </c>
      <c r="AE212" s="71">
        <v>10448613.138784263</v>
      </c>
      <c r="AF212" s="71">
        <v>5225317.8109701965</v>
      </c>
      <c r="AG212" s="71">
        <v>539819637.37684476</v>
      </c>
      <c r="AH212" s="71">
        <v>466663062.87084329</v>
      </c>
      <c r="AI212" s="71">
        <v>0</v>
      </c>
      <c r="AJ212" s="71">
        <v>0</v>
      </c>
      <c r="AK212" s="71">
        <v>33057233.00469362</v>
      </c>
      <c r="AL212" s="71">
        <v>0</v>
      </c>
      <c r="AM212" s="71">
        <v>0</v>
      </c>
      <c r="AN212" s="71">
        <v>1665424479.8852992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2417</v>
      </c>
      <c r="B213" s="70">
        <v>205</v>
      </c>
      <c r="C213" s="70">
        <v>16</v>
      </c>
      <c r="D213" s="70">
        <v>25</v>
      </c>
      <c r="E213" s="70">
        <v>2022</v>
      </c>
      <c r="F213" s="70" t="s">
        <v>161</v>
      </c>
      <c r="G213" s="1073" t="s">
        <v>2415</v>
      </c>
      <c r="H213" s="70" t="s">
        <v>2416</v>
      </c>
      <c r="I213" s="1066"/>
      <c r="J213" s="73"/>
      <c r="K213" s="71"/>
      <c r="L213" s="71"/>
      <c r="M213" s="71"/>
      <c r="N213" s="71"/>
      <c r="O213" s="71"/>
      <c r="P213" s="71"/>
      <c r="Q213" s="71"/>
      <c r="R213" s="71"/>
      <c r="S213" s="71"/>
      <c r="T213" s="71"/>
      <c r="U213" s="71"/>
      <c r="V213" s="71"/>
      <c r="W213" s="71"/>
      <c r="X213" s="71"/>
      <c r="Y213" s="71"/>
      <c r="Z213" s="71"/>
      <c r="AA213" s="71"/>
      <c r="AB213" s="71"/>
      <c r="AC213" s="72"/>
      <c r="AD213" s="71">
        <v>1044068210.1048535</v>
      </c>
      <c r="AE213" s="71">
        <v>12589762.920655342</v>
      </c>
      <c r="AF213" s="71">
        <v>2799946.2822223809</v>
      </c>
      <c r="AG213" s="71">
        <v>875044768.25588393</v>
      </c>
      <c r="AH213" s="71">
        <v>808659180.75703073</v>
      </c>
      <c r="AI213" s="71">
        <v>0</v>
      </c>
      <c r="AJ213" s="71">
        <v>0</v>
      </c>
      <c r="AK213" s="71">
        <v>57484501.542276487</v>
      </c>
      <c r="AL213" s="71">
        <v>0</v>
      </c>
      <c r="AM213" s="71">
        <v>0</v>
      </c>
      <c r="AN213" s="71">
        <v>2800646369.8629227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1721</v>
      </c>
      <c r="B214" s="70">
        <v>206</v>
      </c>
      <c r="C214" s="70">
        <v>16</v>
      </c>
      <c r="D214" s="70">
        <v>26</v>
      </c>
      <c r="E214" s="70">
        <v>2022</v>
      </c>
      <c r="F214" s="70" t="s">
        <v>161</v>
      </c>
      <c r="G214" s="1073" t="s">
        <v>1719</v>
      </c>
      <c r="H214" s="70" t="s">
        <v>1720</v>
      </c>
      <c r="I214" s="1066"/>
      <c r="J214" s="73"/>
      <c r="K214" s="71"/>
      <c r="L214" s="71"/>
      <c r="M214" s="71"/>
      <c r="N214" s="71"/>
      <c r="O214" s="71"/>
      <c r="P214" s="71"/>
      <c r="Q214" s="71"/>
      <c r="R214" s="71"/>
      <c r="S214" s="71"/>
      <c r="T214" s="71"/>
      <c r="U214" s="71"/>
      <c r="V214" s="71"/>
      <c r="W214" s="71"/>
      <c r="X214" s="71"/>
      <c r="Y214" s="71"/>
      <c r="Z214" s="71"/>
      <c r="AA214" s="71"/>
      <c r="AB214" s="71"/>
      <c r="AC214" s="72"/>
      <c r="AD214" s="71">
        <v>6119932.0121941231</v>
      </c>
      <c r="AE214" s="71">
        <v>370868.89986219583</v>
      </c>
      <c r="AF214" s="71">
        <v>215380.48324787544</v>
      </c>
      <c r="AG214" s="71">
        <v>21656120.026114333</v>
      </c>
      <c r="AH214" s="71">
        <v>18727718.17850405</v>
      </c>
      <c r="AI214" s="71">
        <v>0</v>
      </c>
      <c r="AJ214" s="71">
        <v>0</v>
      </c>
      <c r="AK214" s="71">
        <v>1370815.3574259388</v>
      </c>
      <c r="AL214" s="71">
        <v>0</v>
      </c>
      <c r="AM214" s="71">
        <v>0</v>
      </c>
      <c r="AN214" s="71">
        <v>48460834.957348518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1679</v>
      </c>
      <c r="B215" s="70">
        <v>207</v>
      </c>
      <c r="C215" s="70">
        <v>16</v>
      </c>
      <c r="D215" s="70">
        <v>27</v>
      </c>
      <c r="E215" s="70">
        <v>2022</v>
      </c>
      <c r="F215" s="70" t="s">
        <v>161</v>
      </c>
      <c r="G215" s="1073" t="s">
        <v>1677</v>
      </c>
      <c r="H215" s="70" t="s">
        <v>1678</v>
      </c>
      <c r="I215" s="1066"/>
      <c r="J215" s="73"/>
      <c r="K215" s="71"/>
      <c r="L215" s="71"/>
      <c r="M215" s="71"/>
      <c r="N215" s="71"/>
      <c r="O215" s="71"/>
      <c r="P215" s="71"/>
      <c r="Q215" s="71"/>
      <c r="R215" s="71"/>
      <c r="S215" s="71"/>
      <c r="T215" s="71"/>
      <c r="U215" s="71"/>
      <c r="V215" s="71"/>
      <c r="W215" s="71"/>
      <c r="X215" s="71"/>
      <c r="Y215" s="71"/>
      <c r="Z215" s="71"/>
      <c r="AA215" s="71"/>
      <c r="AB215" s="71"/>
      <c r="AC215" s="72"/>
      <c r="AD215" s="71">
        <v>509136.99927216669</v>
      </c>
      <c r="AE215" s="71">
        <v>298343.42611136643</v>
      </c>
      <c r="AF215" s="71">
        <v>187287.37673728302</v>
      </c>
      <c r="AG215" s="71">
        <v>8251152.0518955858</v>
      </c>
      <c r="AH215" s="71">
        <v>13203963.863538878</v>
      </c>
      <c r="AI215" s="71">
        <v>0</v>
      </c>
      <c r="AJ215" s="71">
        <v>0</v>
      </c>
      <c r="AK215" s="71">
        <v>888395.78552095511</v>
      </c>
      <c r="AL215" s="71">
        <v>0</v>
      </c>
      <c r="AM215" s="71">
        <v>0</v>
      </c>
      <c r="AN215" s="71">
        <v>23338279.503076237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13968760.964229049</v>
      </c>
      <c r="AE216" s="71">
        <v>1237877.9724289293</v>
      </c>
      <c r="AF216" s="71">
        <v>1554485.2269194489</v>
      </c>
      <c r="AG216" s="71">
        <v>78991533.634431601</v>
      </c>
      <c r="AH216" s="71">
        <v>76994292.921887532</v>
      </c>
      <c r="AI216" s="71">
        <v>0</v>
      </c>
      <c r="AJ216" s="71">
        <v>0</v>
      </c>
      <c r="AK216" s="71">
        <v>5332569.8771306509</v>
      </c>
      <c r="AL216" s="71">
        <v>0</v>
      </c>
      <c r="AM216" s="71">
        <v>0</v>
      </c>
      <c r="AN216" s="71">
        <v>178079520.59702721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2401</v>
      </c>
      <c r="B217" s="70">
        <v>209</v>
      </c>
      <c r="C217" s="70">
        <v>16</v>
      </c>
      <c r="D217" s="70">
        <v>29</v>
      </c>
      <c r="E217" s="70">
        <v>2022</v>
      </c>
      <c r="F217" s="70" t="s">
        <v>161</v>
      </c>
      <c r="G217" s="1073" t="s">
        <v>2399</v>
      </c>
      <c r="H217" s="70" t="s">
        <v>2400</v>
      </c>
      <c r="I217" s="1066"/>
      <c r="J217" s="73"/>
      <c r="K217" s="71"/>
      <c r="L217" s="71"/>
      <c r="M217" s="71"/>
      <c r="N217" s="71"/>
      <c r="O217" s="71"/>
      <c r="P217" s="71"/>
      <c r="Q217" s="71"/>
      <c r="R217" s="71"/>
      <c r="S217" s="71"/>
      <c r="T217" s="71"/>
      <c r="U217" s="71"/>
      <c r="V217" s="71"/>
      <c r="W217" s="71"/>
      <c r="X217" s="71"/>
      <c r="Y217" s="71"/>
      <c r="Z217" s="71"/>
      <c r="AA217" s="71"/>
      <c r="AB217" s="71"/>
      <c r="AC217" s="72"/>
      <c r="AD217" s="71">
        <v>141817674.98840764</v>
      </c>
      <c r="AE217" s="71">
        <v>2076865.8392282969</v>
      </c>
      <c r="AF217" s="71">
        <v>1713679.4971461396</v>
      </c>
      <c r="AG217" s="71">
        <v>54572413.150572419</v>
      </c>
      <c r="AH217" s="71">
        <v>70355793.477249503</v>
      </c>
      <c r="AI217" s="71">
        <v>0</v>
      </c>
      <c r="AJ217" s="71">
        <v>0</v>
      </c>
      <c r="AK217" s="71">
        <v>5301579.3264729427</v>
      </c>
      <c r="AL217" s="71">
        <v>0</v>
      </c>
      <c r="AM217" s="71">
        <v>0</v>
      </c>
      <c r="AN217" s="71">
        <v>275838006.27907693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1858</v>
      </c>
      <c r="B218" s="70">
        <v>210</v>
      </c>
      <c r="C218" s="70">
        <v>16</v>
      </c>
      <c r="D218" s="70">
        <v>30</v>
      </c>
      <c r="E218" s="70">
        <v>2022</v>
      </c>
      <c r="F218" s="70" t="s">
        <v>161</v>
      </c>
      <c r="G218" s="1073" t="s">
        <v>1839</v>
      </c>
      <c r="H218" s="70" t="s">
        <v>1840</v>
      </c>
      <c r="I218" s="1066"/>
      <c r="J218" s="73"/>
      <c r="K218" s="71"/>
      <c r="L218" s="71"/>
      <c r="M218" s="71"/>
      <c r="N218" s="71"/>
      <c r="O218" s="71"/>
      <c r="P218" s="71"/>
      <c r="Q218" s="71"/>
      <c r="R218" s="71"/>
      <c r="S218" s="71"/>
      <c r="T218" s="71"/>
      <c r="U218" s="71"/>
      <c r="V218" s="71"/>
      <c r="W218" s="71"/>
      <c r="X218" s="71"/>
      <c r="Y218" s="71"/>
      <c r="Z218" s="71"/>
      <c r="AA218" s="71"/>
      <c r="AB218" s="71"/>
      <c r="AC218" s="72"/>
      <c r="AD218" s="71">
        <v>30165057.050539698</v>
      </c>
      <c r="AE218" s="71">
        <v>581852.09622824506</v>
      </c>
      <c r="AF218" s="71">
        <v>1170546.1046080189</v>
      </c>
      <c r="AG218" s="71">
        <v>14679228.459297424</v>
      </c>
      <c r="AH218" s="71">
        <v>16190712.021317542</v>
      </c>
      <c r="AI218" s="71">
        <v>0</v>
      </c>
      <c r="AJ218" s="71">
        <v>0</v>
      </c>
      <c r="AK218" s="71">
        <v>1236652.0985369459</v>
      </c>
      <c r="AL218" s="71">
        <v>0</v>
      </c>
      <c r="AM218" s="71">
        <v>0</v>
      </c>
      <c r="AN218" s="71">
        <v>64024047.830527872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1650</v>
      </c>
      <c r="B219" s="70">
        <v>211</v>
      </c>
      <c r="C219" s="70">
        <v>16</v>
      </c>
      <c r="D219" s="70">
        <v>31</v>
      </c>
      <c r="E219" s="70">
        <v>2022</v>
      </c>
      <c r="F219" s="70" t="s">
        <v>161</v>
      </c>
      <c r="G219" s="1073" t="s">
        <v>1648</v>
      </c>
      <c r="H219" s="70" t="s">
        <v>1649</v>
      </c>
      <c r="I219" s="1066"/>
      <c r="J219" s="73"/>
      <c r="K219" s="71"/>
      <c r="L219" s="71"/>
      <c r="M219" s="71"/>
      <c r="N219" s="71"/>
      <c r="O219" s="71"/>
      <c r="P219" s="71"/>
      <c r="Q219" s="71"/>
      <c r="R219" s="71"/>
      <c r="S219" s="71"/>
      <c r="T219" s="71"/>
      <c r="U219" s="71"/>
      <c r="V219" s="71"/>
      <c r="W219" s="71"/>
      <c r="X219" s="71"/>
      <c r="Y219" s="71"/>
      <c r="Z219" s="71"/>
      <c r="AA219" s="71"/>
      <c r="AB219" s="71"/>
      <c r="AC219" s="72"/>
      <c r="AD219" s="71">
        <v>180714053.02179626</v>
      </c>
      <c r="AE219" s="71">
        <v>11155736.507854851</v>
      </c>
      <c r="AF219" s="71">
        <v>262202.32743219624</v>
      </c>
      <c r="AG219" s="71">
        <v>393960969.37689847</v>
      </c>
      <c r="AH219" s="71">
        <v>460531964.65764254</v>
      </c>
      <c r="AI219" s="71">
        <v>0</v>
      </c>
      <c r="AJ219" s="71">
        <v>0</v>
      </c>
      <c r="AK219" s="71">
        <v>31561422.42628159</v>
      </c>
      <c r="AL219" s="71">
        <v>0</v>
      </c>
      <c r="AM219" s="71">
        <v>0</v>
      </c>
      <c r="AN219" s="71">
        <v>1078186348.3179059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1704</v>
      </c>
      <c r="B220" s="70">
        <v>212</v>
      </c>
      <c r="C220" s="70">
        <v>16</v>
      </c>
      <c r="D220" s="70">
        <v>32</v>
      </c>
      <c r="E220" s="70">
        <v>2022</v>
      </c>
      <c r="F220" s="70" t="s">
        <v>161</v>
      </c>
      <c r="G220" s="1073" t="s">
        <v>1702</v>
      </c>
      <c r="H220" s="70" t="s">
        <v>1703</v>
      </c>
      <c r="I220" s="1066"/>
      <c r="J220" s="73"/>
      <c r="K220" s="71"/>
      <c r="L220" s="71"/>
      <c r="M220" s="71"/>
      <c r="N220" s="71"/>
      <c r="O220" s="71"/>
      <c r="P220" s="71"/>
      <c r="Q220" s="71"/>
      <c r="R220" s="71"/>
      <c r="S220" s="71"/>
      <c r="T220" s="71"/>
      <c r="U220" s="71"/>
      <c r="V220" s="71"/>
      <c r="W220" s="71"/>
      <c r="X220" s="71"/>
      <c r="Y220" s="71"/>
      <c r="Z220" s="71"/>
      <c r="AA220" s="71"/>
      <c r="AB220" s="71"/>
      <c r="AC220" s="72"/>
      <c r="AD220" s="71">
        <v>6907671.1945966696</v>
      </c>
      <c r="AE220" s="71">
        <v>784593.76148624544</v>
      </c>
      <c r="AF220" s="71">
        <v>383939.12231143017</v>
      </c>
      <c r="AG220" s="71">
        <v>51197515.331180871</v>
      </c>
      <c r="AH220" s="71">
        <v>49594626.424273245</v>
      </c>
      <c r="AI220" s="71">
        <v>0</v>
      </c>
      <c r="AJ220" s="71">
        <v>0</v>
      </c>
      <c r="AK220" s="71">
        <v>3086013.209035655</v>
      </c>
      <c r="AL220" s="71">
        <v>0</v>
      </c>
      <c r="AM220" s="71">
        <v>0</v>
      </c>
      <c r="AN220" s="71">
        <v>111954359.04288411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442237213.81715941</v>
      </c>
      <c r="AE221" s="71">
        <v>13847420.567743588</v>
      </c>
      <c r="AF221" s="71">
        <v>4935022.3770274073</v>
      </c>
      <c r="AG221" s="71">
        <v>762316872.86798334</v>
      </c>
      <c r="AH221" s="71">
        <v>738380266.25424135</v>
      </c>
      <c r="AI221" s="71">
        <v>0</v>
      </c>
      <c r="AJ221" s="71">
        <v>0</v>
      </c>
      <c r="AK221" s="71">
        <v>50126828.30695904</v>
      </c>
      <c r="AL221" s="71">
        <v>0</v>
      </c>
      <c r="AM221" s="71">
        <v>0</v>
      </c>
      <c r="AN221" s="71">
        <v>2011843624.1911144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1556</v>
      </c>
      <c r="B222" s="70">
        <v>214</v>
      </c>
      <c r="C222" s="70">
        <v>16</v>
      </c>
      <c r="D222" s="70">
        <v>34</v>
      </c>
      <c r="E222" s="70">
        <v>2022</v>
      </c>
      <c r="F222" s="70" t="s">
        <v>161</v>
      </c>
      <c r="G222" s="1073" t="s">
        <v>1554</v>
      </c>
      <c r="H222" s="70" t="s">
        <v>1555</v>
      </c>
      <c r="I222" s="1066"/>
      <c r="J222" s="73"/>
      <c r="K222" s="71"/>
      <c r="L222" s="71"/>
      <c r="M222" s="71"/>
      <c r="N222" s="71"/>
      <c r="O222" s="71"/>
      <c r="P222" s="71"/>
      <c r="Q222" s="71"/>
      <c r="R222" s="71"/>
      <c r="S222" s="71"/>
      <c r="T222" s="71"/>
      <c r="U222" s="71"/>
      <c r="V222" s="71"/>
      <c r="W222" s="71"/>
      <c r="X222" s="71"/>
      <c r="Y222" s="71"/>
      <c r="Z222" s="71"/>
      <c r="AA222" s="71"/>
      <c r="AB222" s="71"/>
      <c r="AC222" s="72"/>
      <c r="AD222" s="71">
        <v>2515307954.5512381</v>
      </c>
      <c r="AE222" s="71">
        <v>158128609.06391066</v>
      </c>
      <c r="AF222" s="71">
        <v>15366929.261294071</v>
      </c>
      <c r="AG222" s="71">
        <v>8810590254.1664639</v>
      </c>
      <c r="AH222" s="71">
        <v>7116448340.9596319</v>
      </c>
      <c r="AI222" s="71">
        <v>0</v>
      </c>
      <c r="AJ222" s="71">
        <v>0</v>
      </c>
      <c r="AK222" s="71">
        <v>484698023.01479727</v>
      </c>
      <c r="AL222" s="71">
        <v>0</v>
      </c>
      <c r="AM222" s="71">
        <v>0</v>
      </c>
      <c r="AN222" s="71">
        <v>19100540111.017338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2225</v>
      </c>
      <c r="H6" s="77" t="s">
        <v>2226</v>
      </c>
      <c r="I6" s="77" t="s">
        <v>2420</v>
      </c>
      <c r="J6" s="77" t="s">
        <v>2421</v>
      </c>
      <c r="K6" s="1080">
        <v>44</v>
      </c>
      <c r="L6" s="1081">
        <v>17</v>
      </c>
      <c r="M6" s="1044"/>
      <c r="N6" s="988">
        <v>1</v>
      </c>
      <c r="O6" s="77" t="s">
        <v>1724</v>
      </c>
      <c r="P6" s="77" t="s">
        <v>1725</v>
      </c>
      <c r="Q6" s="77" t="s">
        <v>1501</v>
      </c>
      <c r="R6" s="16"/>
      <c r="S6" s="77">
        <v>1</v>
      </c>
      <c r="T6" s="77" t="s">
        <v>2225</v>
      </c>
      <c r="U6" s="77" t="s">
        <v>2226</v>
      </c>
      <c r="V6" s="77" t="s">
        <v>1501</v>
      </c>
      <c r="W6" s="16"/>
      <c r="X6" s="77">
        <v>1</v>
      </c>
      <c r="Y6" s="692" t="s">
        <v>1724</v>
      </c>
      <c r="Z6" s="77" t="s">
        <v>1725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1747</v>
      </c>
      <c r="P7" s="77" t="s">
        <v>1748</v>
      </c>
      <c r="Q7" s="77" t="s">
        <v>1501</v>
      </c>
      <c r="R7" s="16"/>
      <c r="S7" s="77">
        <v>2</v>
      </c>
      <c r="T7" s="76" t="s">
        <v>795</v>
      </c>
      <c r="U7" s="77" t="s">
        <v>1503</v>
      </c>
      <c r="V7" s="77" t="s">
        <v>1503</v>
      </c>
      <c r="W7" s="16"/>
      <c r="X7" s="77">
        <v>2</v>
      </c>
      <c r="Y7" s="692" t="s">
        <v>1747</v>
      </c>
      <c r="Z7" s="77" t="s">
        <v>1748</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1770</v>
      </c>
      <c r="P8" s="77" t="s">
        <v>1771</v>
      </c>
      <c r="Q8" s="77" t="s">
        <v>1501</v>
      </c>
      <c r="R8" s="16"/>
      <c r="S8" s="16"/>
      <c r="T8" s="16"/>
      <c r="U8" s="16"/>
      <c r="V8" s="16"/>
      <c r="W8" s="16"/>
      <c r="X8" s="77">
        <v>3</v>
      </c>
      <c r="Y8" s="692" t="s">
        <v>1770</v>
      </c>
      <c r="Z8" s="77" t="s">
        <v>1771</v>
      </c>
      <c r="AA8" s="77" t="s">
        <v>1501</v>
      </c>
      <c r="AB8" s="16"/>
      <c r="AC8" s="77">
        <v>3</v>
      </c>
      <c r="AD8" s="77" t="s">
        <v>2379</v>
      </c>
      <c r="AE8" s="77" t="s">
        <v>2380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1793</v>
      </c>
      <c r="P9" s="77" t="s">
        <v>1794</v>
      </c>
      <c r="Q9" s="77" t="s">
        <v>1501</v>
      </c>
      <c r="R9" s="16"/>
      <c r="S9" s="16"/>
      <c r="T9" s="16"/>
      <c r="U9" s="16"/>
      <c r="V9" s="16"/>
      <c r="W9" s="16"/>
      <c r="X9" s="77">
        <v>4</v>
      </c>
      <c r="Y9" s="692" t="s">
        <v>1793</v>
      </c>
      <c r="Z9" s="77" t="s">
        <v>1794</v>
      </c>
      <c r="AA9" s="77" t="s">
        <v>1501</v>
      </c>
      <c r="AB9" s="16"/>
      <c r="AC9" s="77">
        <v>4</v>
      </c>
      <c r="AD9" s="77" t="s">
        <v>2391</v>
      </c>
      <c r="AE9" s="77" t="s">
        <v>2392</v>
      </c>
      <c r="AF9" s="77" t="s">
        <v>1501</v>
      </c>
    </row>
    <row r="10" spans="1:32" ht="12">
      <c r="A10" s="16"/>
      <c r="B10" s="16"/>
      <c r="C10" s="16"/>
      <c r="D10" s="16"/>
      <c r="F10" s="75" t="s">
        <v>1501</v>
      </c>
      <c r="G10" s="76" t="s">
        <v>2225</v>
      </c>
      <c r="H10" s="77" t="s">
        <v>2226</v>
      </c>
      <c r="I10" s="77" t="s">
        <v>2420</v>
      </c>
      <c r="J10" s="77" t="s">
        <v>2421</v>
      </c>
      <c r="K10" s="1079">
        <v>44</v>
      </c>
      <c r="L10" s="1045">
        <v>17</v>
      </c>
      <c r="M10" s="1044"/>
      <c r="N10" s="988">
        <v>5</v>
      </c>
      <c r="O10" s="77" t="s">
        <v>1816</v>
      </c>
      <c r="P10" s="77" t="s">
        <v>1817</v>
      </c>
      <c r="Q10" s="77" t="s">
        <v>1501</v>
      </c>
      <c r="R10" s="16"/>
      <c r="S10" s="16"/>
      <c r="T10" s="16"/>
      <c r="U10" s="16"/>
      <c r="V10" s="16"/>
      <c r="W10" s="16"/>
      <c r="X10" s="77">
        <v>5</v>
      </c>
      <c r="Y10" s="692" t="s">
        <v>1816</v>
      </c>
      <c r="Z10" s="77" t="s">
        <v>1817</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1839</v>
      </c>
      <c r="P11" s="77" t="s">
        <v>1840</v>
      </c>
      <c r="Q11" s="77" t="s">
        <v>1501</v>
      </c>
      <c r="R11" s="16"/>
      <c r="S11" s="16"/>
      <c r="T11" s="16"/>
      <c r="U11" s="16"/>
      <c r="V11" s="16"/>
      <c r="W11" s="16"/>
      <c r="X11" s="77">
        <v>6</v>
      </c>
      <c r="Y11" s="692" t="s">
        <v>1839</v>
      </c>
      <c r="Z11" s="77" t="s">
        <v>1840</v>
      </c>
      <c r="AA11" s="77" t="s">
        <v>1501</v>
      </c>
      <c r="AB11" s="16"/>
      <c r="AC11" s="77">
        <v>6</v>
      </c>
      <c r="AD11" s="77" t="s">
        <v>2411</v>
      </c>
      <c r="AE11" s="77" t="s">
        <v>2412</v>
      </c>
      <c r="AF11" s="77" t="s">
        <v>1501</v>
      </c>
    </row>
    <row r="12" spans="1:32" ht="12">
      <c r="A12" s="16"/>
      <c r="B12" s="16"/>
      <c r="C12" s="16"/>
      <c r="D12" s="16"/>
      <c r="F12" s="75" t="s">
        <v>1505</v>
      </c>
      <c r="G12" s="76" t="s">
        <v>2225</v>
      </c>
      <c r="H12" s="77"/>
      <c r="I12" s="77" t="s">
        <v>2225</v>
      </c>
      <c r="J12" s="77"/>
      <c r="K12" s="1079" t="s">
        <v>1544</v>
      </c>
      <c r="L12" s="1045"/>
      <c r="M12" s="1044"/>
      <c r="N12" s="988">
        <v>7</v>
      </c>
      <c r="O12" s="77" t="s">
        <v>1661</v>
      </c>
      <c r="P12" s="77" t="s">
        <v>1662</v>
      </c>
      <c r="Q12" s="77" t="s">
        <v>1501</v>
      </c>
      <c r="R12" s="16"/>
      <c r="S12" s="16"/>
      <c r="T12" s="16"/>
      <c r="U12" s="16"/>
      <c r="V12" s="16"/>
      <c r="W12" s="16"/>
      <c r="X12" s="77">
        <v>7</v>
      </c>
      <c r="Y12" s="692" t="s">
        <v>1661</v>
      </c>
      <c r="Z12" s="77" t="s">
        <v>1662</v>
      </c>
      <c r="AA12" s="77" t="s">
        <v>1501</v>
      </c>
      <c r="AB12" s="16"/>
      <c r="AC12" s="77">
        <v>7</v>
      </c>
      <c r="AD12" s="77" t="s">
        <v>1686</v>
      </c>
      <c r="AE12" s="77" t="s">
        <v>1687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1881</v>
      </c>
      <c r="P13" s="77" t="s">
        <v>1882</v>
      </c>
      <c r="Q13" s="77" t="s">
        <v>1501</v>
      </c>
      <c r="R13" s="16"/>
      <c r="S13" s="16"/>
      <c r="T13" s="16"/>
      <c r="U13" s="16"/>
      <c r="V13" s="16"/>
      <c r="W13" s="16"/>
      <c r="X13" s="77">
        <v>8</v>
      </c>
      <c r="Y13" s="692" t="s">
        <v>1881</v>
      </c>
      <c r="Z13" s="77" t="s">
        <v>1882</v>
      </c>
      <c r="AA13" s="77" t="s">
        <v>1501</v>
      </c>
      <c r="AB13" s="16"/>
      <c r="AC13" s="77">
        <v>8</v>
      </c>
      <c r="AD13" s="77" t="s">
        <v>1698</v>
      </c>
      <c r="AE13" s="77" t="s">
        <v>1699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1904</v>
      </c>
      <c r="P14" s="77" t="s">
        <v>1905</v>
      </c>
      <c r="Q14" s="77" t="s">
        <v>1501</v>
      </c>
      <c r="R14" s="16"/>
      <c r="S14" s="16"/>
      <c r="T14" s="16"/>
      <c r="U14" s="16"/>
      <c r="V14" s="16"/>
      <c r="W14" s="16"/>
      <c r="X14" s="77">
        <v>9</v>
      </c>
      <c r="Y14" s="692" t="s">
        <v>1904</v>
      </c>
      <c r="Z14" s="77" t="s">
        <v>1905</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1927</v>
      </c>
      <c r="P15" s="77" t="s">
        <v>1928</v>
      </c>
      <c r="Q15" s="77" t="s">
        <v>1501</v>
      </c>
      <c r="R15" s="16"/>
      <c r="S15" s="16"/>
      <c r="T15" s="16"/>
      <c r="U15" s="16"/>
      <c r="V15" s="16"/>
      <c r="W15" s="16"/>
      <c r="X15" s="77">
        <v>10</v>
      </c>
      <c r="Y15" s="692" t="s">
        <v>1927</v>
      </c>
      <c r="Z15" s="77" t="s">
        <v>1928</v>
      </c>
      <c r="AA15" s="77" t="s">
        <v>1501</v>
      </c>
      <c r="AB15" s="16"/>
      <c r="AC15" s="77">
        <v>10</v>
      </c>
      <c r="AD15" s="77" t="s">
        <v>1690</v>
      </c>
      <c r="AE15" s="77" t="s">
        <v>1691</v>
      </c>
      <c r="AF15" s="77" t="s">
        <v>1501</v>
      </c>
    </row>
    <row r="16" spans="1:32" ht="12">
      <c r="A16" s="16"/>
      <c r="B16" s="16"/>
      <c r="C16" s="16"/>
      <c r="D16" s="16"/>
      <c r="E16" s="16"/>
      <c r="F16" s="16"/>
      <c r="G16" s="16"/>
      <c r="H16" s="16"/>
      <c r="I16" s="16"/>
      <c r="J16" s="16"/>
      <c r="K16" s="1044"/>
      <c r="L16" s="1044"/>
      <c r="M16" s="1044"/>
      <c r="N16" s="988">
        <v>11</v>
      </c>
      <c r="O16" s="77" t="s">
        <v>1950</v>
      </c>
      <c r="P16" s="77" t="s">
        <v>1951</v>
      </c>
      <c r="Q16" s="77" t="s">
        <v>1501</v>
      </c>
      <c r="R16" s="16"/>
      <c r="S16" s="16"/>
      <c r="T16" s="16"/>
      <c r="U16" s="16"/>
      <c r="V16" s="16"/>
      <c r="W16" s="16"/>
      <c r="X16" s="77">
        <v>11</v>
      </c>
      <c r="Y16" s="692" t="s">
        <v>1950</v>
      </c>
      <c r="Z16" s="77" t="s">
        <v>1951</v>
      </c>
      <c r="AA16" s="77" t="s">
        <v>1501</v>
      </c>
      <c r="AB16" s="16"/>
      <c r="AC16" s="77">
        <v>11</v>
      </c>
      <c r="AD16" s="77" t="s">
        <v>1664</v>
      </c>
      <c r="AE16" s="77" t="s">
        <v>1665</v>
      </c>
      <c r="AF16" s="77" t="s">
        <v>1501</v>
      </c>
    </row>
    <row r="17" spans="1:32" ht="12">
      <c r="A17" s="16"/>
      <c r="B17" s="16"/>
      <c r="C17" s="16"/>
      <c r="D17" s="16"/>
      <c r="E17" s="16"/>
      <c r="F17" s="16"/>
      <c r="G17" s="16"/>
      <c r="H17" s="16"/>
      <c r="I17" s="16"/>
      <c r="J17" s="16"/>
      <c r="K17" s="1044"/>
      <c r="L17" s="1044"/>
      <c r="M17" s="1044"/>
      <c r="N17" s="988">
        <v>12</v>
      </c>
      <c r="O17" s="77" t="s">
        <v>1973</v>
      </c>
      <c r="P17" s="77" t="s">
        <v>1974</v>
      </c>
      <c r="Q17" s="77" t="s">
        <v>1501</v>
      </c>
      <c r="R17" s="16"/>
      <c r="S17" s="16"/>
      <c r="T17" s="16"/>
      <c r="U17" s="16"/>
      <c r="V17" s="16"/>
      <c r="W17" s="16"/>
      <c r="X17" s="77">
        <v>12</v>
      </c>
      <c r="Y17" s="692" t="s">
        <v>1973</v>
      </c>
      <c r="Z17" s="77" t="s">
        <v>1974</v>
      </c>
      <c r="AA17" s="77" t="s">
        <v>1501</v>
      </c>
      <c r="AB17" s="16"/>
      <c r="AC17" s="77">
        <v>12</v>
      </c>
      <c r="AD17" s="77" t="s">
        <v>1559</v>
      </c>
      <c r="AE17" s="77" t="s">
        <v>1560</v>
      </c>
      <c r="AF17" s="77" t="s">
        <v>1501</v>
      </c>
    </row>
    <row r="18" spans="1:32" ht="12">
      <c r="A18" s="16"/>
      <c r="B18" s="16"/>
      <c r="C18" s="16"/>
      <c r="D18" s="16"/>
      <c r="E18" s="16"/>
      <c r="F18" s="16"/>
      <c r="G18" s="16"/>
      <c r="H18" s="16"/>
      <c r="I18" s="16"/>
      <c r="J18" s="16"/>
      <c r="K18" s="1044"/>
      <c r="L18" s="1044"/>
      <c r="M18" s="1044"/>
      <c r="N18" s="988">
        <v>13</v>
      </c>
      <c r="O18" s="77" t="s">
        <v>1996</v>
      </c>
      <c r="P18" s="77" t="s">
        <v>1672</v>
      </c>
      <c r="Q18" s="77" t="s">
        <v>1501</v>
      </c>
      <c r="R18" s="16"/>
      <c r="S18" s="16"/>
      <c r="T18" s="16"/>
      <c r="U18" s="16"/>
      <c r="V18" s="16"/>
      <c r="W18" s="16"/>
      <c r="X18" s="77">
        <v>13</v>
      </c>
      <c r="Y18" s="692" t="s">
        <v>1996</v>
      </c>
      <c r="Z18" s="77" t="s">
        <v>1672</v>
      </c>
      <c r="AA18" s="77" t="s">
        <v>1501</v>
      </c>
      <c r="AB18" s="16"/>
      <c r="AC18" s="77">
        <v>13</v>
      </c>
      <c r="AD18" s="77" t="s">
        <v>1707</v>
      </c>
      <c r="AE18" s="77" t="s">
        <v>1708</v>
      </c>
      <c r="AF18" s="77" t="s">
        <v>1501</v>
      </c>
    </row>
    <row r="19" spans="1:32" ht="12">
      <c r="A19" s="16"/>
      <c r="B19" s="16"/>
      <c r="C19" s="16"/>
      <c r="D19" s="16"/>
      <c r="E19" s="16"/>
      <c r="F19" s="16"/>
      <c r="G19" s="16"/>
      <c r="H19" s="16"/>
      <c r="I19" s="16"/>
      <c r="J19" s="16"/>
      <c r="K19" s="1044"/>
      <c r="L19" s="1044"/>
      <c r="M19" s="1044"/>
      <c r="N19" s="988">
        <v>14</v>
      </c>
      <c r="O19" s="77" t="s">
        <v>2018</v>
      </c>
      <c r="P19" s="77" t="s">
        <v>2019</v>
      </c>
      <c r="Q19" s="77" t="s">
        <v>1501</v>
      </c>
      <c r="R19" s="16"/>
      <c r="S19" s="16"/>
      <c r="T19" s="16"/>
      <c r="U19" s="16"/>
      <c r="V19" s="16"/>
      <c r="W19" s="16"/>
      <c r="X19" s="77">
        <v>14</v>
      </c>
      <c r="Y19" s="692" t="s">
        <v>2018</v>
      </c>
      <c r="Z19" s="77" t="s">
        <v>2019</v>
      </c>
      <c r="AA19" s="77" t="s">
        <v>1501</v>
      </c>
      <c r="AB19" s="16"/>
      <c r="AC19" s="77">
        <v>14</v>
      </c>
      <c r="AD19" s="77" t="s">
        <v>1563</v>
      </c>
      <c r="AE19" s="77" t="s">
        <v>1564</v>
      </c>
      <c r="AF19" s="77" t="s">
        <v>1501</v>
      </c>
    </row>
    <row r="20" spans="1:32" ht="12">
      <c r="A20" s="16"/>
      <c r="B20" s="16"/>
      <c r="C20" s="16"/>
      <c r="D20" s="16"/>
      <c r="E20" s="16"/>
      <c r="F20" s="16"/>
      <c r="G20" s="16"/>
      <c r="H20" s="16"/>
      <c r="I20" s="16"/>
      <c r="J20" s="16"/>
      <c r="K20" s="1044"/>
      <c r="L20" s="1044"/>
      <c r="M20" s="1044"/>
      <c r="N20" s="988">
        <v>15</v>
      </c>
      <c r="O20" s="77" t="s">
        <v>2041</v>
      </c>
      <c r="P20" s="77" t="s">
        <v>2042</v>
      </c>
      <c r="Q20" s="77" t="s">
        <v>1501</v>
      </c>
      <c r="R20" s="16"/>
      <c r="S20" s="16"/>
      <c r="T20" s="16"/>
      <c r="U20" s="16"/>
      <c r="V20" s="16"/>
      <c r="W20" s="16"/>
      <c r="X20" s="77">
        <v>15</v>
      </c>
      <c r="Y20" s="692" t="s">
        <v>2041</v>
      </c>
      <c r="Z20" s="77" t="s">
        <v>2042</v>
      </c>
      <c r="AA20" s="77" t="s">
        <v>1501</v>
      </c>
      <c r="AB20" s="16"/>
      <c r="AC20" s="77">
        <v>15</v>
      </c>
      <c r="AD20" s="77" t="s">
        <v>1694</v>
      </c>
      <c r="AE20" s="77" t="s">
        <v>1695</v>
      </c>
      <c r="AF20" s="77" t="s">
        <v>1501</v>
      </c>
    </row>
    <row r="21" spans="1:32" ht="12">
      <c r="A21" s="16"/>
      <c r="B21" s="16"/>
      <c r="C21" s="16"/>
      <c r="D21" s="16"/>
      <c r="E21" s="16"/>
      <c r="F21" s="16"/>
      <c r="G21" s="16"/>
      <c r="H21" s="16"/>
      <c r="I21" s="16"/>
      <c r="J21" s="16"/>
      <c r="K21" s="1044"/>
      <c r="L21" s="1044"/>
      <c r="M21" s="1044"/>
      <c r="N21" s="988">
        <v>16</v>
      </c>
      <c r="O21" s="77" t="s">
        <v>2064</v>
      </c>
      <c r="P21" s="77" t="s">
        <v>2065</v>
      </c>
      <c r="Q21" s="77" t="s">
        <v>1501</v>
      </c>
      <c r="R21" s="16"/>
      <c r="S21" s="16"/>
      <c r="T21" s="16"/>
      <c r="U21" s="16"/>
      <c r="V21" s="16"/>
      <c r="W21" s="16"/>
      <c r="X21" s="77">
        <v>16</v>
      </c>
      <c r="Y21" s="692" t="s">
        <v>2064</v>
      </c>
      <c r="Z21" s="77" t="s">
        <v>2065</v>
      </c>
      <c r="AA21" s="77" t="s">
        <v>1501</v>
      </c>
      <c r="AB21" s="16"/>
      <c r="AC21" s="77">
        <v>16</v>
      </c>
      <c r="AD21" s="77" t="s">
        <v>2395</v>
      </c>
      <c r="AE21" s="77" t="s">
        <v>2396</v>
      </c>
      <c r="AF21" s="77" t="s">
        <v>1501</v>
      </c>
    </row>
    <row r="22" spans="1:32" ht="12">
      <c r="A22" s="16"/>
      <c r="B22" s="16"/>
      <c r="C22" s="16"/>
      <c r="D22" s="16"/>
      <c r="E22" s="16"/>
      <c r="F22" s="16"/>
      <c r="G22" s="16"/>
      <c r="H22" s="16"/>
      <c r="I22" s="16"/>
      <c r="J22" s="16"/>
      <c r="K22" s="1044"/>
      <c r="L22" s="1044"/>
      <c r="M22" s="1044"/>
      <c r="N22" s="988">
        <v>17</v>
      </c>
      <c r="O22" s="77" t="s">
        <v>2087</v>
      </c>
      <c r="P22" s="77" t="s">
        <v>2088</v>
      </c>
      <c r="Q22" s="77" t="s">
        <v>1501</v>
      </c>
      <c r="R22" s="16"/>
      <c r="S22" s="16"/>
      <c r="T22" s="16"/>
      <c r="U22" s="16"/>
      <c r="V22" s="16"/>
      <c r="W22" s="16"/>
      <c r="X22" s="77">
        <v>17</v>
      </c>
      <c r="Y22" s="692" t="s">
        <v>2087</v>
      </c>
      <c r="Z22" s="77" t="s">
        <v>2088</v>
      </c>
      <c r="AA22" s="77" t="s">
        <v>1501</v>
      </c>
      <c r="AB22" s="16"/>
      <c r="AC22" s="77">
        <v>17</v>
      </c>
      <c r="AD22" s="77" t="s">
        <v>2387</v>
      </c>
      <c r="AE22" s="77" t="s">
        <v>2388</v>
      </c>
      <c r="AF22" s="77" t="s">
        <v>1501</v>
      </c>
    </row>
    <row r="23" spans="1:32" ht="12">
      <c r="A23" s="16"/>
      <c r="B23" s="16"/>
      <c r="C23" s="16"/>
      <c r="D23" s="16"/>
      <c r="E23" s="16"/>
      <c r="F23" s="16"/>
      <c r="G23" s="16"/>
      <c r="H23" s="16"/>
      <c r="I23" s="16"/>
      <c r="J23" s="16"/>
      <c r="K23" s="1044"/>
      <c r="L23" s="1044"/>
      <c r="M23" s="1044"/>
      <c r="N23" s="988">
        <v>18</v>
      </c>
      <c r="O23" s="77" t="s">
        <v>2110</v>
      </c>
      <c r="P23" s="77" t="s">
        <v>2111</v>
      </c>
      <c r="Q23" s="77" t="s">
        <v>1501</v>
      </c>
      <c r="R23" s="16"/>
      <c r="S23" s="16"/>
      <c r="T23" s="16"/>
      <c r="U23" s="16"/>
      <c r="V23" s="16"/>
      <c r="W23" s="16"/>
      <c r="X23" s="77">
        <v>18</v>
      </c>
      <c r="Y23" s="692" t="s">
        <v>2110</v>
      </c>
      <c r="Z23" s="77" t="s">
        <v>2111</v>
      </c>
      <c r="AA23" s="77" t="s">
        <v>1501</v>
      </c>
      <c r="AB23" s="16"/>
      <c r="AC23" s="77">
        <v>18</v>
      </c>
      <c r="AD23" s="77" t="s">
        <v>1644</v>
      </c>
      <c r="AE23" s="77" t="s">
        <v>1645</v>
      </c>
      <c r="AF23" s="77" t="s">
        <v>1501</v>
      </c>
    </row>
    <row r="24" spans="1:32" ht="12">
      <c r="A24" s="16"/>
      <c r="B24" s="16"/>
      <c r="C24" s="16"/>
      <c r="D24" s="16"/>
      <c r="E24" s="16"/>
      <c r="F24" s="16"/>
      <c r="G24" s="16"/>
      <c r="H24" s="16"/>
      <c r="I24" s="16"/>
      <c r="J24" s="16"/>
      <c r="K24" s="1044"/>
      <c r="L24" s="1044"/>
      <c r="M24" s="1044"/>
      <c r="N24" s="988">
        <v>19</v>
      </c>
      <c r="O24" s="77" t="s">
        <v>2133</v>
      </c>
      <c r="P24" s="77" t="s">
        <v>2134</v>
      </c>
      <c r="Q24" s="77" t="s">
        <v>1501</v>
      </c>
      <c r="R24" s="16"/>
      <c r="S24" s="16"/>
      <c r="T24" s="16"/>
      <c r="U24" s="16"/>
      <c r="V24" s="16"/>
      <c r="W24" s="16"/>
      <c r="X24" s="77">
        <v>19</v>
      </c>
      <c r="Y24" s="692" t="s">
        <v>2133</v>
      </c>
      <c r="Z24" s="77" t="s">
        <v>2134</v>
      </c>
      <c r="AA24" s="77" t="s">
        <v>1501</v>
      </c>
      <c r="AB24" s="16"/>
      <c r="AC24" s="77">
        <v>19</v>
      </c>
      <c r="AD24" s="77" t="s">
        <v>2225</v>
      </c>
      <c r="AE24" s="77" t="s">
        <v>2226</v>
      </c>
      <c r="AF24" s="77" t="s">
        <v>1501</v>
      </c>
    </row>
    <row r="25" spans="1:32" ht="12">
      <c r="A25" s="16"/>
      <c r="B25" s="16"/>
      <c r="C25" s="16"/>
      <c r="D25" s="16"/>
      <c r="E25" s="16"/>
      <c r="F25" s="16"/>
      <c r="G25" s="16"/>
      <c r="H25" s="16"/>
      <c r="I25" s="16"/>
      <c r="J25" s="16"/>
      <c r="K25" s="1044"/>
      <c r="L25" s="1044"/>
      <c r="M25" s="1044"/>
      <c r="N25" s="988">
        <v>20</v>
      </c>
      <c r="O25" s="77" t="s">
        <v>2156</v>
      </c>
      <c r="P25" s="77" t="s">
        <v>2157</v>
      </c>
      <c r="Q25" s="77" t="s">
        <v>1501</v>
      </c>
      <c r="R25" s="16"/>
      <c r="S25" s="16"/>
      <c r="T25" s="16"/>
      <c r="U25" s="16"/>
      <c r="V25" s="16"/>
      <c r="W25" s="16"/>
      <c r="X25" s="77">
        <v>20</v>
      </c>
      <c r="Y25" s="692" t="s">
        <v>2156</v>
      </c>
      <c r="Z25" s="77" t="s">
        <v>2157</v>
      </c>
      <c r="AA25" s="77" t="s">
        <v>1501</v>
      </c>
      <c r="AB25" s="16"/>
      <c r="AC25" s="77">
        <v>20</v>
      </c>
      <c r="AD25" s="77" t="s">
        <v>1711</v>
      </c>
      <c r="AE25" s="77" t="s">
        <v>1712</v>
      </c>
      <c r="AF25" s="77" t="s">
        <v>1501</v>
      </c>
    </row>
    <row r="26" spans="1:32" ht="12">
      <c r="A26" s="16"/>
      <c r="B26" s="16"/>
      <c r="C26" s="16"/>
      <c r="D26" s="16"/>
      <c r="E26" s="16"/>
      <c r="F26" s="16"/>
      <c r="G26" s="16"/>
      <c r="H26" s="16"/>
      <c r="I26" s="16"/>
      <c r="J26" s="16"/>
      <c r="K26" s="1044"/>
      <c r="L26" s="1044"/>
      <c r="M26" s="1044"/>
      <c r="N26" s="988">
        <v>21</v>
      </c>
      <c r="O26" s="77" t="s">
        <v>2179</v>
      </c>
      <c r="P26" s="77" t="s">
        <v>2180</v>
      </c>
      <c r="Q26" s="77" t="s">
        <v>1501</v>
      </c>
      <c r="R26" s="16"/>
      <c r="S26" s="16"/>
      <c r="T26" s="16"/>
      <c r="U26" s="16"/>
      <c r="V26" s="16"/>
      <c r="W26" s="16"/>
      <c r="X26" s="77">
        <v>21</v>
      </c>
      <c r="Y26" s="692" t="s">
        <v>2179</v>
      </c>
      <c r="Z26" s="77" t="s">
        <v>2180</v>
      </c>
      <c r="AA26" s="77" t="s">
        <v>1501</v>
      </c>
      <c r="AB26" s="16"/>
      <c r="AC26" s="77">
        <v>21</v>
      </c>
      <c r="AD26" s="77" t="s">
        <v>1715</v>
      </c>
      <c r="AE26" s="77" t="s">
        <v>1716</v>
      </c>
      <c r="AF26" s="77" t="s">
        <v>1501</v>
      </c>
    </row>
    <row r="27" spans="1:32" ht="12">
      <c r="A27" s="16"/>
      <c r="B27" s="16"/>
      <c r="C27" s="16"/>
      <c r="D27" s="16"/>
      <c r="E27" s="16"/>
      <c r="F27" s="16"/>
      <c r="G27" s="16"/>
      <c r="H27" s="16"/>
      <c r="I27" s="16"/>
      <c r="J27" s="16"/>
      <c r="K27" s="1044"/>
      <c r="L27" s="1044"/>
      <c r="M27" s="1044"/>
      <c r="N27" s="988">
        <v>22</v>
      </c>
      <c r="O27" s="77" t="s">
        <v>2202</v>
      </c>
      <c r="P27" s="77" t="s">
        <v>2203</v>
      </c>
      <c r="Q27" s="77" t="s">
        <v>1501</v>
      </c>
      <c r="R27" s="16"/>
      <c r="S27" s="16"/>
      <c r="T27" s="16"/>
      <c r="U27" s="16"/>
      <c r="V27" s="16"/>
      <c r="W27" s="16"/>
      <c r="X27" s="77">
        <v>22</v>
      </c>
      <c r="Y27" s="692" t="s">
        <v>2202</v>
      </c>
      <c r="Z27" s="77" t="s">
        <v>2203</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2225</v>
      </c>
      <c r="P28" s="77" t="s">
        <v>2226</v>
      </c>
      <c r="Q28" s="77" t="s">
        <v>1501</v>
      </c>
      <c r="R28" s="16"/>
      <c r="S28" s="16"/>
      <c r="T28" s="16"/>
      <c r="U28" s="16"/>
      <c r="V28" s="16"/>
      <c r="W28" s="16"/>
      <c r="X28" s="77">
        <v>23</v>
      </c>
      <c r="Y28" s="692" t="s">
        <v>2225</v>
      </c>
      <c r="Z28" s="77" t="s">
        <v>2226</v>
      </c>
      <c r="AA28" s="77" t="s">
        <v>1501</v>
      </c>
      <c r="AB28" s="16"/>
      <c r="AC28" s="77">
        <v>23</v>
      </c>
      <c r="AD28" s="77" t="s">
        <v>1682</v>
      </c>
      <c r="AE28" s="77" t="s">
        <v>1683</v>
      </c>
      <c r="AF28" s="77" t="s">
        <v>1501</v>
      </c>
    </row>
    <row r="29" spans="1:32" ht="12">
      <c r="A29" s="16"/>
      <c r="B29" s="16"/>
      <c r="C29" s="16"/>
      <c r="D29" s="16"/>
      <c r="E29" s="16"/>
      <c r="F29" s="16"/>
      <c r="G29" s="16"/>
      <c r="H29" s="16"/>
      <c r="I29" s="16"/>
      <c r="J29" s="16"/>
      <c r="K29" s="1044"/>
      <c r="L29" s="1044"/>
      <c r="M29" s="1044"/>
      <c r="N29" s="988">
        <v>24</v>
      </c>
      <c r="O29" s="77" t="s">
        <v>1674</v>
      </c>
      <c r="P29" s="77" t="s">
        <v>1675</v>
      </c>
      <c r="Q29" s="77" t="s">
        <v>1501</v>
      </c>
      <c r="R29" s="16"/>
      <c r="S29" s="16"/>
      <c r="T29" s="16"/>
      <c r="U29" s="16"/>
      <c r="V29" s="16"/>
      <c r="W29" s="16"/>
      <c r="X29" s="77">
        <v>24</v>
      </c>
      <c r="Y29" s="692" t="s">
        <v>1674</v>
      </c>
      <c r="Z29" s="77" t="s">
        <v>1675</v>
      </c>
      <c r="AA29" s="77" t="s">
        <v>1501</v>
      </c>
      <c r="AB29" s="16"/>
      <c r="AC29" s="77">
        <v>24</v>
      </c>
      <c r="AD29" s="77" t="s">
        <v>1640</v>
      </c>
      <c r="AE29" s="77" t="s">
        <v>1641</v>
      </c>
      <c r="AF29" s="77" t="s">
        <v>1501</v>
      </c>
    </row>
    <row r="30" spans="1:32" ht="12">
      <c r="A30" s="16"/>
      <c r="B30" s="16"/>
      <c r="C30" s="16"/>
      <c r="D30" s="16"/>
      <c r="E30" s="16"/>
      <c r="F30" s="16"/>
      <c r="G30" s="16"/>
      <c r="H30" s="16"/>
      <c r="I30" s="16"/>
      <c r="J30" s="16"/>
      <c r="K30" s="1044"/>
      <c r="L30" s="1044"/>
      <c r="M30" s="1044"/>
      <c r="N30" s="988">
        <v>25</v>
      </c>
      <c r="O30" s="77" t="s">
        <v>2267</v>
      </c>
      <c r="P30" s="77" t="s">
        <v>1706</v>
      </c>
      <c r="Q30" s="77" t="s">
        <v>1501</v>
      </c>
      <c r="R30" s="16"/>
      <c r="S30" s="16"/>
      <c r="T30" s="16"/>
      <c r="U30" s="16"/>
      <c r="V30" s="16"/>
      <c r="W30" s="16"/>
      <c r="X30" s="77">
        <v>25</v>
      </c>
      <c r="Y30" s="692" t="s">
        <v>2267</v>
      </c>
      <c r="Z30" s="77" t="s">
        <v>1706</v>
      </c>
      <c r="AA30" s="77" t="s">
        <v>1501</v>
      </c>
      <c r="AB30" s="16"/>
      <c r="AC30" s="77">
        <v>25</v>
      </c>
      <c r="AD30" s="77" t="s">
        <v>2415</v>
      </c>
      <c r="AE30" s="77" t="s">
        <v>2416</v>
      </c>
      <c r="AF30" s="77" t="s">
        <v>1501</v>
      </c>
    </row>
    <row r="31" spans="1:32" ht="12">
      <c r="A31" s="16"/>
      <c r="B31" s="16"/>
      <c r="C31" s="16"/>
      <c r="D31" s="16"/>
      <c r="E31" s="16"/>
      <c r="F31" s="16"/>
      <c r="G31" s="16"/>
      <c r="H31" s="16"/>
      <c r="I31" s="16"/>
      <c r="J31" s="16"/>
      <c r="K31" s="1044"/>
      <c r="L31" s="1044"/>
      <c r="M31" s="1044"/>
      <c r="N31" s="988">
        <v>26</v>
      </c>
      <c r="O31" s="77" t="s">
        <v>2289</v>
      </c>
      <c r="P31" s="77" t="s">
        <v>2290</v>
      </c>
      <c r="Q31" s="77" t="s">
        <v>1501</v>
      </c>
      <c r="R31" s="16"/>
      <c r="S31" s="16"/>
      <c r="T31" s="16"/>
      <c r="U31" s="16"/>
      <c r="V31" s="16"/>
      <c r="W31" s="16"/>
      <c r="X31" s="77">
        <v>26</v>
      </c>
      <c r="Y31" s="692" t="s">
        <v>2289</v>
      </c>
      <c r="Z31" s="77" t="s">
        <v>2290</v>
      </c>
      <c r="AA31" s="77" t="s">
        <v>1501</v>
      </c>
      <c r="AB31" s="16"/>
      <c r="AC31" s="77">
        <v>26</v>
      </c>
      <c r="AD31" s="77" t="s">
        <v>1719</v>
      </c>
      <c r="AE31" s="77" t="s">
        <v>1720</v>
      </c>
      <c r="AF31" s="77" t="s">
        <v>1501</v>
      </c>
    </row>
    <row r="32" spans="1:32" ht="12">
      <c r="A32" s="16"/>
      <c r="B32" s="16"/>
      <c r="C32" s="16"/>
      <c r="D32" s="16"/>
      <c r="E32" s="16"/>
      <c r="F32" s="16"/>
      <c r="G32" s="16"/>
      <c r="H32" s="16"/>
      <c r="I32" s="16"/>
      <c r="J32" s="16"/>
      <c r="K32" s="1044"/>
      <c r="L32" s="1044"/>
      <c r="M32" s="1044"/>
      <c r="N32" s="988">
        <v>27</v>
      </c>
      <c r="O32" s="77" t="s">
        <v>2312</v>
      </c>
      <c r="P32" s="77" t="s">
        <v>1681</v>
      </c>
      <c r="Q32" s="77" t="s">
        <v>1501</v>
      </c>
      <c r="R32" s="16"/>
      <c r="S32" s="16"/>
      <c r="T32" s="16"/>
      <c r="U32" s="16"/>
      <c r="V32" s="16"/>
      <c r="W32" s="16"/>
      <c r="X32" s="77">
        <v>27</v>
      </c>
      <c r="Y32" s="692" t="s">
        <v>2312</v>
      </c>
      <c r="Z32" s="77" t="s">
        <v>1681</v>
      </c>
      <c r="AA32" s="77" t="s">
        <v>1501</v>
      </c>
      <c r="AB32" s="16"/>
      <c r="AC32" s="77">
        <v>27</v>
      </c>
      <c r="AD32" s="77" t="s">
        <v>1677</v>
      </c>
      <c r="AE32" s="77" t="s">
        <v>1678</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2399</v>
      </c>
      <c r="AE34" s="77" t="s">
        <v>2400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1839</v>
      </c>
      <c r="AE35" s="77" t="s">
        <v>1840</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1648</v>
      </c>
      <c r="AE36" s="77" t="s">
        <v>1649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1702</v>
      </c>
      <c r="AE37" s="77" t="s">
        <v>1703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1554</v>
      </c>
      <c r="AE39" s="77" t="s">
        <v>1555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14</v>
      </c>
      <c r="I4" s="70" t="str">
        <f>HLOOKUP(I3,比較地域マスタ!$E$5:$L$6,2,0)</f>
        <v>神奈川県</v>
      </c>
      <c r="J4" s="70" t="str">
        <f>HLOOKUP(J3,比較地域マスタ!$E$5:$L$6,2,0)</f>
        <v>中井町</v>
      </c>
      <c r="K4" s="70" t="str">
        <f>HLOOKUP(K3,比較地域マスタ!$E$5:$L$6,2,0)</f>
        <v>14361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中井町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157.06580638455574</v>
      </c>
      <c r="BB5" s="29"/>
      <c r="BC5" s="17"/>
      <c r="BD5" s="1005">
        <f>SUM(BC6:BC8)</f>
        <v>119.06013939009452</v>
      </c>
      <c r="BE5" s="29"/>
      <c r="BF5" s="17"/>
      <c r="BG5" s="1005">
        <f>AK35</f>
        <v>97.142621159053263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149.78627340365659</v>
      </c>
      <c r="BA6" s="17"/>
      <c r="BB6" s="29"/>
      <c r="BC6" s="1005">
        <f>O32</f>
        <v>114.5030162643011</v>
      </c>
      <c r="BD6" s="17"/>
      <c r="BE6" s="29"/>
      <c r="BF6" s="1005">
        <f>AK36</f>
        <v>94.005224445044263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1.0470990567608991</v>
      </c>
      <c r="BA7" s="17"/>
      <c r="BB7" s="29"/>
      <c r="BC7" s="1005">
        <f>O33</f>
        <v>0.91132607069899507</v>
      </c>
      <c r="BD7" s="17"/>
      <c r="BE7" s="29"/>
      <c r="BF7" s="1005">
        <f t="shared" ref="BF7:BF8" si="0">AK37</f>
        <v>0.89554398190609263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6.2324339241382578</v>
      </c>
      <c r="BA8" s="17"/>
      <c r="BB8" s="29"/>
      <c r="BC8" s="1005">
        <f>O34</f>
        <v>3.6457970550944299</v>
      </c>
      <c r="BD8" s="17"/>
      <c r="BE8" s="29"/>
      <c r="BF8" s="1005">
        <f t="shared" si="0"/>
        <v>2.2418527321029083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216.92100581310947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22.779901154113048</v>
      </c>
      <c r="BA9" s="1005">
        <f>AZ9</f>
        <v>22.779901154113048</v>
      </c>
      <c r="BB9" s="29"/>
      <c r="BC9" s="1005">
        <f>O35</f>
        <v>27.55673518400431</v>
      </c>
      <c r="BD9" s="1005">
        <f>BC9</f>
        <v>27.55673518400431</v>
      </c>
      <c r="BE9" s="29"/>
      <c r="BF9" s="1005">
        <f>AK39</f>
        <v>16.469963079812025</v>
      </c>
      <c r="BG9" s="1005">
        <f>AK39</f>
        <v>16.469963079812025</v>
      </c>
      <c r="BH9" s="29"/>
    </row>
    <row r="10" spans="1:62" ht="17.100000000000001" customHeight="1" thickBot="1">
      <c r="B10" s="323"/>
      <c r="C10" s="324"/>
      <c r="D10" s="326"/>
      <c r="E10" s="326"/>
      <c r="F10" s="326"/>
      <c r="G10" s="325"/>
      <c r="H10" s="325"/>
      <c r="I10" s="326"/>
      <c r="J10" s="327"/>
      <c r="K10" s="334"/>
      <c r="L10" s="246" t="s">
        <v>114</v>
      </c>
      <c r="M10" s="246"/>
      <c r="N10" s="563"/>
      <c r="O10" s="906">
        <f>SUM(O11:O13)</f>
        <v>157.06580638455574</v>
      </c>
      <c r="P10" s="453">
        <f t="shared" ref="P10:P22" si="1">O10/$O$9</f>
        <v>0.72406914118717214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9.6476641821111517</v>
      </c>
      <c r="BA10" s="1005">
        <f>AZ10</f>
        <v>9.6476641821111517</v>
      </c>
      <c r="BB10" s="29"/>
      <c r="BC10" s="1005">
        <f>O36</f>
        <v>11.063985150079001</v>
      </c>
      <c r="BD10" s="1005">
        <f>BC10</f>
        <v>11.063985150079001</v>
      </c>
      <c r="BE10" s="29"/>
      <c r="BF10" s="1005">
        <f>AK40</f>
        <v>9.5657928469099698</v>
      </c>
      <c r="BG10" s="1005">
        <f>AK40</f>
        <v>9.5657928469099698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149.78627340365659</v>
      </c>
      <c r="P11" s="454">
        <f t="shared" si="1"/>
        <v>0.69051069001914223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26.188330978020485</v>
      </c>
      <c r="BB11" s="29"/>
      <c r="BC11" s="1005"/>
      <c r="BD11" s="1005">
        <f>SUM(BC12:BC14)</f>
        <v>24.373922631397932</v>
      </c>
      <c r="BE11" s="29"/>
      <c r="BF11" s="17"/>
      <c r="BG11" s="1005">
        <f>AK41</f>
        <v>25.050019877480917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1.0470990567608991</v>
      </c>
      <c r="P12" s="454">
        <f t="shared" si="1"/>
        <v>4.8270984768669107E-3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25.594769234845181</v>
      </c>
      <c r="BA12" s="17"/>
      <c r="BB12" s="29"/>
      <c r="BC12" s="1005">
        <f>O38</f>
        <v>23.614993768345741</v>
      </c>
      <c r="BD12" s="17"/>
      <c r="BE12" s="29"/>
      <c r="BF12" s="1005">
        <f>AK42</f>
        <v>24.516188145626678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6.2324339241382578</v>
      </c>
      <c r="P13" s="454">
        <f t="shared" si="1"/>
        <v>2.8731352691162955E-2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0.59356174317530397</v>
      </c>
      <c r="BA13" s="17"/>
      <c r="BB13" s="29"/>
      <c r="BC13" s="1005">
        <f>O41</f>
        <v>0.75892886305219198</v>
      </c>
      <c r="BD13" s="17"/>
      <c r="BE13" s="29"/>
      <c r="BF13" s="1005">
        <f>AK45</f>
        <v>0.53383173185424004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22.779901154113048</v>
      </c>
      <c r="P14" s="453">
        <f t="shared" si="1"/>
        <v>0.10501473137064148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9.6476641821111517</v>
      </c>
      <c r="P15" s="453">
        <f t="shared" si="1"/>
        <v>4.4475472285165393E-2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1.2393031143090421</v>
      </c>
      <c r="BA15" s="1005">
        <f>AZ15</f>
        <v>1.2393031143090421</v>
      </c>
      <c r="BB15" s="29"/>
      <c r="BC15" s="1005">
        <f>O43</f>
        <v>1.0450456792415139</v>
      </c>
      <c r="BD15" s="1005">
        <f>BC15</f>
        <v>1.0450456792415139</v>
      </c>
      <c r="BE15" s="29"/>
      <c r="BF15" s="1005">
        <f>AK47</f>
        <v>0.7875434294357021</v>
      </c>
      <c r="BG15" s="1005">
        <f>AK47</f>
        <v>0.7875434294357021</v>
      </c>
      <c r="BH15" s="29"/>
    </row>
    <row r="16" spans="1:62" ht="17.100000000000001" customHeight="1" thickBot="1">
      <c r="B16" s="323"/>
      <c r="C16" s="324"/>
      <c r="D16" s="326"/>
      <c r="E16" s="326"/>
      <c r="F16" s="326"/>
      <c r="G16" s="325"/>
      <c r="H16" s="325"/>
      <c r="I16" s="326"/>
      <c r="J16" s="327"/>
      <c r="K16" s="335"/>
      <c r="L16" s="246" t="s">
        <v>128</v>
      </c>
      <c r="M16" s="344"/>
      <c r="N16" s="345"/>
      <c r="O16" s="906">
        <f>SUM(O18:O21)</f>
        <v>26.188330978020485</v>
      </c>
      <c r="P16" s="453">
        <f t="shared" si="1"/>
        <v>0.12072750114658472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25.594769234845181</v>
      </c>
      <c r="P17" s="454">
        <f t="shared" si="1"/>
        <v>0.11799119748179952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12.83704991496236</v>
      </c>
      <c r="P18" s="454">
        <f t="shared" si="1"/>
        <v>5.9178454695264747E-2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12.75771931988282</v>
      </c>
      <c r="P19" s="454">
        <f t="shared" si="1"/>
        <v>5.8812742786534769E-2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0.59356174317530397</v>
      </c>
      <c r="P20" s="454">
        <f t="shared" si="1"/>
        <v>2.7363036647852037E-3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1.2393031143090421</v>
      </c>
      <c r="P22" s="612">
        <f t="shared" si="1"/>
        <v>5.7131540104362983E-3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137.41188664086019</v>
      </c>
      <c r="AZ22" s="1005">
        <f t="shared" si="3"/>
        <v>119.20181073323479</v>
      </c>
      <c r="BA22" s="1005">
        <f t="shared" si="3"/>
        <v>112.72894275886908</v>
      </c>
      <c r="BB22" s="1005">
        <f t="shared" si="3"/>
        <v>111.8470506873046</v>
      </c>
      <c r="BC22" s="1005">
        <f t="shared" si="3"/>
        <v>119.06013939009452</v>
      </c>
      <c r="BD22" s="1005">
        <f t="shared" si="3"/>
        <v>93.582096663766251</v>
      </c>
      <c r="BE22" s="1005">
        <f t="shared" si="3"/>
        <v>115.29576108951585</v>
      </c>
      <c r="BF22" s="1005">
        <f t="shared" si="3"/>
        <v>119.30269998720496</v>
      </c>
      <c r="BG22" s="1005">
        <f t="shared" si="3"/>
        <v>110.54962329738368</v>
      </c>
      <c r="BH22" s="1005">
        <f t="shared" si="3"/>
        <v>112.91394809879807</v>
      </c>
      <c r="BI22" s="1005">
        <f t="shared" si="3"/>
        <v>112.88165799462024</v>
      </c>
      <c r="BJ22" s="1005">
        <f t="shared" si="3"/>
        <v>108.49894394491541</v>
      </c>
      <c r="BK22" s="1005">
        <f t="shared" si="3"/>
        <v>94.130481189663016</v>
      </c>
      <c r="BL22" s="1005">
        <f t="shared" si="3"/>
        <v>97.142621159053263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19.821166927647951</v>
      </c>
      <c r="AZ23" s="1005">
        <f t="shared" ref="AZ23:BL23" si="4">Y39</f>
        <v>20.070946911715211</v>
      </c>
      <c r="BA23" s="1005">
        <f t="shared" si="4"/>
        <v>25.359168457133311</v>
      </c>
      <c r="BB23" s="1005">
        <f t="shared" si="4"/>
        <v>26.084127426335449</v>
      </c>
      <c r="BC23" s="1005">
        <f t="shared" si="4"/>
        <v>27.55673518400431</v>
      </c>
      <c r="BD23" s="1005">
        <f t="shared" si="4"/>
        <v>22.927340443900889</v>
      </c>
      <c r="BE23" s="1005">
        <f t="shared" si="4"/>
        <v>23.048645288370778</v>
      </c>
      <c r="BF23" s="1005">
        <f t="shared" si="4"/>
        <v>19.537350066300448</v>
      </c>
      <c r="BG23" s="1005">
        <f t="shared" si="4"/>
        <v>19.489735160298792</v>
      </c>
      <c r="BH23" s="1005">
        <f t="shared" si="4"/>
        <v>19.207302866290149</v>
      </c>
      <c r="BI23" s="1005">
        <f t="shared" si="4"/>
        <v>19.201049402626975</v>
      </c>
      <c r="BJ23" s="1005">
        <f t="shared" si="4"/>
        <v>15.430911694616769</v>
      </c>
      <c r="BK23" s="1005">
        <f t="shared" si="4"/>
        <v>16.625796174543026</v>
      </c>
      <c r="BL23" s="1005">
        <f t="shared" si="4"/>
        <v>16.469963079812025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8.7981975761204367</v>
      </c>
      <c r="AZ24" s="1005">
        <f t="shared" ref="AZ24:BL24" si="5">Y40</f>
        <v>9.4026357901876132</v>
      </c>
      <c r="BA24" s="1005">
        <f t="shared" si="5"/>
        <v>9.914158130882905</v>
      </c>
      <c r="BB24" s="1005">
        <f t="shared" si="5"/>
        <v>10.31029991923802</v>
      </c>
      <c r="BC24" s="1005">
        <f t="shared" si="5"/>
        <v>11.063985150079001</v>
      </c>
      <c r="BD24" s="1005">
        <f t="shared" si="5"/>
        <v>11.11872036203807</v>
      </c>
      <c r="BE24" s="1005">
        <f t="shared" si="5"/>
        <v>9.8566609920945147</v>
      </c>
      <c r="BF24" s="1005">
        <f t="shared" si="5"/>
        <v>9.5302016763159827</v>
      </c>
      <c r="BG24" s="1005">
        <f t="shared" si="5"/>
        <v>9.7855493206060036</v>
      </c>
      <c r="BH24" s="1005">
        <f t="shared" si="5"/>
        <v>9.4308276259230599</v>
      </c>
      <c r="BI24" s="1005">
        <f t="shared" si="5"/>
        <v>9.6627521740608593</v>
      </c>
      <c r="BJ24" s="1005">
        <f t="shared" si="5"/>
        <v>9.8264605376515348</v>
      </c>
      <c r="BK24" s="1005">
        <f t="shared" si="5"/>
        <v>9.3083535142691716</v>
      </c>
      <c r="BL24" s="1005">
        <f t="shared" si="5"/>
        <v>9.5657928469099698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24.333404337194381</v>
      </c>
      <c r="AZ25" s="1005">
        <f t="shared" ref="AZ25:BL25" si="6">Y41</f>
        <v>24.734980976517527</v>
      </c>
      <c r="BA25" s="1005">
        <f t="shared" si="6"/>
        <v>24.490206478932052</v>
      </c>
      <c r="BB25" s="1005">
        <f t="shared" si="6"/>
        <v>24.646154317217171</v>
      </c>
      <c r="BC25" s="1005">
        <f t="shared" si="6"/>
        <v>24.373922631397932</v>
      </c>
      <c r="BD25" s="1005">
        <f t="shared" si="6"/>
        <v>23.971450673742591</v>
      </c>
      <c r="BE25" s="1005">
        <f t="shared" si="6"/>
        <v>23.707195337153603</v>
      </c>
      <c r="BF25" s="1005">
        <f t="shared" si="6"/>
        <v>24.238031949666357</v>
      </c>
      <c r="BG25" s="1005">
        <f t="shared" si="6"/>
        <v>24.576787082395569</v>
      </c>
      <c r="BH25" s="1005">
        <f t="shared" si="6"/>
        <v>24.560924623560329</v>
      </c>
      <c r="BI25" s="1005">
        <f t="shared" si="6"/>
        <v>24.69490595731601</v>
      </c>
      <c r="BJ25" s="1005">
        <f t="shared" si="6"/>
        <v>23.078002963192297</v>
      </c>
      <c r="BK25" s="1005">
        <f t="shared" si="6"/>
        <v>23.814894404273648</v>
      </c>
      <c r="BL25" s="1005">
        <f t="shared" si="6"/>
        <v>25.050019877480917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0.92906674742368278</v>
      </c>
      <c r="AZ26" s="1005">
        <f t="shared" si="7"/>
        <v>1.0338145368957321</v>
      </c>
      <c r="BA26" s="1005">
        <f t="shared" si="7"/>
        <v>1.0611277871066811</v>
      </c>
      <c r="BB26" s="1005">
        <f t="shared" si="7"/>
        <v>1.1006461289521301</v>
      </c>
      <c r="BC26" s="1005">
        <f t="shared" si="7"/>
        <v>1.0450456792415139</v>
      </c>
      <c r="BD26" s="1005">
        <f t="shared" si="7"/>
        <v>0.96348382722128512</v>
      </c>
      <c r="BE26" s="1005">
        <f t="shared" si="7"/>
        <v>0.93701856632474989</v>
      </c>
      <c r="BF26" s="1005">
        <f t="shared" si="7"/>
        <v>0.92416871996029548</v>
      </c>
      <c r="BG26" s="1005">
        <f t="shared" si="7"/>
        <v>0.91808161167687929</v>
      </c>
      <c r="BH26" s="1005">
        <f t="shared" si="7"/>
        <v>0.96642677001500099</v>
      </c>
      <c r="BI26" s="1005">
        <f t="shared" si="7"/>
        <v>1.0038934694019266</v>
      </c>
      <c r="BJ26" s="1005">
        <f t="shared" si="7"/>
        <v>0.95277539728610694</v>
      </c>
      <c r="BK26" s="1005">
        <f t="shared" si="7"/>
        <v>0.82439873748081671</v>
      </c>
      <c r="BL26" s="1005">
        <f t="shared" si="7"/>
        <v>0.7875434294357021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191.29372222924661</v>
      </c>
      <c r="AZ27" s="1005">
        <f t="shared" si="8"/>
        <v>174.44418894855087</v>
      </c>
      <c r="BA27" s="1005">
        <f t="shared" si="8"/>
        <v>173.55360361292401</v>
      </c>
      <c r="BB27" s="1005">
        <f t="shared" si="8"/>
        <v>173.98827847904735</v>
      </c>
      <c r="BC27" s="1005">
        <f t="shared" si="8"/>
        <v>183.09982803481728</v>
      </c>
      <c r="BD27" s="1005">
        <f t="shared" si="8"/>
        <v>152.56309197066909</v>
      </c>
      <c r="BE27" s="1005">
        <f t="shared" si="8"/>
        <v>172.84528127345948</v>
      </c>
      <c r="BF27" s="1005">
        <f t="shared" si="8"/>
        <v>173.53245239944806</v>
      </c>
      <c r="BG27" s="1005">
        <f t="shared" si="8"/>
        <v>165.3197764723609</v>
      </c>
      <c r="BH27" s="1005">
        <f t="shared" si="8"/>
        <v>167.07942998458662</v>
      </c>
      <c r="BI27" s="1005">
        <f t="shared" si="8"/>
        <v>167.44425899802604</v>
      </c>
      <c r="BJ27" s="1005">
        <f t="shared" si="8"/>
        <v>157.78709453766211</v>
      </c>
      <c r="BK27" s="1005">
        <f t="shared" si="8"/>
        <v>144.70392402022966</v>
      </c>
      <c r="BL27" s="1005">
        <f t="shared" si="8"/>
        <v>149.01594039269187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183.09982803481728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119.06013939009452</v>
      </c>
      <c r="P31" s="453">
        <f t="shared" ref="P31:P43" si="9">O31/$O$30</f>
        <v>0.65024713932257039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114.5030162643011</v>
      </c>
      <c r="P32" s="454">
        <f t="shared" si="9"/>
        <v>0.62535840417352995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0.91132607069899507</v>
      </c>
      <c r="P33" s="454">
        <f t="shared" si="9"/>
        <v>4.9772087744708437E-3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3.6457970550944299</v>
      </c>
      <c r="P34" s="454">
        <f t="shared" si="9"/>
        <v>1.9911526374569642E-2</v>
      </c>
      <c r="Q34" s="328"/>
      <c r="R34" s="13"/>
      <c r="S34" s="323"/>
      <c r="T34" s="563" t="s">
        <v>112</v>
      </c>
      <c r="U34" s="332"/>
      <c r="V34" s="332"/>
      <c r="W34" s="332"/>
      <c r="X34" s="893">
        <f>X35+X39+X40+X41+X47</f>
        <v>191.29372222924661</v>
      </c>
      <c r="Y34" s="894">
        <f t="shared" ref="Y34:AK34" si="10">Y35+Y39+Y40+Y41+Y47</f>
        <v>174.44418894855087</v>
      </c>
      <c r="Z34" s="894">
        <f t="shared" si="10"/>
        <v>173.55360361292401</v>
      </c>
      <c r="AA34" s="894">
        <f t="shared" si="10"/>
        <v>173.98827847904735</v>
      </c>
      <c r="AB34" s="894">
        <f t="shared" si="10"/>
        <v>183.09982803481728</v>
      </c>
      <c r="AC34" s="894">
        <f t="shared" si="10"/>
        <v>152.56309197066909</v>
      </c>
      <c r="AD34" s="894">
        <f t="shared" si="10"/>
        <v>172.84528127345948</v>
      </c>
      <c r="AE34" s="894">
        <f t="shared" si="10"/>
        <v>173.53245239944806</v>
      </c>
      <c r="AF34" s="894">
        <f t="shared" si="10"/>
        <v>165.3197764723609</v>
      </c>
      <c r="AG34" s="894">
        <f t="shared" si="10"/>
        <v>167.07942998458662</v>
      </c>
      <c r="AH34" s="894">
        <f t="shared" si="10"/>
        <v>167.44425899802604</v>
      </c>
      <c r="AI34" s="894">
        <f t="shared" si="10"/>
        <v>157.78709453766211</v>
      </c>
      <c r="AJ34" s="894">
        <f t="shared" si="10"/>
        <v>144.70392402022966</v>
      </c>
      <c r="AK34" s="895">
        <f t="shared" si="10"/>
        <v>149.01594039269187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27.55673518400431</v>
      </c>
      <c r="P35" s="453">
        <f t="shared" si="9"/>
        <v>0.15050115273054362</v>
      </c>
      <c r="Q35" s="328"/>
      <c r="R35" s="13"/>
      <c r="S35" s="323"/>
      <c r="T35" s="334"/>
      <c r="U35" s="246" t="s">
        <v>114</v>
      </c>
      <c r="V35" s="344"/>
      <c r="W35" s="344"/>
      <c r="X35" s="896">
        <f>SUM(X36:X38)</f>
        <v>137.41188664086019</v>
      </c>
      <c r="Y35" s="897">
        <f t="shared" ref="Y35:AK35" si="11">SUM(Y36:Y38)</f>
        <v>119.20181073323479</v>
      </c>
      <c r="Z35" s="897">
        <f t="shared" si="11"/>
        <v>112.72894275886908</v>
      </c>
      <c r="AA35" s="897">
        <f t="shared" si="11"/>
        <v>111.8470506873046</v>
      </c>
      <c r="AB35" s="897">
        <f t="shared" si="11"/>
        <v>119.06013939009452</v>
      </c>
      <c r="AC35" s="897">
        <f t="shared" si="11"/>
        <v>93.582096663766251</v>
      </c>
      <c r="AD35" s="897">
        <f t="shared" si="11"/>
        <v>115.29576108951585</v>
      </c>
      <c r="AE35" s="897">
        <f t="shared" si="11"/>
        <v>119.30269998720496</v>
      </c>
      <c r="AF35" s="897">
        <f t="shared" si="11"/>
        <v>110.54962329738368</v>
      </c>
      <c r="AG35" s="897">
        <f t="shared" si="11"/>
        <v>112.91394809879807</v>
      </c>
      <c r="AH35" s="897">
        <f t="shared" si="11"/>
        <v>112.88165799462024</v>
      </c>
      <c r="AI35" s="897">
        <f t="shared" si="11"/>
        <v>108.49894394491541</v>
      </c>
      <c r="AJ35" s="897">
        <f t="shared" si="11"/>
        <v>94.130481189663016</v>
      </c>
      <c r="AK35" s="898">
        <f t="shared" si="11"/>
        <v>97.142621159053263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11.063985150079001</v>
      </c>
      <c r="P36" s="453">
        <f t="shared" si="9"/>
        <v>6.0425972371613221E-2</v>
      </c>
      <c r="Q36" s="328"/>
      <c r="R36" s="13"/>
      <c r="S36" s="356" t="s">
        <v>184</v>
      </c>
      <c r="T36" s="335"/>
      <c r="U36" s="346"/>
      <c r="V36" s="336" t="s">
        <v>184</v>
      </c>
      <c r="W36" s="357"/>
      <c r="X36" s="899">
        <f>VLOOKUP(年度マスタ!$K$4&amp;"_"&amp;X$33,データシート1!$A:$BT,MATCH("aa_"&amp;$S36,データシート1!$A$1:$BT$1,0),0)</f>
        <v>132.0123888408323</v>
      </c>
      <c r="Y36" s="900">
        <f>VLOOKUP(年度マスタ!$K$4&amp;"_"&amp;Y$33,データシート1!$A:$BT,MATCH("aa_"&amp;$S36,データシート1!$A$1:$BT$1,0),0)</f>
        <v>114.10760577914439</v>
      </c>
      <c r="Z36" s="900">
        <f>VLOOKUP(年度マスタ!$K$4&amp;"_"&amp;Z$33,データシート1!$A:$BT,MATCH("aa_"&amp;$S36,データシート1!$A$1:$BT$1,0),0)</f>
        <v>107.6160936912862</v>
      </c>
      <c r="AA36" s="900">
        <f>VLOOKUP(年度マスタ!$K$4&amp;"_"&amp;AA$33,データシート1!$A:$BT,MATCH("aa_"&amp;$S36,データシート1!$A$1:$BT$1,0),0)</f>
        <v>106.8459798222783</v>
      </c>
      <c r="AB36" s="900">
        <f>VLOOKUP(年度マスタ!$K$4&amp;"_"&amp;AB$33,データシート1!$A:$BT,MATCH("aa_"&amp;$S36,データシート1!$A$1:$BT$1,0),0)</f>
        <v>114.5030162643011</v>
      </c>
      <c r="AC36" s="900">
        <f>VLOOKUP(年度マスタ!$K$4&amp;"_"&amp;AC$33,データシート1!$A:$BT,MATCH("aa_"&amp;$S36,データシート1!$A$1:$BT$1,0),0)</f>
        <v>87.60895824870822</v>
      </c>
      <c r="AD36" s="900">
        <f>VLOOKUP(年度マスタ!$K$4&amp;"_"&amp;AD$33,データシート1!$A:$BT,MATCH("aa_"&amp;$S36,データシート1!$A$1:$BT$1,0),0)</f>
        <v>108.8435520758035</v>
      </c>
      <c r="AE36" s="900">
        <f>VLOOKUP(年度マスタ!$K$4&amp;"_"&amp;AE$33,データシート1!$A:$BT,MATCH("aa_"&amp;$S36,データシート1!$A$1:$BT$1,0),0)</f>
        <v>112.32815860882431</v>
      </c>
      <c r="AF36" s="900">
        <f>VLOOKUP(年度マスタ!$K$4&amp;"_"&amp;AF$33,データシート1!$A:$BT,MATCH("aa_"&amp;$S36,データシート1!$A$1:$BT$1,0),0)</f>
        <v>102.43923515899304</v>
      </c>
      <c r="AG36" s="900">
        <f>VLOOKUP(年度マスタ!$K$4&amp;"_"&amp;AG$33,データシート1!$A:$BT,MATCH("aa_"&amp;$S36,データシート1!$A$1:$BT$1,0),0)</f>
        <v>107.3265010861227</v>
      </c>
      <c r="AH36" s="900">
        <f>VLOOKUP(年度マスタ!$K$4&amp;"_"&amp;AH$33,データシート1!$A:$BT,MATCH("aa_"&amp;$S36,データシート1!$A$1:$BT$1,0),0)</f>
        <v>107.33418271930435</v>
      </c>
      <c r="AI36" s="900">
        <f>VLOOKUP(年度マスタ!$K$4&amp;"_"&amp;AI$33,データシート1!$A:$BT,MATCH("aa_"&amp;$S36,データシート1!$A$1:$BT$1,0),0)</f>
        <v>104.4516155933226</v>
      </c>
      <c r="AJ36" s="900">
        <f>VLOOKUP(年度マスタ!$K$4&amp;"_"&amp;AJ$33,データシート1!$A:$BT,MATCH("aa_"&amp;$S36,データシート1!$A$1:$BT$1,0),0)</f>
        <v>89.95784497375459</v>
      </c>
      <c r="AK36" s="901">
        <f>VLOOKUP(年度マスタ!$K$4&amp;"_"&amp;AK$33,データシート1!$A:$BT,MATCH("aa_"&amp;$S36,データシート1!$A$1:$BT$1,0),0)</f>
        <v>94.005224445044263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24.373922631397932</v>
      </c>
      <c r="P37" s="453">
        <f t="shared" si="9"/>
        <v>0.13311821694755016</v>
      </c>
      <c r="Q37" s="328"/>
      <c r="R37" s="13"/>
      <c r="S37" s="356" t="s">
        <v>187</v>
      </c>
      <c r="T37" s="335"/>
      <c r="U37" s="346"/>
      <c r="V37" s="336" t="s">
        <v>194</v>
      </c>
      <c r="W37" s="357"/>
      <c r="X37" s="899">
        <f>VLOOKUP(年度マスタ!$K$4&amp;"_"&amp;X$33,データシート1!$A:$BT,MATCH("aa_"&amp;$S37,データシート1!$A$1:$BT$1,0),0)</f>
        <v>0.64041510049475081</v>
      </c>
      <c r="Y37" s="900">
        <f>VLOOKUP(年度マスタ!$K$4&amp;"_"&amp;Y$33,データシート1!$A:$BT,MATCH("aa_"&amp;$S37,データシート1!$A$1:$BT$1,0),0)</f>
        <v>0.68469134828611922</v>
      </c>
      <c r="Z37" s="900">
        <f>VLOOKUP(年度マスタ!$K$4&amp;"_"&amp;Z$33,データシート1!$A:$BT,MATCH("aa_"&amp;$S37,データシート1!$A$1:$BT$1,0),0)</f>
        <v>1.071360529318315</v>
      </c>
      <c r="AA37" s="900">
        <f>VLOOKUP(年度マスタ!$K$4&amp;"_"&amp;AA$33,データシート1!$A:$BT,MATCH("aa_"&amp;$S37,データシート1!$A$1:$BT$1,0),0)</f>
        <v>1.0157763084215481</v>
      </c>
      <c r="AB37" s="900">
        <f>VLOOKUP(年度マスタ!$K$4&amp;"_"&amp;AB$33,データシート1!$A:$BT,MATCH("aa_"&amp;$S37,データシート1!$A$1:$BT$1,0),0)</f>
        <v>0.91132607069899507</v>
      </c>
      <c r="AC37" s="900">
        <f>VLOOKUP(年度マスタ!$K$4&amp;"_"&amp;AC$33,データシート1!$A:$BT,MATCH("aa_"&amp;$S37,データシート1!$A$1:$BT$1,0),0)</f>
        <v>0.97563845947828509</v>
      </c>
      <c r="AD37" s="900">
        <f>VLOOKUP(年度マスタ!$K$4&amp;"_"&amp;AD$33,データシート1!$A:$BT,MATCH("aa_"&amp;$S37,データシート1!$A$1:$BT$1,0),0)</f>
        <v>0.93158903710238472</v>
      </c>
      <c r="AE37" s="900">
        <f>VLOOKUP(年度マスタ!$K$4&amp;"_"&amp;AE$33,データシート1!$A:$BT,MATCH("aa_"&amp;$S37,データシート1!$A$1:$BT$1,0),0)</f>
        <v>0.91748738522731255</v>
      </c>
      <c r="AF37" s="900">
        <f>VLOOKUP(年度マスタ!$K$4&amp;"_"&amp;AF$33,データシート1!$A:$BT,MATCH("aa_"&amp;$S37,データシート1!$A$1:$BT$1,0),0)</f>
        <v>0.94692176283514207</v>
      </c>
      <c r="AG37" s="900">
        <f>VLOOKUP(年度マスタ!$K$4&amp;"_"&amp;AG$33,データシート1!$A:$BT,MATCH("aa_"&amp;$S37,データシート1!$A$1:$BT$1,0),0)</f>
        <v>0.88445196965949135</v>
      </c>
      <c r="AH37" s="900">
        <f>VLOOKUP(年度マスタ!$K$4&amp;"_"&amp;AH$33,データシート1!$A:$BT,MATCH("aa_"&amp;$S37,データシート1!$A$1:$BT$1,0),0)</f>
        <v>0.80442955595672594</v>
      </c>
      <c r="AI37" s="900">
        <f>VLOOKUP(年度マスタ!$K$4&amp;"_"&amp;AI$33,データシート1!$A:$BT,MATCH("aa_"&amp;$S37,データシート1!$A$1:$BT$1,0),0)</f>
        <v>0.80962552489987472</v>
      </c>
      <c r="AJ37" s="900">
        <f>VLOOKUP(年度マスタ!$K$4&amp;"_"&amp;AJ$33,データシート1!$A:$BT,MATCH("aa_"&amp;$S37,データシート1!$A$1:$BT$1,0),0)</f>
        <v>1.0167855597205484</v>
      </c>
      <c r="AK37" s="901">
        <f>VLOOKUP(年度マスタ!$K$4&amp;"_"&amp;AK$33,データシート1!$A:$BT,MATCH("aa_"&amp;$S37,データシート1!$A$1:$BT$1,0),0)</f>
        <v>0.89554398190609263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23.614993768345741</v>
      </c>
      <c r="P38" s="454">
        <f t="shared" si="9"/>
        <v>0.12897332576333845</v>
      </c>
      <c r="Q38" s="328"/>
      <c r="R38" s="13"/>
      <c r="S38" s="356" t="s">
        <v>188</v>
      </c>
      <c r="T38" s="335"/>
      <c r="U38" s="348"/>
      <c r="V38" s="358" t="s">
        <v>197</v>
      </c>
      <c r="W38" s="358"/>
      <c r="X38" s="899">
        <f>VLOOKUP(年度マスタ!$K$4&amp;"_"&amp;X$33,データシート1!$A:$BT,MATCH("aa_"&amp;$S38,データシート1!$A$1:$BT$1,0),0)</f>
        <v>4.7590826995331428</v>
      </c>
      <c r="Y38" s="900">
        <f>VLOOKUP(年度マスタ!$K$4&amp;"_"&amp;Y$33,データシート1!$A:$BT,MATCH("aa_"&amp;$S38,データシート1!$A$1:$BT$1,0),0)</f>
        <v>4.4095136058042854</v>
      </c>
      <c r="Z38" s="900">
        <f>VLOOKUP(年度マスタ!$K$4&amp;"_"&amp;Z$33,データシート1!$A:$BT,MATCH("aa_"&amp;$S38,データシート1!$A$1:$BT$1,0),0)</f>
        <v>4.0414885382645709</v>
      </c>
      <c r="AA38" s="900">
        <f>VLOOKUP(年度マスタ!$K$4&amp;"_"&amp;AA$33,データシート1!$A:$BT,MATCH("aa_"&amp;$S38,データシート1!$A$1:$BT$1,0),0)</f>
        <v>3.985294556604762</v>
      </c>
      <c r="AB38" s="900">
        <f>VLOOKUP(年度マスタ!$K$4&amp;"_"&amp;AB$33,データシート1!$A:$BT,MATCH("aa_"&amp;$S38,データシート1!$A$1:$BT$1,0),0)</f>
        <v>3.6457970550944299</v>
      </c>
      <c r="AC38" s="900">
        <f>VLOOKUP(年度マスタ!$K$4&amp;"_"&amp;AC$33,データシート1!$A:$BT,MATCH("aa_"&amp;$S38,データシート1!$A$1:$BT$1,0),0)</f>
        <v>4.9974999555797357</v>
      </c>
      <c r="AD38" s="900">
        <f>VLOOKUP(年度マスタ!$K$4&amp;"_"&amp;AD$33,データシート1!$A:$BT,MATCH("aa_"&amp;$S38,データシート1!$A$1:$BT$1,0),0)</f>
        <v>5.5206199766099653</v>
      </c>
      <c r="AE38" s="900">
        <f>VLOOKUP(年度マスタ!$K$4&amp;"_"&amp;AE$33,データシート1!$A:$BT,MATCH("aa_"&amp;$S38,データシート1!$A$1:$BT$1,0),0)</f>
        <v>6.0570539931533247</v>
      </c>
      <c r="AF38" s="900">
        <f>VLOOKUP(年度マスタ!$K$4&amp;"_"&amp;AF$33,データシート1!$A:$BT,MATCH("aa_"&amp;$S38,データシート1!$A$1:$BT$1,0),0)</f>
        <v>7.1634663755554833</v>
      </c>
      <c r="AG38" s="900">
        <f>VLOOKUP(年度マスタ!$K$4&amp;"_"&amp;AG$33,データシート1!$A:$BT,MATCH("aa_"&amp;$S38,データシート1!$A$1:$BT$1,0),0)</f>
        <v>4.702995043015882</v>
      </c>
      <c r="AH38" s="900">
        <f>VLOOKUP(年度マスタ!$K$4&amp;"_"&amp;AH$33,データシート1!$A:$BT,MATCH("aa_"&amp;$S38,データシート1!$A$1:$BT$1,0),0)</f>
        <v>4.7430457193591584</v>
      </c>
      <c r="AI38" s="900">
        <f>VLOOKUP(年度マスタ!$K$4&amp;"_"&amp;AI$33,データシート1!$A:$BT,MATCH("aa_"&amp;$S38,データシート1!$A$1:$BT$1,0),0)</f>
        <v>3.2377028266929395</v>
      </c>
      <c r="AJ38" s="900">
        <f>VLOOKUP(年度マスタ!$K$4&amp;"_"&amp;AJ$33,データシート1!$A:$BT,MATCH("aa_"&amp;$S38,データシート1!$A$1:$BT$1,0),0)</f>
        <v>3.1558506561878872</v>
      </c>
      <c r="AK38" s="901">
        <f>VLOOKUP(年度マスタ!$K$4&amp;"_"&amp;AK$33,データシート1!$A:$BT,MATCH("aa_"&amp;$S38,データシート1!$A$1:$BT$1,0),0)</f>
        <v>2.2418527321029083</v>
      </c>
      <c r="AL38" s="330"/>
      <c r="AW38" s="17" t="str">
        <f>年度マスタ!H4</f>
        <v>14</v>
      </c>
      <c r="AX38" s="17" t="s">
        <v>198</v>
      </c>
      <c r="AY38" s="17">
        <f>VLOOKUP($AW38&amp;"_"&amp;$AY$34,データシート1!$A:$BT,MATCH($AY$31&amp;"_"&amp;AY$36,データシート1!$A$1:$BT$1,0),0)</f>
        <v>22252.713117290772</v>
      </c>
      <c r="AZ38" s="17">
        <f>VLOOKUP($AW38&amp;"_"&amp;$AY$34,データシート1!$A:$BT,MATCH($AY$31&amp;"_"&amp;AZ$36,データシート1!$A$1:$BT$1,0),0)</f>
        <v>420.18923631033869</v>
      </c>
      <c r="BA38" s="17">
        <f>VLOOKUP($AW38&amp;"_"&amp;$AY$34,データシート1!$A:$BT,MATCH($AY$31&amp;"_"&amp;BA$36,データシート1!$A$1:$BT$1,0),0)</f>
        <v>273.26146756396179</v>
      </c>
      <c r="BB38" s="17">
        <f>VLOOKUP($AW38&amp;"_"&amp;$AY$34,データシート1!$A:$BT,MATCH($AY$31&amp;"_"&amp;BB$36,データシート1!$A$1:$BT$1,0),0)</f>
        <v>11954.312007433648</v>
      </c>
      <c r="BC38" s="17">
        <f>VLOOKUP($AW38&amp;"_"&amp;$AY$34,データシート1!$A:$BT,MATCH($AY$31&amp;"_"&amp;BC$36,データシート1!$A$1:$BT$1,0),0)</f>
        <v>11314.94633672953</v>
      </c>
      <c r="BD38" s="17">
        <f>VLOOKUP($AW38&amp;"_"&amp;$AY$34,データシート1!$A:$BT,MATCH($AY$31&amp;"_"&amp;BD$36,データシート1!$A$1:$BT$1,0),0)</f>
        <v>4593.588774197915</v>
      </c>
      <c r="BE38" s="17">
        <f>VLOOKUP($AW38&amp;"_"&amp;$AY$34,データシート1!$A:$BT,MATCH($AY$31&amp;"_"&amp;BE$36,データシート1!$A$1:$BT$1,0),0)</f>
        <v>2957.3883664578198</v>
      </c>
      <c r="BF38" s="17">
        <f>VLOOKUP($AW38&amp;"_"&amp;$AY$34,データシート1!$A:$BT,MATCH($AY$31&amp;"_"&amp;BF$36,データシート1!$A$1:$BT$1,0),0)</f>
        <v>542.30916578478787</v>
      </c>
      <c r="BG38" s="17">
        <f>VLOOKUP($AW38&amp;"_"&amp;$AY$34,データシート1!$A:$BT,MATCH($AY$31&amp;"_"&amp;BG$36,データシート1!$A$1:$BT$1,0),0)</f>
        <v>527.65923970443123</v>
      </c>
      <c r="BH38" s="17">
        <f>VLOOKUP($AW38&amp;"_"&amp;$AY$34,データシート1!$A:$BT,MATCH($AY$31&amp;"_"&amp;BH$36,データシート1!$A$1:$BT$1,0),0)</f>
        <v>821.38545518887565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11.316407797583132</v>
      </c>
      <c r="P39" s="454">
        <f t="shared" si="9"/>
        <v>6.1804579059633331E-2</v>
      </c>
      <c r="Q39" s="328"/>
      <c r="R39" s="13"/>
      <c r="S39" s="356" t="s">
        <v>189</v>
      </c>
      <c r="T39" s="335"/>
      <c r="U39" s="343" t="s">
        <v>199</v>
      </c>
      <c r="V39" s="344"/>
      <c r="W39" s="344"/>
      <c r="X39" s="896">
        <f>VLOOKUP(年度マスタ!$K$4&amp;"_"&amp;X$33,データシート1!$A:$BT,MATCH("aa_"&amp;$S39,データシート1!$A$1:$BT$1,0),0)</f>
        <v>19.821166927647951</v>
      </c>
      <c r="Y39" s="897">
        <f>VLOOKUP(年度マスタ!$K$4&amp;"_"&amp;Y$33,データシート1!$A:$BT,MATCH("aa_"&amp;$S39,データシート1!$A$1:$BT$1,0),0)</f>
        <v>20.070946911715211</v>
      </c>
      <c r="Z39" s="897">
        <f>VLOOKUP(年度マスタ!$K$4&amp;"_"&amp;Z$33,データシート1!$A:$BT,MATCH("aa_"&amp;$S39,データシート1!$A$1:$BT$1,0),0)</f>
        <v>25.359168457133311</v>
      </c>
      <c r="AA39" s="897">
        <f>VLOOKUP(年度マスタ!$K$4&amp;"_"&amp;AA$33,データシート1!$A:$BT,MATCH("aa_"&amp;$S39,データシート1!$A$1:$BT$1,0),0)</f>
        <v>26.084127426335449</v>
      </c>
      <c r="AB39" s="897">
        <f>VLOOKUP(年度マスタ!$K$4&amp;"_"&amp;AB$33,データシート1!$A:$BT,MATCH("aa_"&amp;$S39,データシート1!$A$1:$BT$1,0),0)</f>
        <v>27.55673518400431</v>
      </c>
      <c r="AC39" s="897">
        <f>VLOOKUP(年度マスタ!$K$4&amp;"_"&amp;AC$33,データシート1!$A:$BT,MATCH("aa_"&amp;$S39,データシート1!$A$1:$BT$1,0),0)</f>
        <v>22.927340443900889</v>
      </c>
      <c r="AD39" s="897">
        <f>VLOOKUP(年度マスタ!$K$4&amp;"_"&amp;AD$33,データシート1!$A:$BT,MATCH("aa_"&amp;$S39,データシート1!$A$1:$BT$1,0),0)</f>
        <v>23.048645288370778</v>
      </c>
      <c r="AE39" s="897">
        <f>VLOOKUP(年度マスタ!$K$4&amp;"_"&amp;AE$33,データシート1!$A:$BT,MATCH("aa_"&amp;$S39,データシート1!$A$1:$BT$1,0),0)</f>
        <v>19.537350066300448</v>
      </c>
      <c r="AF39" s="897">
        <f>VLOOKUP(年度マスタ!$K$4&amp;"_"&amp;AF$33,データシート1!$A:$BT,MATCH("aa_"&amp;$S39,データシート1!$A$1:$BT$1,0),0)</f>
        <v>19.489735160298792</v>
      </c>
      <c r="AG39" s="897">
        <f>VLOOKUP(年度マスタ!$K$4&amp;"_"&amp;AG$33,データシート1!$A:$BT,MATCH("aa_"&amp;$S39,データシート1!$A$1:$BT$1,0),0)</f>
        <v>19.207302866290149</v>
      </c>
      <c r="AH39" s="897">
        <f>VLOOKUP(年度マスタ!$K$4&amp;"_"&amp;AH$33,データシート1!$A:$BT,MATCH("aa_"&amp;$S39,データシート1!$A$1:$BT$1,0),0)</f>
        <v>19.201049402626975</v>
      </c>
      <c r="AI39" s="897">
        <f>VLOOKUP(年度マスタ!$K$4&amp;"_"&amp;AI$33,データシート1!$A:$BT,MATCH("aa_"&amp;$S39,データシート1!$A$1:$BT$1,0),0)</f>
        <v>15.430911694616769</v>
      </c>
      <c r="AJ39" s="897">
        <f>VLOOKUP(年度マスタ!$K$4&amp;"_"&amp;AJ$33,データシート1!$A:$BT,MATCH("aa_"&amp;$S39,データシート1!$A$1:$BT$1,0),0)</f>
        <v>16.625796174543026</v>
      </c>
      <c r="AK39" s="898">
        <f>VLOOKUP(年度マスタ!$K$4&amp;"_"&amp;AK$33,データシート1!$A:$BT,MATCH("aa_"&amp;$S39,データシート1!$A$1:$BT$1,0),0)</f>
        <v>16.469963079812025</v>
      </c>
      <c r="AL39" s="330"/>
      <c r="AW39" s="17" t="str">
        <f>年度マスタ!K4</f>
        <v>14361</v>
      </c>
      <c r="AX39" s="17" t="s">
        <v>200</v>
      </c>
      <c r="AY39" s="17">
        <f>VLOOKUP($AW39&amp;"_"&amp;$AY$34,データシート1!$A:$BT,MATCH($AY$31&amp;"_"&amp;AY$36,データシート1!$A$1:$BT$1,0),0)</f>
        <v>94.005224445044263</v>
      </c>
      <c r="AZ39" s="17">
        <f>VLOOKUP($AW39&amp;"_"&amp;$AY$34,データシート1!$A:$BT,MATCH($AY$31&amp;"_"&amp;AZ$36,データシート1!$A$1:$BT$1,0),0)</f>
        <v>0.89554398190609263</v>
      </c>
      <c r="BA39" s="17">
        <f>VLOOKUP($AW39&amp;"_"&amp;$AY$34,データシート1!$A:$BT,MATCH($AY$31&amp;"_"&amp;BA$36,データシート1!$A$1:$BT$1,0),0)</f>
        <v>2.2418527321029083</v>
      </c>
      <c r="BB39" s="17">
        <f>VLOOKUP($AW39&amp;"_"&amp;$AY$34,データシート1!$A:$BT,MATCH($AY$31&amp;"_"&amp;BB$36,データシート1!$A$1:$BT$1,0),0)</f>
        <v>16.469963079812025</v>
      </c>
      <c r="BC39" s="17">
        <f>VLOOKUP($AW39&amp;"_"&amp;$AY$34,データシート1!$A:$BT,MATCH($AY$31&amp;"_"&amp;BC$36,データシート1!$A$1:$BT$1,0),0)</f>
        <v>9.5657928469099698</v>
      </c>
      <c r="BD39" s="17">
        <f>VLOOKUP($AW39&amp;"_"&amp;$AY$34,データシート1!$A:$BT,MATCH($AY$31&amp;"_"&amp;BD$36,データシート1!$A$1:$BT$1,0),0)</f>
        <v>8.7489790122685953</v>
      </c>
      <c r="BE39" s="17">
        <f>VLOOKUP($AW39&amp;"_"&amp;$AY$34,データシート1!$A:$BT,MATCH($AY$31&amp;"_"&amp;BE$36,データシート1!$A$1:$BT$1,0),0)</f>
        <v>15.767209133358085</v>
      </c>
      <c r="BF39" s="17">
        <f>VLOOKUP($AW39&amp;"_"&amp;$AY$34,データシート1!$A:$BT,MATCH($AY$31&amp;"_"&amp;BF$36,データシート1!$A$1:$BT$1,0),0)</f>
        <v>0.53383173185424004</v>
      </c>
      <c r="BG39" s="17">
        <f>VLOOKUP($AW39&amp;"_"&amp;$AY$34,データシート1!$A:$BT,MATCH($AY$31&amp;"_"&amp;BG$36,データシート1!$A$1:$BT$1,0),0)</f>
        <v>0</v>
      </c>
      <c r="BH39" s="17">
        <f>VLOOKUP($AW39&amp;"_"&amp;$AY$34,データシート1!$A:$BT,MATCH($AY$31&amp;"_"&amp;BH$36,データシート1!$A$1:$BT$1,0),0)</f>
        <v>0.7875434294357021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12.298585970762609</v>
      </c>
      <c r="P40" s="454">
        <f t="shared" si="9"/>
        <v>6.7168746703705123E-2</v>
      </c>
      <c r="Q40" s="328"/>
      <c r="R40" s="13"/>
      <c r="S40" s="356" t="s">
        <v>165</v>
      </c>
      <c r="T40" s="335"/>
      <c r="U40" s="343" t="s">
        <v>165</v>
      </c>
      <c r="V40" s="344"/>
      <c r="W40" s="344"/>
      <c r="X40" s="896">
        <f>VLOOKUP(年度マスタ!$K$4&amp;"_"&amp;X$33,データシート1!$A:$BT,MATCH("aa_"&amp;$S40,データシート1!$A$1:$BT$1,0),0)</f>
        <v>8.7981975761204367</v>
      </c>
      <c r="Y40" s="897">
        <f>VLOOKUP(年度マスタ!$K$4&amp;"_"&amp;Y$33,データシート1!$A:$BT,MATCH("aa_"&amp;$S40,データシート1!$A$1:$BT$1,0),0)</f>
        <v>9.4026357901876132</v>
      </c>
      <c r="Z40" s="897">
        <f>VLOOKUP(年度マスタ!$K$4&amp;"_"&amp;Z$33,データシート1!$A:$BT,MATCH("aa_"&amp;$S40,データシート1!$A$1:$BT$1,0),0)</f>
        <v>9.914158130882905</v>
      </c>
      <c r="AA40" s="897">
        <f>VLOOKUP(年度マスタ!$K$4&amp;"_"&amp;AA$33,データシート1!$A:$BT,MATCH("aa_"&amp;$S40,データシート1!$A$1:$BT$1,0),0)</f>
        <v>10.31029991923802</v>
      </c>
      <c r="AB40" s="897">
        <f>VLOOKUP(年度マスタ!$K$4&amp;"_"&amp;AB$33,データシート1!$A:$BT,MATCH("aa_"&amp;$S40,データシート1!$A$1:$BT$1,0),0)</f>
        <v>11.063985150079001</v>
      </c>
      <c r="AC40" s="897">
        <f>VLOOKUP(年度マスタ!$K$4&amp;"_"&amp;AC$33,データシート1!$A:$BT,MATCH("aa_"&amp;$S40,データシート1!$A$1:$BT$1,0),0)</f>
        <v>11.11872036203807</v>
      </c>
      <c r="AD40" s="897">
        <f>VLOOKUP(年度マスタ!$K$4&amp;"_"&amp;AD$33,データシート1!$A:$BT,MATCH("aa_"&amp;$S40,データシート1!$A$1:$BT$1,0),0)</f>
        <v>9.8566609920945147</v>
      </c>
      <c r="AE40" s="897">
        <f>VLOOKUP(年度マスタ!$K$4&amp;"_"&amp;AE$33,データシート1!$A:$BT,MATCH("aa_"&amp;$S40,データシート1!$A$1:$BT$1,0),0)</f>
        <v>9.5302016763159827</v>
      </c>
      <c r="AF40" s="897">
        <f>VLOOKUP(年度マスタ!$K$4&amp;"_"&amp;AF$33,データシート1!$A:$BT,MATCH("aa_"&amp;$S40,データシート1!$A$1:$BT$1,0),0)</f>
        <v>9.7855493206060036</v>
      </c>
      <c r="AG40" s="897">
        <f>VLOOKUP(年度マスタ!$K$4&amp;"_"&amp;AG$33,データシート1!$A:$BT,MATCH("aa_"&amp;$S40,データシート1!$A$1:$BT$1,0),0)</f>
        <v>9.4308276259230599</v>
      </c>
      <c r="AH40" s="897">
        <f>VLOOKUP(年度マスタ!$K$4&amp;"_"&amp;AH$33,データシート1!$A:$BT,MATCH("aa_"&amp;$S40,データシート1!$A$1:$BT$1,0),0)</f>
        <v>9.6627521740608593</v>
      </c>
      <c r="AI40" s="897">
        <f>VLOOKUP(年度マスタ!$K$4&amp;"_"&amp;AI$33,データシート1!$A:$BT,MATCH("aa_"&amp;$S40,データシート1!$A$1:$BT$1,0),0)</f>
        <v>9.8264605376515348</v>
      </c>
      <c r="AJ40" s="897">
        <f>VLOOKUP(年度マスタ!$K$4&amp;"_"&amp;AJ$33,データシート1!$A:$BT,MATCH("aa_"&amp;$S40,データシート1!$A$1:$BT$1,0),0)</f>
        <v>9.3083535142691716</v>
      </c>
      <c r="AK40" s="898">
        <f>VLOOKUP(年度マスタ!$K$4&amp;"_"&amp;AK$33,データシート1!$A:$BT,MATCH("aa_"&amp;$S40,データシート1!$A$1:$BT$1,0),0)</f>
        <v>9.5657928469099698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0.75892886305219198</v>
      </c>
      <c r="P41" s="454">
        <f t="shared" si="9"/>
        <v>4.1448911842116975E-3</v>
      </c>
      <c r="Q41" s="328"/>
      <c r="R41" s="13"/>
      <c r="S41" s="356" t="s">
        <v>201</v>
      </c>
      <c r="T41" s="335"/>
      <c r="U41" s="246" t="s">
        <v>128</v>
      </c>
      <c r="V41" s="344"/>
      <c r="W41" s="344"/>
      <c r="X41" s="896">
        <f>X42+X45+X46</f>
        <v>24.333404337194381</v>
      </c>
      <c r="Y41" s="897">
        <f t="shared" ref="Y41:AH41" si="12">Y42+Y45+Y46</f>
        <v>24.734980976517527</v>
      </c>
      <c r="Z41" s="897">
        <f t="shared" si="12"/>
        <v>24.490206478932052</v>
      </c>
      <c r="AA41" s="897">
        <f t="shared" si="12"/>
        <v>24.646154317217171</v>
      </c>
      <c r="AB41" s="897">
        <f t="shared" si="12"/>
        <v>24.373922631397932</v>
      </c>
      <c r="AC41" s="897">
        <f t="shared" si="12"/>
        <v>23.971450673742591</v>
      </c>
      <c r="AD41" s="897">
        <f t="shared" si="12"/>
        <v>23.707195337153603</v>
      </c>
      <c r="AE41" s="897">
        <f t="shared" si="12"/>
        <v>24.238031949666357</v>
      </c>
      <c r="AF41" s="897">
        <f t="shared" si="12"/>
        <v>24.576787082395569</v>
      </c>
      <c r="AG41" s="897">
        <f t="shared" si="12"/>
        <v>24.560924623560329</v>
      </c>
      <c r="AH41" s="897">
        <f t="shared" si="12"/>
        <v>24.69490595731601</v>
      </c>
      <c r="AI41" s="897">
        <f>AI42+AI45+AI46</f>
        <v>23.078002963192297</v>
      </c>
      <c r="AJ41" s="897">
        <f>AJ42+AJ45+AJ46</f>
        <v>23.814894404273648</v>
      </c>
      <c r="AK41" s="898">
        <f>AK42+AK45+AK46</f>
        <v>25.050019877480917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23.752995837396128</v>
      </c>
      <c r="Y42" s="900">
        <f t="shared" ref="Y42:AK42" si="13">SUM(Y43:Y44)</f>
        <v>24.13425702424847</v>
      </c>
      <c r="Z42" s="900">
        <f t="shared" si="13"/>
        <v>23.802260938130917</v>
      </c>
      <c r="AA42" s="900">
        <f t="shared" si="13"/>
        <v>23.903442597627006</v>
      </c>
      <c r="AB42" s="900">
        <f t="shared" si="13"/>
        <v>23.614993768345741</v>
      </c>
      <c r="AC42" s="900">
        <f t="shared" si="13"/>
        <v>23.247088722022369</v>
      </c>
      <c r="AD42" s="900">
        <f t="shared" si="13"/>
        <v>23.00470319053737</v>
      </c>
      <c r="AE42" s="900">
        <f t="shared" si="13"/>
        <v>23.55784552145828</v>
      </c>
      <c r="AF42" s="900">
        <f t="shared" si="13"/>
        <v>23.92388116081376</v>
      </c>
      <c r="AG42" s="900">
        <f t="shared" si="13"/>
        <v>23.960010942282661</v>
      </c>
      <c r="AH42" s="900">
        <f t="shared" si="13"/>
        <v>24.115200154919915</v>
      </c>
      <c r="AI42" s="900">
        <f t="shared" si="13"/>
        <v>22.531908743071501</v>
      </c>
      <c r="AJ42" s="900">
        <f t="shared" si="13"/>
        <v>23.28363011406438</v>
      </c>
      <c r="AK42" s="901">
        <f t="shared" si="13"/>
        <v>24.516188145626678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1.0450456792415139</v>
      </c>
      <c r="P43" s="612">
        <f t="shared" si="9"/>
        <v>5.7075186277225432E-3</v>
      </c>
      <c r="Q43" s="328"/>
      <c r="R43" s="13"/>
      <c r="S43" s="356" t="s">
        <v>190</v>
      </c>
      <c r="T43" s="359"/>
      <c r="U43" s="346"/>
      <c r="V43" s="360"/>
      <c r="W43" s="347" t="s">
        <v>190</v>
      </c>
      <c r="X43" s="899">
        <f>VLOOKUP(年度マスタ!$K$4&amp;"_"&amp;X$33,データシート1!$A:$BT,MATCH("aa_"&amp;$S43,データシート1!$A$1:$BT$1,0),0)</f>
        <v>11.957879208124449</v>
      </c>
      <c r="Y43" s="900">
        <f>VLOOKUP(年度マスタ!$K$4&amp;"_"&amp;Y$33,データシート1!$A:$BT,MATCH("aa_"&amp;$S43,データシート1!$A$1:$BT$1,0),0)</f>
        <v>11.904539344050081</v>
      </c>
      <c r="Z43" s="900">
        <f>VLOOKUP(年度マスタ!$K$4&amp;"_"&amp;Z$33,データシート1!$A:$BT,MATCH("aa_"&amp;$S43,データシート1!$A$1:$BT$1,0),0)</f>
        <v>11.782457092059662</v>
      </c>
      <c r="AA43" s="900">
        <f>VLOOKUP(年度マスタ!$K$4&amp;"_"&amp;AA$33,データシート1!$A:$BT,MATCH("aa_"&amp;$S43,データシート1!$A$1:$BT$1,0),0)</f>
        <v>11.73562623380225</v>
      </c>
      <c r="AB43" s="900">
        <f>VLOOKUP(年度マスタ!$K$4&amp;"_"&amp;AB$33,データシート1!$A:$BT,MATCH("aa_"&amp;$S43,データシート1!$A$1:$BT$1,0),0)</f>
        <v>11.316407797583132</v>
      </c>
      <c r="AC43" s="900">
        <f>VLOOKUP(年度マスタ!$K$4&amp;"_"&amp;AC$33,データシート1!$A:$BT,MATCH("aa_"&amp;$S43,データシート1!$A$1:$BT$1,0),0)</f>
        <v>10.72891537891833</v>
      </c>
      <c r="AD43" s="900">
        <f>VLOOKUP(年度マスタ!$K$4&amp;"_"&amp;AD$33,データシート1!$A:$BT,MATCH("aa_"&amp;$S43,データシート1!$A$1:$BT$1,0),0)</f>
        <v>10.592221571623815</v>
      </c>
      <c r="AE43" s="900">
        <f>VLOOKUP(年度マスタ!$K$4&amp;"_"&amp;AE$33,データシート1!$A:$BT,MATCH("aa_"&amp;$S43,データシート1!$A$1:$BT$1,0),0)</f>
        <v>10.497600962703068</v>
      </c>
      <c r="AF43" s="900">
        <f>VLOOKUP(年度マスタ!$K$4&amp;"_"&amp;AF$33,データシート1!$A:$BT,MATCH("aa_"&amp;$S43,データシート1!$A$1:$BT$1,0),0)</f>
        <v>10.381499178818812</v>
      </c>
      <c r="AG43" s="900">
        <f>VLOOKUP(年度マスタ!$K$4&amp;"_"&amp;AG$33,データシート1!$A:$BT,MATCH("aa_"&amp;$S43,データシート1!$A$1:$BT$1,0),0)</f>
        <v>10.17004223144208</v>
      </c>
      <c r="AH43" s="900">
        <f>VLOOKUP(年度マスタ!$K$4&amp;"_"&amp;AH$33,データシート1!$A:$BT,MATCH("aa_"&amp;$S43,データシート1!$A$1:$BT$1,0),0)</f>
        <v>9.8455913791944027</v>
      </c>
      <c r="AI43" s="900">
        <f>VLOOKUP(年度マスタ!$K$4&amp;"_"&amp;AI$33,データシート1!$A:$BT,MATCH("aa_"&amp;$S43,データシート1!$A$1:$BT$1,0),0)</f>
        <v>8.6037390543003642</v>
      </c>
      <c r="AJ43" s="900">
        <f>VLOOKUP(年度マスタ!$K$4&amp;"_"&amp;AJ$33,データシート1!$A:$BT,MATCH("aa_"&amp;$S43,データシート1!$A$1:$BT$1,0),0)</f>
        <v>8.3029597912158817</v>
      </c>
      <c r="AK43" s="901">
        <f>VLOOKUP(年度マスタ!$K$4&amp;"_"&amp;AK$33,データシート1!$A:$BT,MATCH("aa_"&amp;$S43,データシート1!$A$1:$BT$1,0),0)</f>
        <v>8.7489790122685953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11.79511662927168</v>
      </c>
      <c r="Y44" s="900">
        <f>VLOOKUP(年度マスタ!$K$4&amp;"_"&amp;Y$33,データシート1!$A:$BT,MATCH("aa_"&amp;$S44,データシート1!$A$1:$BT$1,0),0)</f>
        <v>12.229717680198389</v>
      </c>
      <c r="Z44" s="900">
        <f>VLOOKUP(年度マスタ!$K$4&amp;"_"&amp;Z$33,データシート1!$A:$BT,MATCH("aa_"&amp;$S44,データシート1!$A$1:$BT$1,0),0)</f>
        <v>12.019803846071255</v>
      </c>
      <c r="AA44" s="900">
        <f>VLOOKUP(年度マスタ!$K$4&amp;"_"&amp;AA$33,データシート1!$A:$BT,MATCH("aa_"&amp;$S44,データシート1!$A$1:$BT$1,0),0)</f>
        <v>12.167816363824754</v>
      </c>
      <c r="AB44" s="900">
        <f>VLOOKUP(年度マスタ!$K$4&amp;"_"&amp;AB$33,データシート1!$A:$BT,MATCH("aa_"&amp;$S44,データシート1!$A$1:$BT$1,0),0)</f>
        <v>12.298585970762609</v>
      </c>
      <c r="AC44" s="900">
        <f>VLOOKUP(年度マスタ!$K$4&amp;"_"&amp;AC$33,データシート1!$A:$BT,MATCH("aa_"&amp;$S44,データシート1!$A$1:$BT$1,0),0)</f>
        <v>12.518173343104037</v>
      </c>
      <c r="AD44" s="900">
        <f>VLOOKUP(年度マスタ!$K$4&amp;"_"&amp;AD$33,データシート1!$A:$BT,MATCH("aa_"&amp;$S44,データシート1!$A$1:$BT$1,0),0)</f>
        <v>12.412481618913555</v>
      </c>
      <c r="AE44" s="900">
        <f>VLOOKUP(年度マスタ!$K$4&amp;"_"&amp;AE$33,データシート1!$A:$BT,MATCH("aa_"&amp;$S44,データシート1!$A$1:$BT$1,0),0)</f>
        <v>13.060244558755212</v>
      </c>
      <c r="AF44" s="900">
        <f>VLOOKUP(年度マスタ!$K$4&amp;"_"&amp;AF$33,データシート1!$A:$BT,MATCH("aa_"&amp;$S44,データシート1!$A$1:$BT$1,0),0)</f>
        <v>13.542381981994948</v>
      </c>
      <c r="AG44" s="900">
        <f>VLOOKUP(年度マスタ!$K$4&amp;"_"&amp;AG$33,データシート1!$A:$BT,MATCH("aa_"&amp;$S44,データシート1!$A$1:$BT$1,0),0)</f>
        <v>13.789968710840581</v>
      </c>
      <c r="AH44" s="900">
        <f>VLOOKUP(年度マスタ!$K$4&amp;"_"&amp;AH$33,データシート1!$A:$BT,MATCH("aa_"&amp;$S44,データシート1!$A$1:$BT$1,0),0)</f>
        <v>14.269608775725512</v>
      </c>
      <c r="AI44" s="900">
        <f>VLOOKUP(年度マスタ!$K$4&amp;"_"&amp;AI$33,データシート1!$A:$BT,MATCH("aa_"&amp;$S44,データシート1!$A$1:$BT$1,0),0)</f>
        <v>13.928169688771137</v>
      </c>
      <c r="AJ44" s="900">
        <f>VLOOKUP(年度マスタ!$K$4&amp;"_"&amp;AJ$33,データシート1!$A:$BT,MATCH("aa_"&amp;$S44,データシート1!$A$1:$BT$1,0),0)</f>
        <v>14.9806703228485</v>
      </c>
      <c r="AK44" s="901">
        <f>VLOOKUP(年度マスタ!$K$4&amp;"_"&amp;AK$33,データシート1!$A:$BT,MATCH("aa_"&amp;$S44,データシート1!$A$1:$BT$1,0),0)</f>
        <v>15.767209133358085</v>
      </c>
      <c r="AL44" s="330"/>
      <c r="AW44" s="17" t="str">
        <f>AW47</f>
        <v>神奈川県</v>
      </c>
      <c r="AX44" s="1010">
        <f t="shared" si="14"/>
        <v>0.41227254992588142</v>
      </c>
      <c r="AY44" s="1010">
        <f t="shared" si="14"/>
        <v>0.21478251146138702</v>
      </c>
      <c r="AZ44" s="1010">
        <f t="shared" si="14"/>
        <v>0.20329506120823729</v>
      </c>
      <c r="BA44" s="1010">
        <f t="shared" si="14"/>
        <v>0.15489208700772231</v>
      </c>
      <c r="BB44" s="1010">
        <f t="shared" si="14"/>
        <v>1.4757790396772066E-2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0.58040849979825404</v>
      </c>
      <c r="Y45" s="900">
        <f>VLOOKUP(年度マスタ!$K$4&amp;"_"&amp;Y$33,データシート1!$A:$BT,MATCH("aa_"&amp;$S45,データシート1!$A$1:$BT$1,0),0)</f>
        <v>0.60072395226905695</v>
      </c>
      <c r="Z45" s="900">
        <f>VLOOKUP(年度マスタ!$K$4&amp;"_"&amp;Z$33,データシート1!$A:$BT,MATCH("aa_"&amp;$S45,データシート1!$A$1:$BT$1,0),0)</f>
        <v>0.68794554080113501</v>
      </c>
      <c r="AA45" s="900">
        <f>VLOOKUP(年度マスタ!$K$4&amp;"_"&amp;AA$33,データシート1!$A:$BT,MATCH("aa_"&amp;$S45,データシート1!$A$1:$BT$1,0),0)</f>
        <v>0.74271171959016502</v>
      </c>
      <c r="AB45" s="900">
        <f>VLOOKUP(年度マスタ!$K$4&amp;"_"&amp;AB$33,データシート1!$A:$BT,MATCH("aa_"&amp;$S45,データシート1!$A$1:$BT$1,0),0)</f>
        <v>0.75892886305219198</v>
      </c>
      <c r="AC45" s="900">
        <f>VLOOKUP(年度マスタ!$K$4&amp;"_"&amp;AC$33,データシート1!$A:$BT,MATCH("aa_"&amp;$S45,データシート1!$A$1:$BT$1,0),0)</f>
        <v>0.724361951720223</v>
      </c>
      <c r="AD45" s="900">
        <f>VLOOKUP(年度マスタ!$K$4&amp;"_"&amp;AD$33,データシート1!$A:$BT,MATCH("aa_"&amp;$S45,データシート1!$A$1:$BT$1,0),0)</f>
        <v>0.70249214661623205</v>
      </c>
      <c r="AE45" s="900">
        <f>VLOOKUP(年度マスタ!$K$4&amp;"_"&amp;AE$33,データシート1!$A:$BT,MATCH("aa_"&amp;$S45,データシート1!$A$1:$BT$1,0),0)</f>
        <v>0.68018642820807762</v>
      </c>
      <c r="AF45" s="900">
        <f>VLOOKUP(年度マスタ!$K$4&amp;"_"&amp;AF$33,データシート1!$A:$BT,MATCH("aa_"&amp;$S45,データシート1!$A$1:$BT$1,0),0)</f>
        <v>0.65290592158180905</v>
      </c>
      <c r="AG45" s="900">
        <f>VLOOKUP(年度マスタ!$K$4&amp;"_"&amp;AG$33,データシート1!$A:$BT,MATCH("aa_"&amp;$S45,データシート1!$A$1:$BT$1,0),0)</f>
        <v>0.60091368127766798</v>
      </c>
      <c r="AH45" s="900">
        <f>VLOOKUP(年度マスタ!$K$4&amp;"_"&amp;AH$33,データシート1!$A:$BT,MATCH("aa_"&amp;$S45,データシート1!$A$1:$BT$1,0),0)</f>
        <v>0.57970580239609504</v>
      </c>
      <c r="AI45" s="900">
        <f>VLOOKUP(年度マスタ!$K$4&amp;"_"&amp;AI$33,データシート1!$A:$BT,MATCH("aa_"&amp;$S45,データシート1!$A$1:$BT$1,0),0)</f>
        <v>0.546094220120796</v>
      </c>
      <c r="AJ45" s="900">
        <f>VLOOKUP(年度マスタ!$K$4&amp;"_"&amp;AJ$33,データシート1!$A:$BT,MATCH("aa_"&amp;$S45,データシート1!$A$1:$BT$1,0),0)</f>
        <v>0.53126429020927002</v>
      </c>
      <c r="AK45" s="901">
        <f>VLOOKUP(年度マスタ!$K$4&amp;"_"&amp;AK$33,データシート1!$A:$BT,MATCH("aa_"&amp;$S45,データシート1!$A$1:$BT$1,0),0)</f>
        <v>0.53383173185424004</v>
      </c>
      <c r="AL45" s="330"/>
      <c r="AW45" s="17" t="str">
        <f>AW48</f>
        <v>中井町</v>
      </c>
      <c r="AX45" s="1010">
        <f t="shared" ref="AX45:BB45" si="15">AX48/$BC48</f>
        <v>0.65189415912861215</v>
      </c>
      <c r="AY45" s="1010">
        <f t="shared" si="15"/>
        <v>0.11052484074126445</v>
      </c>
      <c r="AZ45" s="1010">
        <f t="shared" si="15"/>
        <v>6.4193084455943891E-2</v>
      </c>
      <c r="BA45" s="1010">
        <f t="shared" si="15"/>
        <v>0.16810295470047198</v>
      </c>
      <c r="BB45" s="1010">
        <f t="shared" si="15"/>
        <v>5.2849609737075165E-3</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0.92906674742368278</v>
      </c>
      <c r="Y47" s="903">
        <f>VLOOKUP(年度マスタ!$K$4&amp;"_"&amp;Y$33,データシート1!$A:$BT,MATCH("aa_"&amp;$S47,データシート1!$A$1:$BT$1,0),0)</f>
        <v>1.0338145368957321</v>
      </c>
      <c r="Z47" s="903">
        <f>VLOOKUP(年度マスタ!$K$4&amp;"_"&amp;Z$33,データシート1!$A:$BT,MATCH("aa_"&amp;$S47,データシート1!$A$1:$BT$1,0),0)</f>
        <v>1.0611277871066811</v>
      </c>
      <c r="AA47" s="903">
        <f>VLOOKUP(年度マスタ!$K$4&amp;"_"&amp;AA$33,データシート1!$A:$BT,MATCH("aa_"&amp;$S47,データシート1!$A$1:$BT$1,0),0)</f>
        <v>1.1006461289521301</v>
      </c>
      <c r="AB47" s="903">
        <f>VLOOKUP(年度マスタ!$K$4&amp;"_"&amp;AB$33,データシート1!$A:$BT,MATCH("aa_"&amp;$S47,データシート1!$A$1:$BT$1,0),0)</f>
        <v>1.0450456792415139</v>
      </c>
      <c r="AC47" s="903">
        <f>VLOOKUP(年度マスタ!$K$4&amp;"_"&amp;AC$33,データシート1!$A:$BT,MATCH("aa_"&amp;$S47,データシート1!$A$1:$BT$1,0),0)</f>
        <v>0.96348382722128512</v>
      </c>
      <c r="AD47" s="903">
        <f>VLOOKUP(年度マスタ!$K$4&amp;"_"&amp;AD$33,データシート1!$A:$BT,MATCH("aa_"&amp;$S47,データシート1!$A$1:$BT$1,0),0)</f>
        <v>0.93701856632474989</v>
      </c>
      <c r="AE47" s="903">
        <f>VLOOKUP(年度マスタ!$K$4&amp;"_"&amp;AE$33,データシート1!$A:$BT,MATCH("aa_"&amp;$S47,データシート1!$A$1:$BT$1,0),0)</f>
        <v>0.92416871996029548</v>
      </c>
      <c r="AF47" s="903">
        <f>VLOOKUP(年度マスタ!$K$4&amp;"_"&amp;AF$33,データシート1!$A:$BT,MATCH("aa_"&amp;$S47,データシート1!$A$1:$BT$1,0),0)</f>
        <v>0.91808161167687929</v>
      </c>
      <c r="AG47" s="903">
        <f>VLOOKUP(年度マスタ!$K$4&amp;"_"&amp;AG$33,データシート1!$A:$BT,MATCH("aa_"&amp;$S47,データシート1!$A$1:$BT$1,0),0)</f>
        <v>0.96642677001500099</v>
      </c>
      <c r="AH47" s="903">
        <f>VLOOKUP(年度マスタ!$K$4&amp;"_"&amp;AH$33,データシート1!$A:$BT,MATCH("aa_"&amp;$S47,データシート1!$A$1:$BT$1,0),0)</f>
        <v>1.0038934694019266</v>
      </c>
      <c r="AI47" s="903">
        <f>VLOOKUP(年度マスタ!$K$4&amp;"_"&amp;AI$33,データシート1!$A:$BT,MATCH("aa_"&amp;$S47,データシート1!$A$1:$BT$1,0),0)</f>
        <v>0.95277539728610694</v>
      </c>
      <c r="AJ47" s="903">
        <f>VLOOKUP(年度マスタ!$K$4&amp;"_"&amp;AJ$33,データシート1!$A:$BT,MATCH("aa_"&amp;$S47,データシート1!$A$1:$BT$1,0),0)</f>
        <v>0.82439873748081671</v>
      </c>
      <c r="AK47" s="904">
        <f>VLOOKUP(年度マスタ!$K$4&amp;"_"&amp;AK$33,データシート1!$A:$BT,MATCH("aa_"&amp;$S47,データシート1!$A$1:$BT$1,0),0)</f>
        <v>0.7875434294357021</v>
      </c>
      <c r="AL47" s="330"/>
      <c r="AW47" s="17" t="str">
        <f>年度マスタ!I4</f>
        <v>神奈川県</v>
      </c>
      <c r="AX47" s="1011">
        <f>SUM(AY38:BA38)</f>
        <v>22946.163821165075</v>
      </c>
      <c r="AY47" s="1011">
        <f t="shared" si="17"/>
        <v>11954.312007433648</v>
      </c>
      <c r="AZ47" s="1011">
        <f t="shared" si="17"/>
        <v>11314.94633672953</v>
      </c>
      <c r="BA47" s="1011">
        <f>SUM(BD38:BG38)</f>
        <v>8620.9455461449543</v>
      </c>
      <c r="BB47" s="1011">
        <f>BH38</f>
        <v>821.38545518887565</v>
      </c>
      <c r="BC47" s="1011">
        <f>SUM(AX47:BB47)</f>
        <v>55657.753166662078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中井町</v>
      </c>
      <c r="AX48" s="1011">
        <f>SUM(AY39:BA39)</f>
        <v>97.142621159053263</v>
      </c>
      <c r="AY48" s="1011">
        <f>BB39</f>
        <v>16.469963079812025</v>
      </c>
      <c r="AZ48" s="1011">
        <f>BC39</f>
        <v>9.5657928469099698</v>
      </c>
      <c r="BA48" s="1011">
        <f>SUM(BD39:BG39)</f>
        <v>25.050019877480917</v>
      </c>
      <c r="BB48" s="1011">
        <f>BH39</f>
        <v>0.7875434294357021</v>
      </c>
      <c r="BC48" s="1011">
        <f>SUM(AX48:BB48)</f>
        <v>149.01594039269187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149.01594039269187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97.142621159053263</v>
      </c>
      <c r="P52" s="453">
        <f t="shared" ref="P52:P64" si="18">O52/$O$51</f>
        <v>0.65189415912861215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94.005224445044263</v>
      </c>
      <c r="P53" s="454">
        <f t="shared" si="18"/>
        <v>0.6308400577637433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0.89554398190609263</v>
      </c>
      <c r="P54" s="454">
        <f t="shared" si="18"/>
        <v>6.0097193598626069E-3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2.2418527321029083</v>
      </c>
      <c r="P55" s="454">
        <f t="shared" si="18"/>
        <v>1.5044382005006322E-2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16.469963079812025</v>
      </c>
      <c r="P56" s="453">
        <f t="shared" si="18"/>
        <v>0.11052484074126445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9.5657928469099698</v>
      </c>
      <c r="P57" s="453">
        <f t="shared" si="18"/>
        <v>6.4193084455943891E-2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25.050019877480917</v>
      </c>
      <c r="P58" s="453">
        <f t="shared" si="18"/>
        <v>0.16810295470047198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24.516188145626678</v>
      </c>
      <c r="P59" s="454">
        <f t="shared" si="18"/>
        <v>0.16452057465141504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8.7489790122685953</v>
      </c>
      <c r="P60" s="454">
        <f t="shared" si="18"/>
        <v>5.8711698823716366E-2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15.767209133358085</v>
      </c>
      <c r="P61" s="454">
        <f t="shared" si="18"/>
        <v>0.1058088758276987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0.53383173185424004</v>
      </c>
      <c r="P62" s="454">
        <f t="shared" si="18"/>
        <v>3.5823800490569564E-3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0.7875434294357021</v>
      </c>
      <c r="P64" s="612">
        <f t="shared" si="18"/>
        <v>5.2849609737075165E-3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中井町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738.54830000000004</v>
      </c>
      <c r="AI7" s="78">
        <f>VLOOKUP(年度マスタ!$K$4&amp;"_"&amp;$AG7,データシート1!$A:$BT,MATCH("ab_"&amp;AI$2,データシート1!$A$1:$BT$1,0),0)</f>
        <v>490</v>
      </c>
      <c r="AJ7" s="78">
        <f>VLOOKUP(年度マスタ!$K$4&amp;"_"&amp;$AG7,データシート1!$A:$BT,MATCH("ab_"&amp;AJ$2,データシート1!$A$1:$BT$1,0),0)</f>
        <v>90</v>
      </c>
      <c r="AK7" s="78">
        <f>VLOOKUP(年度マスタ!$K$4&amp;"_"&amp;$AG7,データシート1!$A:$BT,MATCH("ab_"&amp;AK$2,データシート1!$A$1:$BT$1,0),0)</f>
        <v>4884</v>
      </c>
      <c r="AL7" s="78">
        <f>VLOOKUP(年度マスタ!$K$4&amp;"_"&amp;$AG7,データシート1!$A:$BT,MATCH("ab_"&amp;AL$2,データシート1!$A$1:$BT$1,0),0)</f>
        <v>3536</v>
      </c>
      <c r="AM7" s="78">
        <f>VLOOKUP(年度マスタ!$K$4&amp;"_"&amp;$AG7,データシート1!$A:$BT,MATCH("ab_"&amp;AM$2,データシート1!$A$1:$BT$1,0),0)</f>
        <v>6045</v>
      </c>
      <c r="AN7" s="78">
        <f>VLOOKUP(年度マスタ!$K$4&amp;"_"&amp;$AG7,データシート1!$A:$BT,MATCH("ab_"&amp;AN$2,データシート1!$A$1:$BT$1,0),0)</f>
        <v>2374</v>
      </c>
      <c r="AO7" s="78">
        <f>VLOOKUP(年度マスタ!$K$4&amp;"_"&amp;$AG7,データシート1!$A:$BT,MATCH("ab_"&amp;AO$2,データシート1!$A$1:$BT$1,0),0)</f>
        <v>9956</v>
      </c>
      <c r="AP7" s="78">
        <f>VLOOKUP(年度マスタ!$K$4&amp;"_"&amp;$AG7,データシート1!$A:$BT,MATCH("ab_"&amp;AP$2,データシート1!$A$1:$BT$1,0),0)</f>
        <v>0</v>
      </c>
      <c r="AQ7" s="954">
        <f>VLOOKUP(年度マスタ!$K$4&amp;"_"&amp;$AG7,データシート1!$A:$BT,MATCH("ab_"&amp;AQ$2,データシート1!$A$1:$BT$1,0),0)</f>
        <v>0.92906674742368278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749.57039999999995</v>
      </c>
      <c r="AI8" s="78">
        <f>VLOOKUP(年度マスタ!$K$4&amp;"_"&amp;$AG8,データシート1!$A:$BT,MATCH("ab_"&amp;AI$2,データシート1!$A$1:$BT$1,0),0)</f>
        <v>490</v>
      </c>
      <c r="AJ8" s="78">
        <f>VLOOKUP(年度マスタ!$K$4&amp;"_"&amp;$AG8,データシート1!$A:$BT,MATCH("ab_"&amp;AJ$2,データシート1!$A$1:$BT$1,0),0)</f>
        <v>90</v>
      </c>
      <c r="AK8" s="78">
        <f>VLOOKUP(年度マスタ!$K$4&amp;"_"&amp;$AG8,データシート1!$A:$BT,MATCH("ab_"&amp;AK$2,データシート1!$A$1:$BT$1,0),0)</f>
        <v>4884</v>
      </c>
      <c r="AL8" s="78">
        <f>VLOOKUP(年度マスタ!$K$4&amp;"_"&amp;$AG8,データシート1!$A:$BT,MATCH("ab_"&amp;AL$2,データシート1!$A$1:$BT$1,0),0)</f>
        <v>3570</v>
      </c>
      <c r="AM8" s="78">
        <f>VLOOKUP(年度マスタ!$K$4&amp;"_"&amp;$AG8,データシート1!$A:$BT,MATCH("ab_"&amp;AM$2,データシート1!$A$1:$BT$1,0),0)</f>
        <v>6046</v>
      </c>
      <c r="AN8" s="78">
        <f>VLOOKUP(年度マスタ!$K$4&amp;"_"&amp;$AG8,データシート1!$A:$BT,MATCH("ab_"&amp;AN$2,データシート1!$A$1:$BT$1,0),0)</f>
        <v>2400</v>
      </c>
      <c r="AO8" s="78">
        <f>VLOOKUP(年度マスタ!$K$4&amp;"_"&amp;$AG8,データシート1!$A:$BT,MATCH("ab_"&amp;AO$2,データシート1!$A$1:$BT$1,0),0)</f>
        <v>9874</v>
      </c>
      <c r="AP8" s="78">
        <f>VLOOKUP(年度マスタ!$K$4&amp;"_"&amp;$AG8,データシート1!$A:$BT,MATCH("ab_"&amp;AP$2,データシート1!$A$1:$BT$1,0),0)</f>
        <v>0</v>
      </c>
      <c r="AQ8" s="954">
        <f>VLOOKUP(年度マスタ!$K$4&amp;"_"&amp;$AG8,データシート1!$A:$BT,MATCH("ab_"&amp;AQ$2,データシート1!$A$1:$BT$1,0),0)</f>
        <v>1.0338145368957321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711.05169999999998</v>
      </c>
      <c r="AI9" s="78">
        <f>VLOOKUP(年度マスタ!$K$4&amp;"_"&amp;$AG9,データシート1!$A:$BT,MATCH("ab_"&amp;AI$2,データシート1!$A$1:$BT$1,0),0)</f>
        <v>490</v>
      </c>
      <c r="AJ9" s="78">
        <f>VLOOKUP(年度マスタ!$K$4&amp;"_"&amp;$AG9,データシート1!$A:$BT,MATCH("ab_"&amp;AJ$2,データシート1!$A$1:$BT$1,0),0)</f>
        <v>90</v>
      </c>
      <c r="AK9" s="78">
        <f>VLOOKUP(年度マスタ!$K$4&amp;"_"&amp;$AG9,データシート1!$A:$BT,MATCH("ab_"&amp;AK$2,データシート1!$A$1:$BT$1,0),0)</f>
        <v>4884</v>
      </c>
      <c r="AL9" s="78">
        <f>VLOOKUP(年度マスタ!$K$4&amp;"_"&amp;$AG9,データシート1!$A:$BT,MATCH("ab_"&amp;AL$2,データシート1!$A$1:$BT$1,0),0)</f>
        <v>3582</v>
      </c>
      <c r="AM9" s="78">
        <f>VLOOKUP(年度マスタ!$K$4&amp;"_"&amp;$AG9,データシート1!$A:$BT,MATCH("ab_"&amp;AM$2,データシート1!$A$1:$BT$1,0),0)</f>
        <v>6114</v>
      </c>
      <c r="AN9" s="78">
        <f>VLOOKUP(年度マスタ!$K$4&amp;"_"&amp;$AG9,データシート1!$A:$BT,MATCH("ab_"&amp;AN$2,データシート1!$A$1:$BT$1,0),0)</f>
        <v>2429</v>
      </c>
      <c r="AO9" s="78">
        <f>VLOOKUP(年度マスタ!$K$4&amp;"_"&amp;$AG9,データシート1!$A:$BT,MATCH("ab_"&amp;AO$2,データシート1!$A$1:$BT$1,0),0)</f>
        <v>9803</v>
      </c>
      <c r="AP9" s="78">
        <f>VLOOKUP(年度マスタ!$K$4&amp;"_"&amp;$AG9,データシート1!$A:$BT,MATCH("ab_"&amp;AP$2,データシート1!$A$1:$BT$1,0),0)</f>
        <v>0</v>
      </c>
      <c r="AQ9" s="954">
        <f>VLOOKUP(年度マスタ!$K$4&amp;"_"&amp;$AG9,データシート1!$A:$BT,MATCH("ab_"&amp;AQ$2,データシート1!$A$1:$BT$1,0),0)</f>
        <v>1.0611277871066811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691.19140000000004</v>
      </c>
      <c r="AI10" s="78">
        <f>VLOOKUP(年度マスタ!$K$4&amp;"_"&amp;$AG10,データシート1!$A:$BT,MATCH("ab_"&amp;AI$2,データシート1!$A$1:$BT$1,0),0)</f>
        <v>490</v>
      </c>
      <c r="AJ10" s="78">
        <f>VLOOKUP(年度マスタ!$K$4&amp;"_"&amp;$AG10,データシート1!$A:$BT,MATCH("ab_"&amp;AJ$2,データシート1!$A$1:$BT$1,0),0)</f>
        <v>90</v>
      </c>
      <c r="AK10" s="78">
        <f>VLOOKUP(年度マスタ!$K$4&amp;"_"&amp;$AG10,データシート1!$A:$BT,MATCH("ab_"&amp;AK$2,データシート1!$A$1:$BT$1,0),0)</f>
        <v>4884</v>
      </c>
      <c r="AL10" s="78">
        <f>VLOOKUP(年度マスタ!$K$4&amp;"_"&amp;$AG10,データシート1!$A:$BT,MATCH("ab_"&amp;AL$2,データシート1!$A$1:$BT$1,0),0)</f>
        <v>3566</v>
      </c>
      <c r="AM10" s="78">
        <f>VLOOKUP(年度マスタ!$K$4&amp;"_"&amp;$AG10,データシート1!$A:$BT,MATCH("ab_"&amp;AM$2,データシート1!$A$1:$BT$1,0),0)</f>
        <v>6138</v>
      </c>
      <c r="AN10" s="78">
        <f>VLOOKUP(年度マスタ!$K$4&amp;"_"&amp;$AG10,データシート1!$A:$BT,MATCH("ab_"&amp;AN$2,データシート1!$A$1:$BT$1,0),0)</f>
        <v>2445</v>
      </c>
      <c r="AO10" s="78">
        <f>VLOOKUP(年度マスタ!$K$4&amp;"_"&amp;$AG10,データシート1!$A:$BT,MATCH("ab_"&amp;AO$2,データシート1!$A$1:$BT$1,0),0)</f>
        <v>9741</v>
      </c>
      <c r="AP10" s="78">
        <f>VLOOKUP(年度マスタ!$K$4&amp;"_"&amp;$AG10,データシート1!$A:$BT,MATCH("ab_"&amp;AP$2,データシート1!$A$1:$BT$1,0),0)</f>
        <v>0</v>
      </c>
      <c r="AQ10" s="954">
        <f>VLOOKUP(年度マスタ!$K$4&amp;"_"&amp;$AG10,データシート1!$A:$BT,MATCH("ab_"&amp;AQ$2,データシート1!$A$1:$BT$1,0),0)</f>
        <v>1.1006461289521301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689.84460000000001</v>
      </c>
      <c r="AI11" s="78">
        <f>VLOOKUP(年度マスタ!$K$4&amp;"_"&amp;$AG11,データシート1!$A:$BT,MATCH("ab_"&amp;AI$2,データシート1!$A$1:$BT$1,0),0)</f>
        <v>490</v>
      </c>
      <c r="AJ11" s="78">
        <f>VLOOKUP(年度マスタ!$K$4&amp;"_"&amp;$AG11,データシート1!$A:$BT,MATCH("ab_"&amp;AJ$2,データシート1!$A$1:$BT$1,0),0)</f>
        <v>90</v>
      </c>
      <c r="AK11" s="78">
        <f>VLOOKUP(年度マスタ!$K$4&amp;"_"&amp;$AG11,データシート1!$A:$BT,MATCH("ab_"&amp;AK$2,データシート1!$A$1:$BT$1,0),0)</f>
        <v>4884</v>
      </c>
      <c r="AL11" s="78">
        <f>VLOOKUP(年度マスタ!$K$4&amp;"_"&amp;$AG11,データシート1!$A:$BT,MATCH("ab_"&amp;AL$2,データシート1!$A$1:$BT$1,0),0)</f>
        <v>3629</v>
      </c>
      <c r="AM11" s="78">
        <f>VLOOKUP(年度マスタ!$K$4&amp;"_"&amp;$AG11,データシート1!$A:$BT,MATCH("ab_"&amp;AM$2,データシート1!$A$1:$BT$1,0),0)</f>
        <v>6183</v>
      </c>
      <c r="AN11" s="78">
        <f>VLOOKUP(年度マスタ!$K$4&amp;"_"&amp;$AG11,データシート1!$A:$BT,MATCH("ab_"&amp;AN$2,データシート1!$A$1:$BT$1,0),0)</f>
        <v>2462</v>
      </c>
      <c r="AO11" s="78">
        <f>VLOOKUP(年度マスタ!$K$4&amp;"_"&amp;$AG11,データシート1!$A:$BT,MATCH("ab_"&amp;AO$2,データシート1!$A$1:$BT$1,0),0)</f>
        <v>9811</v>
      </c>
      <c r="AP11" s="78">
        <f>VLOOKUP(年度マスタ!$K$4&amp;"_"&amp;$AG11,データシート1!$A:$BT,MATCH("ab_"&amp;AP$2,データシート1!$A$1:$BT$1,0),0)</f>
        <v>0</v>
      </c>
      <c r="AQ11" s="954">
        <f>VLOOKUP(年度マスタ!$K$4&amp;"_"&amp;$AG11,データシート1!$A:$BT,MATCH("ab_"&amp;AQ$2,データシート1!$A$1:$BT$1,0),0)</f>
        <v>1.0450456792415139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573.52610000000004</v>
      </c>
      <c r="AI12" s="78">
        <f>VLOOKUP(年度マスタ!$K$4&amp;"_"&amp;$AG12,データシート1!$A:$BT,MATCH("ab_"&amp;AI$2,データシート1!$A$1:$BT$1,0),0)</f>
        <v>471</v>
      </c>
      <c r="AJ12" s="78">
        <f>VLOOKUP(年度マスタ!$K$4&amp;"_"&amp;$AG12,データシート1!$A:$BT,MATCH("ab_"&amp;AJ$2,データシート1!$A$1:$BT$1,0),0)</f>
        <v>78</v>
      </c>
      <c r="AK12" s="78">
        <f>VLOOKUP(年度マスタ!$K$4&amp;"_"&amp;$AG12,データシート1!$A:$BT,MATCH("ab_"&amp;AK$2,データシート1!$A$1:$BT$1,0),0)</f>
        <v>4708</v>
      </c>
      <c r="AL12" s="78">
        <f>VLOOKUP(年度マスタ!$K$4&amp;"_"&amp;$AG12,データシート1!$A:$BT,MATCH("ab_"&amp;AL$2,データシート1!$A$1:$BT$1,0),0)</f>
        <v>3673</v>
      </c>
      <c r="AM12" s="78">
        <f>VLOOKUP(年度マスタ!$K$4&amp;"_"&amp;$AG12,データシート1!$A:$BT,MATCH("ab_"&amp;AM$2,データシート1!$A$1:$BT$1,0),0)</f>
        <v>6174</v>
      </c>
      <c r="AN12" s="78">
        <f>VLOOKUP(年度マスタ!$K$4&amp;"_"&amp;$AG12,データシート1!$A:$BT,MATCH("ab_"&amp;AN$2,データシート1!$A$1:$BT$1,0),0)</f>
        <v>2493</v>
      </c>
      <c r="AO12" s="78">
        <f>VLOOKUP(年度マスタ!$K$4&amp;"_"&amp;$AG12,データシート1!$A:$BT,MATCH("ab_"&amp;AO$2,データシート1!$A$1:$BT$1,0),0)</f>
        <v>9760</v>
      </c>
      <c r="AP12" s="78">
        <f>VLOOKUP(年度マスタ!$K$4&amp;"_"&amp;$AG12,データシート1!$A:$BT,MATCH("ab_"&amp;AP$2,データシート1!$A$1:$BT$1,0),0)</f>
        <v>0</v>
      </c>
      <c r="AQ12" s="954">
        <f>VLOOKUP(年度マスタ!$K$4&amp;"_"&amp;$AG12,データシート1!$A:$BT,MATCH("ab_"&amp;AQ$2,データシート1!$A$1:$BT$1,0),0)</f>
        <v>0.96348382722128512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722.22239999999999</v>
      </c>
      <c r="AI13" s="78">
        <f>VLOOKUP(年度マスタ!$K$4&amp;"_"&amp;$AG13,データシート1!$A:$BT,MATCH("ab_"&amp;AI$2,データシート1!$A$1:$BT$1,0),0)</f>
        <v>471</v>
      </c>
      <c r="AJ13" s="78">
        <f>VLOOKUP(年度マスタ!$K$4&amp;"_"&amp;$AG13,データシート1!$A:$BT,MATCH("ab_"&amp;AJ$2,データシート1!$A$1:$BT$1,0),0)</f>
        <v>78</v>
      </c>
      <c r="AK13" s="78">
        <f>VLOOKUP(年度マスタ!$K$4&amp;"_"&amp;$AG13,データシート1!$A:$BT,MATCH("ab_"&amp;AK$2,データシート1!$A$1:$BT$1,0),0)</f>
        <v>4708</v>
      </c>
      <c r="AL13" s="78">
        <f>VLOOKUP(年度マスタ!$K$4&amp;"_"&amp;$AG13,データシート1!$A:$BT,MATCH("ab_"&amp;AL$2,データシート1!$A$1:$BT$1,0),0)</f>
        <v>3687</v>
      </c>
      <c r="AM13" s="78">
        <f>VLOOKUP(年度マスタ!$K$4&amp;"_"&amp;$AG13,データシート1!$A:$BT,MATCH("ab_"&amp;AM$2,データシート1!$A$1:$BT$1,0),0)</f>
        <v>6154</v>
      </c>
      <c r="AN13" s="78">
        <f>VLOOKUP(年度マスタ!$K$4&amp;"_"&amp;$AG13,データシート1!$A:$BT,MATCH("ab_"&amp;AN$2,データシート1!$A$1:$BT$1,0),0)</f>
        <v>2470</v>
      </c>
      <c r="AO13" s="78">
        <f>VLOOKUP(年度マスタ!$K$4&amp;"_"&amp;$AG13,データシート1!$A:$BT,MATCH("ab_"&amp;AO$2,データシート1!$A$1:$BT$1,0),0)</f>
        <v>9669</v>
      </c>
      <c r="AP13" s="78">
        <f>VLOOKUP(年度マスタ!$K$4&amp;"_"&amp;$AG13,データシート1!$A:$BT,MATCH("ab_"&amp;AP$2,データシート1!$A$1:$BT$1,0),0)</f>
        <v>0</v>
      </c>
      <c r="AQ13" s="954">
        <f>VLOOKUP(年度マスタ!$K$4&amp;"_"&amp;$AG13,データシート1!$A:$BT,MATCH("ab_"&amp;AQ$2,データシート1!$A$1:$BT$1,0),0)</f>
        <v>0.93701856632474989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710.55490000000009</v>
      </c>
      <c r="AI14" s="78">
        <f>VLOOKUP(年度マスタ!$K$4&amp;"_"&amp;$AG14,データシート1!$A:$BT,MATCH("ab_"&amp;AI$2,データシート1!$A$1:$BT$1,0),0)</f>
        <v>471</v>
      </c>
      <c r="AJ14" s="78">
        <f>VLOOKUP(年度マスタ!$K$4&amp;"_"&amp;$AG14,データシート1!$A:$BT,MATCH("ab_"&amp;AJ$2,データシート1!$A$1:$BT$1,0),0)</f>
        <v>78</v>
      </c>
      <c r="AK14" s="78">
        <f>VLOOKUP(年度マスタ!$K$4&amp;"_"&amp;$AG14,データシート1!$A:$BT,MATCH("ab_"&amp;AK$2,データシート1!$A$1:$BT$1,0),0)</f>
        <v>4708</v>
      </c>
      <c r="AL14" s="78">
        <f>VLOOKUP(年度マスタ!$K$4&amp;"_"&amp;$AG14,データシート1!$A:$BT,MATCH("ab_"&amp;AL$2,データシート1!$A$1:$BT$1,0),0)</f>
        <v>3720</v>
      </c>
      <c r="AM14" s="78">
        <f>VLOOKUP(年度マスタ!$K$4&amp;"_"&amp;$AG14,データシート1!$A:$BT,MATCH("ab_"&amp;AM$2,データシート1!$A$1:$BT$1,0),0)</f>
        <v>6174</v>
      </c>
      <c r="AN14" s="78">
        <f>VLOOKUP(年度マスタ!$K$4&amp;"_"&amp;$AG14,データシート1!$A:$BT,MATCH("ab_"&amp;AN$2,データシート1!$A$1:$BT$1,0),0)</f>
        <v>2688</v>
      </c>
      <c r="AO14" s="78">
        <f>VLOOKUP(年度マスタ!$K$4&amp;"_"&amp;$AG14,データシート1!$A:$BT,MATCH("ab_"&amp;AO$2,データシート1!$A$1:$BT$1,0),0)</f>
        <v>9630</v>
      </c>
      <c r="AP14" s="78">
        <f>VLOOKUP(年度マスタ!$K$4&amp;"_"&amp;$AG14,データシート1!$A:$BT,MATCH("ab_"&amp;AP$2,データシート1!$A$1:$BT$1,0),0)</f>
        <v>0</v>
      </c>
      <c r="AQ14" s="954">
        <f>VLOOKUP(年度マスタ!$K$4&amp;"_"&amp;$AG14,データシート1!$A:$BT,MATCH("ab_"&amp;AQ$2,データシート1!$A$1:$BT$1,0),0)</f>
        <v>0.92416871996029548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708.56949999999995</v>
      </c>
      <c r="AI15" s="78">
        <f>VLOOKUP(年度マスタ!$K$4&amp;"_"&amp;$AG15,データシート1!$A:$BT,MATCH("ab_"&amp;AI$2,データシート1!$A$1:$BT$1,0),0)</f>
        <v>471</v>
      </c>
      <c r="AJ15" s="78">
        <f>VLOOKUP(年度マスタ!$K$4&amp;"_"&amp;$AG15,データシート1!$A:$BT,MATCH("ab_"&amp;AJ$2,データシート1!$A$1:$BT$1,0),0)</f>
        <v>78</v>
      </c>
      <c r="AK15" s="78">
        <f>VLOOKUP(年度マスタ!$K$4&amp;"_"&amp;$AG15,データシート1!$A:$BT,MATCH("ab_"&amp;AK$2,データシート1!$A$1:$BT$1,0),0)</f>
        <v>4708</v>
      </c>
      <c r="AL15" s="78">
        <f>VLOOKUP(年度マスタ!$K$4&amp;"_"&amp;$AG15,データシート1!$A:$BT,MATCH("ab_"&amp;AL$2,データシート1!$A$1:$BT$1,0),0)</f>
        <v>3757</v>
      </c>
      <c r="AM15" s="78">
        <f>VLOOKUP(年度マスタ!$K$4&amp;"_"&amp;$AG15,データシート1!$A:$BT,MATCH("ab_"&amp;AM$2,データシート1!$A$1:$BT$1,0),0)</f>
        <v>6207</v>
      </c>
      <c r="AN15" s="78">
        <f>VLOOKUP(年度マスタ!$K$4&amp;"_"&amp;$AG15,データシート1!$A:$BT,MATCH("ab_"&amp;AN$2,データシート1!$A$1:$BT$1,0),0)</f>
        <v>2805</v>
      </c>
      <c r="AO15" s="78">
        <f>VLOOKUP(年度マスタ!$K$4&amp;"_"&amp;$AG15,データシート1!$A:$BT,MATCH("ab_"&amp;AO$2,データシート1!$A$1:$BT$1,0),0)</f>
        <v>9559</v>
      </c>
      <c r="AP15" s="78">
        <f>VLOOKUP(年度マスタ!$K$4&amp;"_"&amp;$AG15,データシート1!$A:$BT,MATCH("ab_"&amp;AP$2,データシート1!$A$1:$BT$1,0),0)</f>
        <v>0</v>
      </c>
      <c r="AQ15" s="954">
        <f>VLOOKUP(年度マスタ!$K$4&amp;"_"&amp;$AG15,データシート1!$A:$BT,MATCH("ab_"&amp;AQ$2,データシート1!$A$1:$BT$1,0),0)</f>
        <v>0.91808161167687929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779.9348</v>
      </c>
      <c r="AI16" s="78">
        <f>VLOOKUP(年度マスタ!$K$4&amp;"_"&amp;$AG16,データシート1!$A:$BT,MATCH("ab_"&amp;AI$2,データシート1!$A$1:$BT$1,0),0)</f>
        <v>471</v>
      </c>
      <c r="AJ16" s="78">
        <f>VLOOKUP(年度マスタ!$K$4&amp;"_"&amp;$AG16,データシート1!$A:$BT,MATCH("ab_"&amp;AJ$2,データシート1!$A$1:$BT$1,0),0)</f>
        <v>78</v>
      </c>
      <c r="AK16" s="78">
        <f>VLOOKUP(年度マスタ!$K$4&amp;"_"&amp;$AG16,データシート1!$A:$BT,MATCH("ab_"&amp;AK$2,データシート1!$A$1:$BT$1,0),0)</f>
        <v>4708</v>
      </c>
      <c r="AL16" s="78">
        <f>VLOOKUP(年度マスタ!$K$4&amp;"_"&amp;$AG16,データシート1!$A:$BT,MATCH("ab_"&amp;AL$2,データシート1!$A$1:$BT$1,0),0)</f>
        <v>3770</v>
      </c>
      <c r="AM16" s="78">
        <f>VLOOKUP(年度マスタ!$K$4&amp;"_"&amp;$AG16,データシート1!$A:$BT,MATCH("ab_"&amp;AM$2,データシート1!$A$1:$BT$1,0),0)</f>
        <v>6197</v>
      </c>
      <c r="AN16" s="78">
        <f>VLOOKUP(年度マスタ!$K$4&amp;"_"&amp;$AG16,データシート1!$A:$BT,MATCH("ab_"&amp;AN$2,データシート1!$A$1:$BT$1,0),0)</f>
        <v>2885</v>
      </c>
      <c r="AO16" s="78">
        <f>VLOOKUP(年度マスタ!$K$4&amp;"_"&amp;$AG16,データシート1!$A:$BT,MATCH("ab_"&amp;AO$2,データシート1!$A$1:$BT$1,0),0)</f>
        <v>9481</v>
      </c>
      <c r="AP16" s="78">
        <f>VLOOKUP(年度マスタ!$K$4&amp;"_"&amp;$AG16,データシート1!$A:$BT,MATCH("ab_"&amp;AP$2,データシート1!$A$1:$BT$1,0),0)</f>
        <v>0</v>
      </c>
      <c r="AQ16" s="954">
        <f>VLOOKUP(年度マスタ!$K$4&amp;"_"&amp;$AG16,データシート1!$A:$BT,MATCH("ab_"&amp;AQ$2,データシート1!$A$1:$BT$1,0),0)</f>
        <v>0.96642677001500099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785.88040000000001</v>
      </c>
      <c r="AI17" s="151">
        <f>VLOOKUP(年度マスタ!$K$4&amp;"_"&amp;$AG17,データシート1!$A:$BT,MATCH("ab_"&amp;AI$2,データシート1!$A$1:$BT$1,0),0)</f>
        <v>471</v>
      </c>
      <c r="AJ17" s="151">
        <f>VLOOKUP(年度マスタ!$K$4&amp;"_"&amp;$AG17,データシート1!$A:$BT,MATCH("ab_"&amp;AJ$2,データシート1!$A$1:$BT$1,0),0)</f>
        <v>78</v>
      </c>
      <c r="AK17" s="151">
        <f>VLOOKUP(年度マスタ!$K$4&amp;"_"&amp;$AG17,データシート1!$A:$BT,MATCH("ab_"&amp;AK$2,データシート1!$A$1:$BT$1,0),0)</f>
        <v>4708</v>
      </c>
      <c r="AL17" s="151">
        <f>VLOOKUP(年度マスタ!$K$4&amp;"_"&amp;$AG17,データシート1!$A:$BT,MATCH("ab_"&amp;AL$2,データシート1!$A$1:$BT$1,0),0)</f>
        <v>3794</v>
      </c>
      <c r="AM17" s="151">
        <f>VLOOKUP(年度マスタ!$K$4&amp;"_"&amp;$AG17,データシート1!$A:$BT,MATCH("ab_"&amp;AM$2,データシート1!$A$1:$BT$1,0),0)</f>
        <v>6164</v>
      </c>
      <c r="AN17" s="151">
        <f>VLOOKUP(年度マスタ!$K$4&amp;"_"&amp;$AG17,データシート1!$A:$BT,MATCH("ab_"&amp;AN$2,データシート1!$A$1:$BT$1,0),0)</f>
        <v>2963</v>
      </c>
      <c r="AO17" s="151">
        <f>VLOOKUP(年度マスタ!$K$4&amp;"_"&amp;$AG17,データシート1!$A:$BT,MATCH("ab_"&amp;AO$2,データシート1!$A$1:$BT$1,0),0)</f>
        <v>9394</v>
      </c>
      <c r="AP17" s="151">
        <f>VLOOKUP(年度マスタ!$K$4&amp;"_"&amp;$AG17,データシート1!$A:$BT,MATCH("ab_"&amp;AP$2,データシート1!$A$1:$BT$1,0),0)</f>
        <v>0</v>
      </c>
      <c r="AQ17" s="955">
        <f>VLOOKUP(年度マスタ!$K$4&amp;"_"&amp;$AG17,データシート1!$A:$BT,MATCH("ab_"&amp;AQ$2,データシート1!$A$1:$BT$1,0),0)</f>
        <v>1.003893469401927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750.97339999999997</v>
      </c>
      <c r="AI18" s="78">
        <f>VLOOKUP(年度マスタ!$K$4&amp;"_"&amp;$AG18,データシート1!$A:$BT,MATCH("ab_"&amp;AI$2,データシート1!$A$1:$BT$1,0),0)</f>
        <v>445</v>
      </c>
      <c r="AJ18" s="78">
        <f>VLOOKUP(年度マスタ!$K$4&amp;"_"&amp;$AG18,データシート1!$A:$BT,MATCH("ab_"&amp;AJ$2,データシート1!$A$1:$BT$1,0),0)</f>
        <v>55</v>
      </c>
      <c r="AK18" s="78">
        <f>VLOOKUP(年度マスタ!$K$4&amp;"_"&amp;$AG18,データシート1!$A:$BT,MATCH("ab_"&amp;AK$2,データシート1!$A$1:$BT$1,0),0)</f>
        <v>4293</v>
      </c>
      <c r="AL18" s="78">
        <f>VLOOKUP(年度マスタ!$K$4&amp;"_"&amp;$AG18,データシート1!$A:$BT,MATCH("ab_"&amp;AL$2,データシート1!$A$1:$BT$1,0),0)</f>
        <v>3799</v>
      </c>
      <c r="AM18" s="78">
        <f>VLOOKUP(年度マスタ!$K$4&amp;"_"&amp;$AG18,データシート1!$A:$BT,MATCH("ab_"&amp;AM$2,データシート1!$A$1:$BT$1,0),0)</f>
        <v>6148</v>
      </c>
      <c r="AN18" s="78">
        <f>VLOOKUP(年度マスタ!$K$4&amp;"_"&amp;$AG18,データシート1!$A:$BT,MATCH("ab_"&amp;AN$2,データシート1!$A$1:$BT$1,0),0)</f>
        <v>3074</v>
      </c>
      <c r="AO18" s="78">
        <f>VLOOKUP(年度マスタ!$K$4&amp;"_"&amp;$AG18,データシート1!$A:$BT,MATCH("ab_"&amp;AO$2,データシート1!$A$1:$BT$1,0),0)</f>
        <v>9262</v>
      </c>
      <c r="AP18" s="78">
        <f>VLOOKUP(年度マスタ!$K$4&amp;"_"&amp;$AG18,データシート1!$A:$BT,MATCH("ab_"&amp;AP$2,データシート1!$A$1:$BT$1,0),0)</f>
        <v>0</v>
      </c>
      <c r="AQ18" s="954">
        <f>VLOOKUP(年度マスタ!$K$4&amp;"_"&amp;$AG18,データシート1!$A:$BT,MATCH("ab_"&amp;AQ$2,データシート1!$A$1:$BT$1,0),0)</f>
        <v>0.95277539728610694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676.31150000000002</v>
      </c>
      <c r="AI19" s="78">
        <f>VLOOKUP(年度マスタ!$K$4&amp;"_"&amp;$AG19,データシート1!$A:$BT,MATCH("ab_"&amp;AI$2,データシート1!$A$1:$BT$1,0),0)</f>
        <v>445</v>
      </c>
      <c r="AJ19" s="78">
        <f>VLOOKUP(年度マスタ!$K$4&amp;"_"&amp;$AG19,データシート1!$A:$BT,MATCH("ab_"&amp;AJ$2,データシート1!$A$1:$BT$1,0),0)</f>
        <v>55</v>
      </c>
      <c r="AK19" s="78">
        <f>VLOOKUP(年度マスタ!$K$4&amp;"_"&amp;$AG19,データシート1!$A:$BT,MATCH("ab_"&amp;AK$2,データシート1!$A$1:$BT$1,0),0)</f>
        <v>4293</v>
      </c>
      <c r="AL19" s="78">
        <f>VLOOKUP(年度マスタ!$K$4&amp;"_"&amp;$AG19,データシート1!$A:$BT,MATCH("ab_"&amp;AL$2,データシート1!$A$1:$BT$1,0),0)</f>
        <v>3789</v>
      </c>
      <c r="AM19" s="78">
        <f>VLOOKUP(年度マスタ!$K$4&amp;"_"&amp;$AG19,データシート1!$A:$BT,MATCH("ab_"&amp;AM$2,データシート1!$A$1:$BT$1,0),0)</f>
        <v>6109</v>
      </c>
      <c r="AN19" s="78">
        <f>VLOOKUP(年度マスタ!$K$4&amp;"_"&amp;$AG19,データシート1!$A:$BT,MATCH("ab_"&amp;AN$2,データシート1!$A$1:$BT$1,0),0)</f>
        <v>3224</v>
      </c>
      <c r="AO19" s="78">
        <f>VLOOKUP(年度マスタ!$K$4&amp;"_"&amp;$AG19,データシート1!$A:$BT,MATCH("ab_"&amp;AO$2,データシート1!$A$1:$BT$1,0),0)</f>
        <v>9099</v>
      </c>
      <c r="AP19" s="78">
        <f>VLOOKUP(年度マスタ!$K$4&amp;"_"&amp;$AG19,データシート1!$A:$BT,MATCH("ab_"&amp;AP$2,データシート1!$A$1:$BT$1,0),0)</f>
        <v>0</v>
      </c>
      <c r="AQ19" s="954">
        <f>VLOOKUP(年度マスタ!$K$4&amp;"_"&amp;$AG19,データシート1!$A:$BT,MATCH("ab_"&amp;AQ$2,データシート1!$A$1:$BT$1,0),0)</f>
        <v>0.82439873748081671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770.19029999999998</v>
      </c>
      <c r="AI20" s="78">
        <f>VLOOKUP(年度マスタ!$K$4&amp;"_"&amp;$AG20,データシート1!$A:$BT,MATCH("ab_"&amp;AI$2,データシート1!$A$1:$BT$1,0),0)</f>
        <v>445</v>
      </c>
      <c r="AJ20" s="78">
        <f>VLOOKUP(年度マスタ!$K$4&amp;"_"&amp;$AG20,データシート1!$A:$BT,MATCH("ab_"&amp;AJ$2,データシート1!$A$1:$BT$1,0),0)</f>
        <v>55</v>
      </c>
      <c r="AK20" s="78">
        <f>VLOOKUP(年度マスタ!$K$4&amp;"_"&amp;$AG20,データシート1!$A:$BT,MATCH("ab_"&amp;AK$2,データシート1!$A$1:$BT$1,0),0)</f>
        <v>4293</v>
      </c>
      <c r="AL20" s="78">
        <f>VLOOKUP(年度マスタ!$K$4&amp;"_"&amp;$AG20,データシート1!$A:$BT,MATCH("ab_"&amp;AL$2,データシート1!$A$1:$BT$1,0),0)</f>
        <v>3815</v>
      </c>
      <c r="AM20" s="78">
        <f>VLOOKUP(年度マスタ!$K$4&amp;"_"&amp;$AG20,データシート1!$A:$BT,MATCH("ab_"&amp;AM$2,データシート1!$A$1:$BT$1,0),0)</f>
        <v>6116</v>
      </c>
      <c r="AN20" s="78">
        <f>VLOOKUP(年度マスタ!$K$4&amp;"_"&amp;$AG20,データシート1!$A:$BT,MATCH("ab_"&amp;AN$2,データシート1!$A$1:$BT$1,0),0)</f>
        <v>3445</v>
      </c>
      <c r="AO20" s="78">
        <f>VLOOKUP(年度マスタ!$K$4&amp;"_"&amp;$AG20,データシート1!$A:$BT,MATCH("ab_"&amp;AO$2,データシート1!$A$1:$BT$1,0),0)</f>
        <v>9068</v>
      </c>
      <c r="AP20" s="78">
        <f>VLOOKUP(年度マスタ!$K$4&amp;"_"&amp;$AG20,データシート1!$A:$BT,MATCH("ab_"&amp;AP$2,データシート1!$A$1:$BT$1,0),0)</f>
        <v>0</v>
      </c>
      <c r="AQ20" s="954">
        <f>VLOOKUP(年度マスタ!$K$4&amp;"_"&amp;$AG20,データシート1!$A:$BT,MATCH("ab_"&amp;AQ$2,データシート1!$A$1:$BT$1,0),0)</f>
        <v>0.7875434294357021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中井町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29.491</v>
      </c>
      <c r="BE13" s="70" t="str">
        <f>年度マスタ!K4</f>
        <v>14361</v>
      </c>
      <c r="BF13" s="70" t="str">
        <f>年度マスタ!K4</f>
        <v>14361</v>
      </c>
      <c r="BG13" s="70" t="str">
        <f>年度マスタ!K4</f>
        <v>14361</v>
      </c>
      <c r="BH13" s="278" t="s">
        <v>195</v>
      </c>
      <c r="BI13" s="278" t="s">
        <v>195</v>
      </c>
      <c r="BJ13" s="278" t="s">
        <v>195</v>
      </c>
      <c r="BK13" s="278" t="str">
        <f>年度マスタ!K4</f>
        <v>14361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29.491</v>
      </c>
      <c r="AY14" s="70"/>
      <c r="BE14" s="70" t="str">
        <f>AP2</f>
        <v>中井町</v>
      </c>
      <c r="BF14" s="70" t="str">
        <f>AP2</f>
        <v>中井町</v>
      </c>
      <c r="BG14" s="70" t="str">
        <f>AP2</f>
        <v>中井町</v>
      </c>
      <c r="BH14" s="70" t="s">
        <v>205</v>
      </c>
      <c r="BI14" s="70" t="s">
        <v>205</v>
      </c>
      <c r="BJ14" s="70" t="s">
        <v>205</v>
      </c>
      <c r="BK14" s="70" t="str">
        <f>AP2</f>
        <v>中井町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5.5259999999999998</v>
      </c>
      <c r="AY17" s="165">
        <f>AX17</f>
        <v>5.5259999999999998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24.716999999999999</v>
      </c>
      <c r="G21" s="877">
        <f t="shared" ref="G21:O21" si="5">SUM(G22,G26,G27,G28)</f>
        <v>36.540999999999997</v>
      </c>
      <c r="H21" s="877">
        <f t="shared" si="5"/>
        <v>40.115000000000002</v>
      </c>
      <c r="I21" s="877">
        <f t="shared" si="5"/>
        <v>43.713999999999999</v>
      </c>
      <c r="J21" s="877">
        <f t="shared" si="5"/>
        <v>42.249000000000002</v>
      </c>
      <c r="K21" s="877">
        <f t="shared" si="5"/>
        <v>43.419000000000004</v>
      </c>
      <c r="L21" s="877">
        <f t="shared" si="5"/>
        <v>42.980000000000004</v>
      </c>
      <c r="M21" s="877">
        <f t="shared" si="5"/>
        <v>42.725999999999999</v>
      </c>
      <c r="N21" s="877">
        <f t="shared" si="5"/>
        <v>39.210999999999999</v>
      </c>
      <c r="O21" s="877">
        <f t="shared" si="5"/>
        <v>37.417000000000002</v>
      </c>
      <c r="P21" s="878">
        <f>SUM(P22,P26,P27,P28)</f>
        <v>35.016999999999996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9：食料品製造業(N=3)</v>
      </c>
      <c r="BE21" s="845">
        <f>VLOOKUP(BE$13&amp;"_"&amp;$AV$8,データシート2!$A:$SI,MATCH($AV$5&amp;"_"&amp;$BA21&amp;$AV$6,データシート2!$A$1:$SI$1,0),0)</f>
        <v>3</v>
      </c>
      <c r="BF21" s="952">
        <f>VLOOKUP(BF$13&amp;"_"&amp;$AW$8,データシート2!$A:$SI,MATCH($AW$5&amp;"_"&amp;$BA21&amp;$AW$6,データシート2!$A$1:$SI$1,0),0)</f>
        <v>16.658000000000001</v>
      </c>
      <c r="BG21" s="952">
        <f t="shared" si="2"/>
        <v>5.5526666666666671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0.64228295086379672</v>
      </c>
    </row>
    <row r="22" spans="2:63" ht="15.95" customHeight="1" thickBot="1">
      <c r="B22" s="285"/>
      <c r="C22" s="522"/>
      <c r="D22" s="408" t="s">
        <v>114</v>
      </c>
      <c r="E22" s="409"/>
      <c r="F22" s="879">
        <f>SUM(F23:F25)</f>
        <v>24.716999999999999</v>
      </c>
      <c r="G22" s="879">
        <f t="shared" ref="G22:P22" si="6">SUM(G23:G25)</f>
        <v>28.221</v>
      </c>
      <c r="H22" s="879">
        <f t="shared" si="6"/>
        <v>30.981000000000002</v>
      </c>
      <c r="I22" s="879">
        <f t="shared" si="6"/>
        <v>35.463000000000001</v>
      </c>
      <c r="J22" s="879">
        <f t="shared" si="6"/>
        <v>35.21</v>
      </c>
      <c r="K22" s="879">
        <f t="shared" si="6"/>
        <v>36.191000000000003</v>
      </c>
      <c r="L22" s="879">
        <f t="shared" si="6"/>
        <v>35.996000000000002</v>
      </c>
      <c r="M22" s="879">
        <f t="shared" si="6"/>
        <v>36.290999999999997</v>
      </c>
      <c r="N22" s="879">
        <f t="shared" si="6"/>
        <v>33.26</v>
      </c>
      <c r="O22" s="879">
        <f t="shared" si="6"/>
        <v>31.736999999999998</v>
      </c>
      <c r="P22" s="880">
        <f t="shared" si="6"/>
        <v>29.491</v>
      </c>
      <c r="Z22" s="273"/>
      <c r="AB22" s="272"/>
      <c r="AC22" s="521" t="s">
        <v>286</v>
      </c>
      <c r="AP22" s="16" t="s">
        <v>287</v>
      </c>
      <c r="AQ22" s="273"/>
      <c r="AV22" s="70" t="str">
        <f>AW22</f>
        <v>エネルギー起源CO2</v>
      </c>
      <c r="AW22" s="70" t="str">
        <f>D56</f>
        <v>エネルギー起源CO2</v>
      </c>
      <c r="AX22" s="165">
        <f>P56</f>
        <v>35.017000000000003</v>
      </c>
      <c r="AY22" s="165">
        <f>AX22</f>
        <v>35.017000000000003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24.716999999999999</v>
      </c>
      <c r="G23" s="881">
        <f>IFERROR(VLOOKUP(年度マスタ!$K$4&amp;"_"&amp;G$20,データシート1!$A:$BU,MATCH("ba_"&amp;$E23,データシート1!$A$1:$BU$1,0),0),0)</f>
        <v>28.221</v>
      </c>
      <c r="H23" s="881">
        <f>IFERROR(VLOOKUP(年度マスタ!$K$4&amp;"_"&amp;H$20,データシート1!$A:$BU,MATCH("ba_"&amp;$E23,データシート1!$A$1:$BU$1,0),0),0)</f>
        <v>30.981000000000002</v>
      </c>
      <c r="I23" s="881">
        <f>IFERROR(VLOOKUP(年度マスタ!$K$4&amp;"_"&amp;I$20,データシート1!$A:$BU,MATCH("ba_"&amp;$E23,データシート1!$A$1:$BU$1,0),0),0)</f>
        <v>35.463000000000001</v>
      </c>
      <c r="J23" s="881">
        <f>IFERROR(VLOOKUP(年度マスタ!$K$4&amp;"_"&amp;J$20,データシート1!$A:$BU,MATCH("ba_"&amp;$E23,データシート1!$A$1:$BU$1,0),0),0)</f>
        <v>35.21</v>
      </c>
      <c r="K23" s="881">
        <f>IFERROR(VLOOKUP(年度マスタ!$K$4&amp;"_"&amp;K$20,データシート1!$A:$BU,MATCH("ba_"&amp;$E23,データシート1!$A$1:$BU$1,0),0),0)</f>
        <v>36.191000000000003</v>
      </c>
      <c r="L23" s="881">
        <f>IFERROR(VLOOKUP(年度マスタ!$K$4&amp;"_"&amp;L$20,データシート1!$A:$BU,MATCH("ba_"&amp;$E23,データシート1!$A$1:$BU$1,0),0),0)</f>
        <v>35.996000000000002</v>
      </c>
      <c r="M23" s="881">
        <f>IFERROR(VLOOKUP(年度マスタ!$K$4&amp;"_"&amp;M$20,データシート1!$A:$BU,MATCH("ba_"&amp;$E23,データシート1!$A$1:$BU$1,0),0),0)</f>
        <v>36.290999999999997</v>
      </c>
      <c r="N23" s="881">
        <f>IFERROR(VLOOKUP(年度マスタ!$K$4&amp;"_"&amp;N$20,データシート1!$A:$BU,MATCH("ba_"&amp;$E23,データシート1!$A$1:$BU$1,0),0),0)</f>
        <v>33.26</v>
      </c>
      <c r="O23" s="881">
        <f>IFERROR(VLOOKUP(年度マスタ!$K$4&amp;"_"&amp;O$20,データシート1!$A:$BU,MATCH("ba_"&amp;$E23,データシート1!$A$1:$BU$1,0),0),0)</f>
        <v>31.736999999999998</v>
      </c>
      <c r="P23" s="882">
        <f>IFERROR(VLOOKUP(年度マスタ!$K$4&amp;"_"&amp;P$20,データシート1!$A:$BU,MATCH("ba_"&amp;$E23,データシート1!$A$1:$BU$1,0),0),0)</f>
        <v>29.491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138.0881112160024</v>
      </c>
      <c r="AG24" s="877">
        <f t="shared" ref="AG24:AP24" si="11">AG25+AG29</f>
        <v>137.93117811364004</v>
      </c>
      <c r="AH24" s="877">
        <f t="shared" si="11"/>
        <v>146.61687457409883</v>
      </c>
      <c r="AI24" s="877">
        <f t="shared" si="11"/>
        <v>116.50943710766714</v>
      </c>
      <c r="AJ24" s="877">
        <f t="shared" si="11"/>
        <v>138.34440637788663</v>
      </c>
      <c r="AK24" s="877">
        <f t="shared" si="11"/>
        <v>138.84005005350542</v>
      </c>
      <c r="AL24" s="877">
        <f t="shared" si="11"/>
        <v>130.03935845768245</v>
      </c>
      <c r="AM24" s="877">
        <f t="shared" si="11"/>
        <v>132.12125096508822</v>
      </c>
      <c r="AN24" s="877">
        <f t="shared" si="11"/>
        <v>132.08270739724722</v>
      </c>
      <c r="AO24" s="877">
        <f t="shared" si="11"/>
        <v>123.92985563953218</v>
      </c>
      <c r="AP24" s="878">
        <f t="shared" si="11"/>
        <v>110.75627736420604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112.72894275886908</v>
      </c>
      <c r="AG25" s="879">
        <f>①CO2排出量の現状把握!AA35</f>
        <v>111.8470506873046</v>
      </c>
      <c r="AH25" s="879">
        <f>①CO2排出量の現状把握!AB35</f>
        <v>119.06013939009452</v>
      </c>
      <c r="AI25" s="879">
        <f>①CO2排出量の現状把握!AC35</f>
        <v>93.582096663766251</v>
      </c>
      <c r="AJ25" s="879">
        <f>①CO2排出量の現状把握!AD35</f>
        <v>115.29576108951585</v>
      </c>
      <c r="AK25" s="879">
        <f>①CO2排出量の現状把握!AE35</f>
        <v>119.30269998720496</v>
      </c>
      <c r="AL25" s="879">
        <f>①CO2排出量の現状把握!AF35</f>
        <v>110.54962329738368</v>
      </c>
      <c r="AM25" s="879">
        <f>①CO2排出量の現状把握!AG35</f>
        <v>112.91394809879807</v>
      </c>
      <c r="AN25" s="879">
        <f>①CO2排出量の現状把握!AH35</f>
        <v>112.88165799462024</v>
      </c>
      <c r="AO25" s="879">
        <f>①CO2排出量の現状把握!AI35</f>
        <v>108.49894394491541</v>
      </c>
      <c r="AP25" s="880">
        <f>①CO2排出量の現状把握!AJ35</f>
        <v>94.130481189663016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8.32</v>
      </c>
      <c r="H26" s="879">
        <f>IFERROR(VLOOKUP(年度マスタ!$K$4&amp;"_"&amp;H$20,データシート1!$A:$BU,MATCH("ba_"&amp;$D26,データシート1!$A$1:$BU$1,0),0),0)</f>
        <v>9.1340000000000003</v>
      </c>
      <c r="I26" s="879">
        <f>IFERROR(VLOOKUP(年度マスタ!$K$4&amp;"_"&amp;I$20,データシート1!$A:$BU,MATCH("ba_"&amp;$D26,データシート1!$A$1:$BU$1,0),0),0)</f>
        <v>8.2509999999999994</v>
      </c>
      <c r="J26" s="879">
        <f>IFERROR(VLOOKUP(年度マスタ!$K$4&amp;"_"&amp;J$20,データシート1!$A:$BU,MATCH("ba_"&amp;$D26,データシート1!$A$1:$BU$1,0),0),0)</f>
        <v>7.0389999999999997</v>
      </c>
      <c r="K26" s="879">
        <f>IFERROR(VLOOKUP(年度マスタ!$K$4&amp;"_"&amp;K$20,データシート1!$A:$BU,MATCH("ba_"&amp;$D26,データシート1!$A$1:$BU$1,0),0),0)</f>
        <v>7.2279999999999998</v>
      </c>
      <c r="L26" s="879">
        <f>IFERROR(VLOOKUP(年度マスタ!$K$4&amp;"_"&amp;L$20,データシート1!$A:$BU,MATCH("ba_"&amp;$D26,データシート1!$A$1:$BU$1,0),0),0)</f>
        <v>6.984</v>
      </c>
      <c r="M26" s="879">
        <f>IFERROR(VLOOKUP(年度マスタ!$K$4&amp;"_"&amp;M$20,データシート1!$A:$BU,MATCH("ba_"&amp;$D26,データシート1!$A$1:$BU$1,0),0),0)</f>
        <v>6.4349999999999996</v>
      </c>
      <c r="N26" s="879">
        <f>IFERROR(VLOOKUP(年度マスタ!$K$4&amp;"_"&amp;N$20,データシート1!$A:$BU,MATCH("ba_"&amp;$D26,データシート1!$A$1:$BU$1,0),0),0)</f>
        <v>5.9509999999999996</v>
      </c>
      <c r="O26" s="879">
        <f>IFERROR(VLOOKUP(年度マスタ!$K$4&amp;"_"&amp;O$20,データシート1!$A:$BU,MATCH("ba_"&amp;$D26,データシート1!$A$1:$BU$1,0),0),0)</f>
        <v>5.68</v>
      </c>
      <c r="P26" s="880">
        <f>IFERROR(VLOOKUP(年度マスタ!$K$4&amp;"_"&amp;P$20,データシート1!$A:$BU,MATCH("ba_"&amp;$D26,データシート1!$A$1:$BU$1,0),0),0)</f>
        <v>5.5259999999999998</v>
      </c>
      <c r="Z26" s="273"/>
      <c r="AB26" s="272"/>
      <c r="AC26" s="522"/>
      <c r="AD26" s="410"/>
      <c r="AE26" s="409" t="s">
        <v>184</v>
      </c>
      <c r="AF26" s="881">
        <f>①CO2排出量の現状把握!Z36</f>
        <v>107.6160936912862</v>
      </c>
      <c r="AG26" s="881">
        <f>①CO2排出量の現状把握!AA36</f>
        <v>106.8459798222783</v>
      </c>
      <c r="AH26" s="881">
        <f>①CO2排出量の現状把握!AB36</f>
        <v>114.5030162643011</v>
      </c>
      <c r="AI26" s="881">
        <f>①CO2排出量の現状把握!AC36</f>
        <v>87.60895824870822</v>
      </c>
      <c r="AJ26" s="881">
        <f>①CO2排出量の現状把握!AD36</f>
        <v>108.8435520758035</v>
      </c>
      <c r="AK26" s="881">
        <f>①CO2排出量の現状把握!AE36</f>
        <v>112.32815860882431</v>
      </c>
      <c r="AL26" s="881">
        <f>①CO2排出量の現状把握!AF36</f>
        <v>102.43923515899304</v>
      </c>
      <c r="AM26" s="881">
        <f>①CO2排出量の現状把握!AG36</f>
        <v>107.3265010861227</v>
      </c>
      <c r="AN26" s="881">
        <f>①CO2排出量の現状把握!AH36</f>
        <v>107.33418271930435</v>
      </c>
      <c r="AO26" s="881">
        <f>①CO2排出量の現状把握!AI36</f>
        <v>104.4516155933226</v>
      </c>
      <c r="AP26" s="882">
        <f>①CO2排出量の現状把握!AJ36</f>
        <v>89.95784497375459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1.071360529318315</v>
      </c>
      <c r="AG27" s="881">
        <f>①CO2排出量の現状把握!AA37</f>
        <v>1.0157763084215481</v>
      </c>
      <c r="AH27" s="881">
        <f>①CO2排出量の現状把握!AB37</f>
        <v>0.91132607069899507</v>
      </c>
      <c r="AI27" s="881">
        <f>①CO2排出量の現状把握!AC37</f>
        <v>0.97563845947828509</v>
      </c>
      <c r="AJ27" s="881">
        <f>①CO2排出量の現状把握!AD37</f>
        <v>0.93158903710238472</v>
      </c>
      <c r="AK27" s="881">
        <f>①CO2排出量の現状把握!AE37</f>
        <v>0.91748738522731255</v>
      </c>
      <c r="AL27" s="881">
        <f>①CO2排出量の現状把握!AF37</f>
        <v>0.94692176283514207</v>
      </c>
      <c r="AM27" s="881">
        <f>①CO2排出量の現状把握!AG37</f>
        <v>0.88445196965949135</v>
      </c>
      <c r="AN27" s="881">
        <f>①CO2排出量の現状把握!AH37</f>
        <v>0.80442955595672594</v>
      </c>
      <c r="AO27" s="881">
        <f>①CO2排出量の現状把握!AI37</f>
        <v>0.80962552489987472</v>
      </c>
      <c r="AP27" s="882">
        <f>①CO2排出量の現状把握!AJ37</f>
        <v>1.0167855597205484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6.7149999999999999</v>
      </c>
      <c r="BG27" s="952">
        <f t="shared" si="2"/>
        <v>3.3574999999999999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0.38711671420440769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4.0414885382645709</v>
      </c>
      <c r="AG28" s="881">
        <f>①CO2排出量の現状把握!AA38</f>
        <v>3.985294556604762</v>
      </c>
      <c r="AH28" s="881">
        <f>①CO2排出量の現状把握!AB38</f>
        <v>3.6457970550944299</v>
      </c>
      <c r="AI28" s="881">
        <f>①CO2排出量の現状把握!AC38</f>
        <v>4.9974999555797357</v>
      </c>
      <c r="AJ28" s="881">
        <f>①CO2排出量の現状把握!AD38</f>
        <v>5.5206199766099653</v>
      </c>
      <c r="AK28" s="881">
        <f>①CO2排出量の現状把握!AE38</f>
        <v>6.0570539931533247</v>
      </c>
      <c r="AL28" s="881">
        <f>①CO2排出量の現状把握!AF38</f>
        <v>7.1634663755554833</v>
      </c>
      <c r="AM28" s="881">
        <f>①CO2排出量の現状把握!AG38</f>
        <v>4.702995043015882</v>
      </c>
      <c r="AN28" s="881">
        <f>①CO2排出量の現状把握!AH38</f>
        <v>4.7430457193591584</v>
      </c>
      <c r="AO28" s="881">
        <f>①CO2排出量の現状把握!AI38</f>
        <v>3.2377028266929395</v>
      </c>
      <c r="AP28" s="882">
        <f>①CO2排出量の現状把握!AJ38</f>
        <v>3.1558506561878872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25.359168457133311</v>
      </c>
      <c r="AG29" s="883">
        <f>①CO2排出量の現状把握!AA39</f>
        <v>26.084127426335449</v>
      </c>
      <c r="AH29" s="883">
        <f>①CO2排出量の現状把握!AB39</f>
        <v>27.55673518400431</v>
      </c>
      <c r="AI29" s="883">
        <f>①CO2排出量の現状把握!AC39</f>
        <v>22.927340443900889</v>
      </c>
      <c r="AJ29" s="883">
        <f>①CO2排出量の現状把握!AD39</f>
        <v>23.048645288370778</v>
      </c>
      <c r="AK29" s="883">
        <f>①CO2排出量の現状把握!AE39</f>
        <v>19.537350066300448</v>
      </c>
      <c r="AL29" s="883">
        <f>①CO2排出量の現状把握!AF39</f>
        <v>19.489735160298792</v>
      </c>
      <c r="AM29" s="883">
        <f>①CO2排出量の現状把握!AG39</f>
        <v>19.207302866290149</v>
      </c>
      <c r="AN29" s="883">
        <f>①CO2排出量の現状把握!AH39</f>
        <v>19.201049402626975</v>
      </c>
      <c r="AO29" s="883">
        <f>①CO2排出量の現状把握!AI39</f>
        <v>15.430911694616769</v>
      </c>
      <c r="AP29" s="884">
        <f>①CO2排出量の現状把握!AJ39</f>
        <v>16.625796174543026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0.17899441003531996</v>
      </c>
      <c r="AG32" s="461">
        <f t="shared" si="16"/>
        <v>0.26492197413041924</v>
      </c>
      <c r="AH32" s="461">
        <f t="shared" si="16"/>
        <v>0.27360424996459903</v>
      </c>
      <c r="AI32" s="461">
        <f t="shared" si="16"/>
        <v>0.37519707489105458</v>
      </c>
      <c r="AJ32" s="461">
        <f t="shared" si="16"/>
        <v>0.30539001255025233</v>
      </c>
      <c r="AK32" s="461">
        <f t="shared" si="16"/>
        <v>0.31272676711991554</v>
      </c>
      <c r="AL32" s="461">
        <f t="shared" si="16"/>
        <v>0.33051531866782163</v>
      </c>
      <c r="AM32" s="461">
        <f t="shared" si="16"/>
        <v>0.32338476730961274</v>
      </c>
      <c r="AN32" s="461">
        <f t="shared" si="16"/>
        <v>0.29686702197942083</v>
      </c>
      <c r="AO32" s="461">
        <f t="shared" si="16"/>
        <v>0.30192079065138855</v>
      </c>
      <c r="AP32" s="461">
        <f t="shared" si="16"/>
        <v>0.31616266665275905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0.21926046137832123</v>
      </c>
      <c r="AG33" s="458">
        <f t="shared" ref="AG33:AP33" si="17">IFERROR(IF(G22/AG25&gt;1,1,G22/AG25),0)</f>
        <v>0.2523177842113925</v>
      </c>
      <c r="AH33" s="458">
        <f t="shared" si="17"/>
        <v>0.26021303316714861</v>
      </c>
      <c r="AI33" s="458">
        <f t="shared" si="17"/>
        <v>0.3789506889059775</v>
      </c>
      <c r="AJ33" s="458">
        <f t="shared" si="17"/>
        <v>0.30538850402889389</v>
      </c>
      <c r="AK33" s="458">
        <f t="shared" si="17"/>
        <v>0.3033544086083671</v>
      </c>
      <c r="AL33" s="458">
        <f t="shared" si="17"/>
        <v>0.32560943155065369</v>
      </c>
      <c r="AM33" s="458">
        <f t="shared" si="17"/>
        <v>0.3214040480476858</v>
      </c>
      <c r="AN33" s="458">
        <f>IFERROR(IF(N22/AN25&gt;1,1,N22/AN25),0)</f>
        <v>0.29464485719712868</v>
      </c>
      <c r="AO33" s="458">
        <f t="shared" si="17"/>
        <v>0.2925097595061642</v>
      </c>
      <c r="AP33" s="458">
        <f t="shared" si="17"/>
        <v>0.31329915270037489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0.2296775431275607</v>
      </c>
      <c r="AG34" s="459">
        <f t="shared" ref="AG34:AP36" si="18">IFERROR(IF(G23/AG26&gt;1,1,G23/AG26),0)</f>
        <v>0.26412785999942395</v>
      </c>
      <c r="AH34" s="459">
        <f t="shared" si="18"/>
        <v>0.2705692916288619</v>
      </c>
      <c r="AI34" s="459">
        <f t="shared" si="18"/>
        <v>0.40478737230644901</v>
      </c>
      <c r="AJ34" s="459">
        <f t="shared" si="18"/>
        <v>0.32349183142680044</v>
      </c>
      <c r="AK34" s="459">
        <f t="shared" si="18"/>
        <v>0.32218991611918846</v>
      </c>
      <c r="AL34" s="459">
        <f t="shared" si="18"/>
        <v>0.35138880082550039</v>
      </c>
      <c r="AM34" s="459">
        <f t="shared" si="18"/>
        <v>0.33813643072999067</v>
      </c>
      <c r="AN34" s="459">
        <f t="shared" si="18"/>
        <v>0.30987332420446234</v>
      </c>
      <c r="AO34" s="459">
        <f t="shared" si="18"/>
        <v>0.30384403170522989</v>
      </c>
      <c r="AP34" s="459">
        <f t="shared" si="18"/>
        <v>0.32783133042597973</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6.1180000000000003</v>
      </c>
      <c r="BG34" s="952">
        <f t="shared" si="2"/>
        <v>6.1180000000000003</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0.5896159581770779</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0.31896792497646814</v>
      </c>
      <c r="AH37" s="460">
        <f t="shared" si="21"/>
        <v>0.33146161687912717</v>
      </c>
      <c r="AI37" s="460">
        <f t="shared" si="21"/>
        <v>0.35987601877281511</v>
      </c>
      <c r="AJ37" s="460">
        <f t="shared" si="21"/>
        <v>0.30539755859540846</v>
      </c>
      <c r="AK37" s="460">
        <f t="shared" si="21"/>
        <v>0.3699580534448948</v>
      </c>
      <c r="AL37" s="460">
        <f t="shared" si="21"/>
        <v>0.35834247836402772</v>
      </c>
      <c r="AM37" s="460">
        <f t="shared" si="21"/>
        <v>0.3350288192359257</v>
      </c>
      <c r="AN37" s="460">
        <f t="shared" si="21"/>
        <v>0.30993097695930194</v>
      </c>
      <c r="AO37" s="460">
        <f t="shared" si="21"/>
        <v>0.36809231446652146</v>
      </c>
      <c r="AP37" s="460">
        <f t="shared" si="21"/>
        <v>0.33237505993615291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5.5259999999999998</v>
      </c>
      <c r="BG41" s="952">
        <f t="shared" si="22"/>
        <v>5.5259999999999998</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0.65224615894394711</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24.716999999999999</v>
      </c>
      <c r="G55" s="885">
        <f t="shared" ref="G55:P55" si="32">SUM(G56,G57,G60,G61,G62,G63,G64,G65,)</f>
        <v>36.540999999999997</v>
      </c>
      <c r="H55" s="885">
        <f t="shared" si="32"/>
        <v>40.115000000000002</v>
      </c>
      <c r="I55" s="885">
        <f t="shared" si="32"/>
        <v>43.713999999999999</v>
      </c>
      <c r="J55" s="885">
        <f t="shared" si="32"/>
        <v>42.249000000000002</v>
      </c>
      <c r="K55" s="885">
        <f t="shared" si="32"/>
        <v>43.418999999999997</v>
      </c>
      <c r="L55" s="885">
        <f t="shared" si="32"/>
        <v>42.98</v>
      </c>
      <c r="M55" s="885">
        <f t="shared" si="32"/>
        <v>42.725999999999999</v>
      </c>
      <c r="N55" s="885">
        <f t="shared" si="32"/>
        <v>39.210999999999999</v>
      </c>
      <c r="O55" s="885">
        <f t="shared" si="32"/>
        <v>37.417000000000002</v>
      </c>
      <c r="P55" s="886">
        <f t="shared" si="32"/>
        <v>35.017000000000003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24.716999999999999</v>
      </c>
      <c r="G56" s="887">
        <f>IFERROR(VLOOKUP(年度マスタ!$K$4&amp;"_"&amp;G$54,データシート1!$A:$CE,MATCH("bc_"&amp;$C56,データシート1!$A$1:$CE$1,0),0),0)</f>
        <v>36.540999999999997</v>
      </c>
      <c r="H56" s="887">
        <f>IFERROR(VLOOKUP(年度マスタ!$K$4&amp;"_"&amp;H$54,データシート1!$A:$CE,MATCH("bc_"&amp;$C56,データシート1!$A$1:$CE$1,0),0),0)</f>
        <v>40.115000000000002</v>
      </c>
      <c r="I56" s="887">
        <f>IFERROR(VLOOKUP(年度マスタ!$K$4&amp;"_"&amp;I$54,データシート1!$A:$CE,MATCH("bc_"&amp;$C56,データシート1!$A$1:$CE$1,0),0),0)</f>
        <v>43.713999999999999</v>
      </c>
      <c r="J56" s="887">
        <f>IFERROR(VLOOKUP(年度マスタ!$K$4&amp;"_"&amp;J$54,データシート1!$A:$CE,MATCH("bc_"&amp;$C56,データシート1!$A$1:$CE$1,0),0),0)</f>
        <v>42.249000000000002</v>
      </c>
      <c r="K56" s="887">
        <f>IFERROR(VLOOKUP(年度マスタ!$K$4&amp;"_"&amp;K$54,データシート1!$A:$CE,MATCH("bc_"&amp;$C56,データシート1!$A$1:$CE$1,0),0),0)</f>
        <v>43.418999999999997</v>
      </c>
      <c r="L56" s="887">
        <f>IFERROR(VLOOKUP(年度マスタ!$K$4&amp;"_"&amp;L$54,データシート1!$A:$CE,MATCH("bc_"&amp;$C56,データシート1!$A$1:$CE$1,0),0),0)</f>
        <v>42.98</v>
      </c>
      <c r="M56" s="887">
        <f>IFERROR(VLOOKUP(年度マスタ!$K$4&amp;"_"&amp;M$54,データシート1!$A:$CE,MATCH("bc_"&amp;$C56,データシート1!$A$1:$CE$1,0),0),0)</f>
        <v>42.725999999999999</v>
      </c>
      <c r="N56" s="887">
        <f>IFERROR(VLOOKUP(年度マスタ!$K$4&amp;"_"&amp;N$54,データシート1!$A:$CE,MATCH("bc_"&amp;$C56,データシート1!$A$1:$CE$1,0),0),0)</f>
        <v>39.210999999999999</v>
      </c>
      <c r="O56" s="887">
        <f>IFERROR(VLOOKUP(年度マスタ!$K$4&amp;"_"&amp;O$54,データシート1!$A:$CE,MATCH("bc_"&amp;$C56,データシート1!$A$1:$CE$1,0),0),0)</f>
        <v>37.417000000000002</v>
      </c>
      <c r="P56" s="888">
        <f>IFERROR(VLOOKUP(年度マスタ!$K$4&amp;"_"&amp;P$54,データシート1!$A:$CE,MATCH("bc_"&amp;$C56,データシート1!$A$1:$CE$1,0),0),0)</f>
        <v>35.017000000000003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中井町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406.6</v>
      </c>
      <c r="K6" s="619">
        <f>VLOOKUP(年度マスタ!$K$4&amp;"_"&amp;K$5,データシート1!$A:$BT,MATCH("cb_"&amp;$G6,データシート1!$A$1:$BT$1,0),0)</f>
        <v>491.6</v>
      </c>
      <c r="L6" s="619">
        <f>VLOOKUP(年度マスタ!$K$4&amp;"_"&amp;L$5,データシート1!$A:$BT,MATCH("cb_"&amp;$G6,データシート1!$A$1:$BT$1,0),0)</f>
        <v>555.1</v>
      </c>
      <c r="M6" s="619">
        <f>VLOOKUP(年度マスタ!$K$4&amp;"_"&amp;M$5,データシート1!$A:$BT,MATCH("cb_"&amp;$G6,データシート1!$A$1:$BT$1,0),0)</f>
        <v>611</v>
      </c>
      <c r="N6" s="619">
        <f>VLOOKUP(年度マスタ!$K$4&amp;"_"&amp;N$5,データシート1!$A:$BT,MATCH("cb_"&amp;$G6,データシート1!$A$1:$BT$1,0),0)</f>
        <v>667.10000000000014</v>
      </c>
      <c r="O6" s="619">
        <f>VLOOKUP(年度マスタ!$K$4&amp;"_"&amp;O$5,データシート1!$A:$BT,MATCH("cb_"&amp;$G6,データシート1!$A$1:$BT$1,0),0)</f>
        <v>741.30000000000007</v>
      </c>
      <c r="P6" s="619">
        <f>VLOOKUP(年度マスタ!$K$4&amp;"_"&amp;P$5,データシート1!$A:$BT,MATCH("cb_"&amp;$G6,データシート1!$A$1:$BT$1,0),0)</f>
        <v>810.8000000000003</v>
      </c>
      <c r="Q6" s="619">
        <f>VLOOKUP(年度マスタ!$K$4&amp;"_"&amp;Q$5,データシート1!$A:$BT,MATCH("cb_"&amp;$G6,データシート1!$A$1:$BT$1,0),0)</f>
        <v>895.4000000000002</v>
      </c>
      <c r="R6" s="633">
        <f>VLOOKUP(年度マスタ!$K$4&amp;"_"&amp;R$5,データシート1!$A:$BT,MATCH("cb_"&amp;$G6,データシート1!$A$1:$BT$1,0),0)</f>
        <v>1033.7999999999997</v>
      </c>
      <c r="S6" s="568"/>
      <c r="T6" s="190"/>
      <c r="U6" s="581"/>
      <c r="V6" s="195"/>
      <c r="W6" s="195"/>
      <c r="X6" s="195"/>
      <c r="Y6" s="196" t="s">
        <v>372</v>
      </c>
      <c r="Z6" s="663" t="s">
        <v>373</v>
      </c>
      <c r="AA6" s="663"/>
      <c r="AB6" s="663"/>
      <c r="AC6" s="664">
        <f>SUM(AC7:AC8)</f>
        <v>138757</v>
      </c>
      <c r="AD6" s="664">
        <f>SUM(AD7:AD8)</f>
        <v>192045.18900000001</v>
      </c>
      <c r="AE6" s="665">
        <f>$AD6*3600/100000000</f>
        <v>6.9136268040000006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11650.1</v>
      </c>
      <c r="K7" s="617">
        <f>VLOOKUP(年度マスタ!$K$4&amp;"_"&amp;K$5,データシート1!$A:$BT,MATCH("cb_"&amp;$G7,データシート1!$A$1:$BT$1,0),0)</f>
        <v>12085.9</v>
      </c>
      <c r="L7" s="617">
        <f>VLOOKUP(年度マスタ!$K$4&amp;"_"&amp;L$5,データシート1!$A:$BT,MATCH("cb_"&amp;$G7,データシート1!$A$1:$BT$1,0),0)</f>
        <v>12574.8</v>
      </c>
      <c r="M7" s="617">
        <f>VLOOKUP(年度マスタ!$K$4&amp;"_"&amp;M$5,データシート1!$A:$BT,MATCH("cb_"&amp;$G7,データシート1!$A$1:$BT$1,0),0)</f>
        <v>12998</v>
      </c>
      <c r="N7" s="617">
        <f>VLOOKUP(年度マスタ!$K$4&amp;"_"&amp;N$5,データシート1!$A:$BT,MATCH("cb_"&amp;$G7,データシート1!$A$1:$BT$1,0),0)</f>
        <v>14788.1</v>
      </c>
      <c r="O7" s="617">
        <f>VLOOKUP(年度マスタ!$K$4&amp;"_"&amp;O$5,データシート1!$A:$BT,MATCH("cb_"&amp;$G7,データシート1!$A$1:$BT$1,0),0)</f>
        <v>15661.100000000009</v>
      </c>
      <c r="P7" s="617">
        <f>VLOOKUP(年度マスタ!$K$4&amp;"_"&amp;P$5,データシート1!$A:$BT,MATCH("cb_"&amp;$G7,データシート1!$A$1:$BT$1,0),0)</f>
        <v>16093.400000000011</v>
      </c>
      <c r="Q7" s="617">
        <f>VLOOKUP(年度マスタ!$K$4&amp;"_"&amp;Q$5,データシート1!$A:$BT,MATCH("cb_"&amp;$G7,データシート1!$A$1:$BT$1,0),0)</f>
        <v>16241.900000000005</v>
      </c>
      <c r="R7" s="634">
        <f>VLOOKUP(年度マスタ!$K$4&amp;"_"&amp;R$5,データシート1!$A:$BT,MATCH("cb_"&amp;$G7,データシート1!$A$1:$BT$1,0),0)</f>
        <v>16382.100000000006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50725</v>
      </c>
      <c r="AD7" s="1022">
        <f>VLOOKUP(年度マスタ!$K$4&amp;"_"&amp;年度マスタ!$K$9,データシート3!A:AB,MATCH("ea_"&amp;$Y7&amp;"_年間発電",データシート3!$A$1:$AB$1,0),0)/10^3</f>
        <v>70416.601999999999</v>
      </c>
      <c r="AE7" s="554">
        <f t="shared" ref="AE7:AE16" si="0">$AD7*3600/100000000</f>
        <v>2.5349976719999998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88032</v>
      </c>
      <c r="AD8" s="1022">
        <f>VLOOKUP(年度マスタ!$K$4&amp;"_"&amp;年度マスタ!$K$9,データシート3!A:AB,MATCH("ea_"&amp;$Y8&amp;"_年間発電",データシート3!$A$1:$AB$1,0),0)/10^3</f>
        <v>121628.587</v>
      </c>
      <c r="AE8" s="554">
        <f t="shared" si="0"/>
        <v>4.3786291319999995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12056.7</v>
      </c>
      <c r="K12" s="651">
        <f t="shared" ref="K12:Q12" si="1">SUM(K6:K11)</f>
        <v>12577.5</v>
      </c>
      <c r="L12" s="651">
        <f t="shared" si="1"/>
        <v>13129.9</v>
      </c>
      <c r="M12" s="651">
        <f t="shared" si="1"/>
        <v>13609</v>
      </c>
      <c r="N12" s="651">
        <f t="shared" si="1"/>
        <v>15455.2</v>
      </c>
      <c r="O12" s="651">
        <f t="shared" si="1"/>
        <v>16402.400000000009</v>
      </c>
      <c r="P12" s="651">
        <f t="shared" si="1"/>
        <v>16904.200000000012</v>
      </c>
      <c r="Q12" s="651">
        <f t="shared" si="1"/>
        <v>17137.300000000007</v>
      </c>
      <c r="R12" s="652">
        <f t="shared" ref="R12" si="2">SUM(R6:R11)</f>
        <v>17415.900000000005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1.20258358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4.8519151899999997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487.96879200000001</v>
      </c>
      <c r="K19" s="615">
        <f>K6*別紙!$C5/100*別紙!$E5/10^3</f>
        <v>589.97899199999995</v>
      </c>
      <c r="L19" s="615">
        <f>L6*別紙!$C5/100*別紙!$E5/10^3</f>
        <v>666.18661199999997</v>
      </c>
      <c r="M19" s="615">
        <f>M6*別紙!$C5/100*別紙!$E5/10^3</f>
        <v>733.2733199999999</v>
      </c>
      <c r="N19" s="615">
        <f>N6*別紙!$C5/100*別紙!$E5/10^3</f>
        <v>800.60005200000012</v>
      </c>
      <c r="O19" s="615">
        <f>O6*別紙!$C5/100*別紙!$E5/10^3</f>
        <v>889.64895600000011</v>
      </c>
      <c r="P19" s="615">
        <f>P6*別紙!$C5/100*別紙!$E5/10^3</f>
        <v>973.05729600000018</v>
      </c>
      <c r="Q19" s="615">
        <f>Q6*別紙!$C5/100*別紙!$E5/10^3</f>
        <v>1074.587448</v>
      </c>
      <c r="R19" s="639">
        <f>R6*別紙!$C5/100*別紙!$E5/10^3</f>
        <v>1240.6840559999996</v>
      </c>
      <c r="S19" s="572"/>
      <c r="T19" s="191"/>
      <c r="U19" s="588"/>
      <c r="W19" s="201"/>
      <c r="X19" s="201"/>
      <c r="Y19" s="173"/>
      <c r="Z19" s="628" t="s">
        <v>389</v>
      </c>
      <c r="AA19" s="671"/>
      <c r="AB19" s="672"/>
      <c r="AC19" s="673">
        <f>SUM($AC$6,$AC$9,$AC$10,$AC$13)</f>
        <v>138757</v>
      </c>
      <c r="AD19" s="673">
        <f>SUM($AD$6,$AD$9,$AD$10,$AD$13)</f>
        <v>192045.18900000001</v>
      </c>
      <c r="AE19" s="674">
        <f>SUM($AE$6,$AE$9,$AE$10,$AE$13,$AE$17,$AE$18)</f>
        <v>12.968125574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15410.286276000001</v>
      </c>
      <c r="K20" s="617">
        <f>K7*別紙!$C6/100*別紙!$E6/10^3</f>
        <v>15986.745084</v>
      </c>
      <c r="L20" s="617">
        <f>L7*別紙!$C6/100*別紙!$E6/10^3</f>
        <v>16633.442447999998</v>
      </c>
      <c r="M20" s="617">
        <f>M7*別紙!$C6/100*別紙!$E6/10^3</f>
        <v>17193.234479999999</v>
      </c>
      <c r="N20" s="617">
        <f>N7*別紙!$C6/100*別紙!$E6/10^3</f>
        <v>19561.107155999998</v>
      </c>
      <c r="O20" s="617">
        <f>O7*別紙!$C6/100*別紙!$E6/10^3</f>
        <v>20715.876636000012</v>
      </c>
      <c r="P20" s="617">
        <f>P7*別紙!$C6/100*別紙!$E6/10^3</f>
        <v>21287.705784000012</v>
      </c>
      <c r="Q20" s="617">
        <f>Q7*別紙!$C6/100*別紙!$E6/10^3</f>
        <v>21484.135644000005</v>
      </c>
      <c r="R20" s="634">
        <f>R7*別紙!$C6/100*別紙!$E6/10^3</f>
        <v>21669.586596000008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15898.255068</v>
      </c>
      <c r="K25" s="657">
        <f t="shared" si="3"/>
        <v>16576.724075999999</v>
      </c>
      <c r="L25" s="657">
        <f t="shared" si="3"/>
        <v>17299.629059999999</v>
      </c>
      <c r="M25" s="657">
        <f t="shared" si="3"/>
        <v>17926.507799999999</v>
      </c>
      <c r="N25" s="657">
        <f t="shared" si="3"/>
        <v>20361.707208</v>
      </c>
      <c r="O25" s="657">
        <f t="shared" si="3"/>
        <v>21605.525592000013</v>
      </c>
      <c r="P25" s="657">
        <f t="shared" si="3"/>
        <v>22260.763080000012</v>
      </c>
      <c r="Q25" s="657">
        <f t="shared" si="3"/>
        <v>22558.723092000004</v>
      </c>
      <c r="R25" s="658">
        <f t="shared" ref="R25" si="4">SUM(R19:R24)</f>
        <v>22910.270652000007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102378.70225593598</v>
      </c>
      <c r="K26" s="654">
        <f>(VLOOKUP(年度マスタ!$K$4&amp;"_"&amp;K$18,データシート1!$A:$BT,MATCH("da_合計",データシート1!$A$1:$BT$1,0),0))/10^3</f>
        <v>102323.14239483213</v>
      </c>
      <c r="L26" s="654">
        <f>(VLOOKUP(年度マスタ!$K$4&amp;"_"&amp;L$18,データシート1!$A:$BT,MATCH("da_合計",データシート1!$A$1:$BT$1,0),0))/10^3</f>
        <v>101467.61232642394</v>
      </c>
      <c r="M26" s="654">
        <f>(VLOOKUP(年度マスタ!$K$4&amp;"_"&amp;M$18,データシート1!$A:$BT,MATCH("da_合計",データシート1!$A$1:$BT$1,0),0))/10^3</f>
        <v>99557.746830375298</v>
      </c>
      <c r="N26" s="654">
        <f>(VLOOKUP(年度マスタ!$K$4&amp;"_"&amp;N$18,データシート1!$A:$BT,MATCH("da_合計",データシート1!$A$1:$BT$1,0),0))/10^3</f>
        <v>102859.26015626239</v>
      </c>
      <c r="O26" s="654">
        <f>(VLOOKUP(年度マスタ!$K$4&amp;"_"&amp;O$18,データシート1!$A:$BT,MATCH("da_合計",データシート1!$A$1:$BT$1,0),0))/10^3</f>
        <v>96749.761406840422</v>
      </c>
      <c r="P26" s="654">
        <f>(VLOOKUP(年度マスタ!$K$4&amp;"_"&amp;P$18,データシート1!$A:$BT,MATCH("da_合計",データシート1!$A$1:$BT$1,0),0))/10^3</f>
        <v>85841.435627464918</v>
      </c>
      <c r="Q26" s="654">
        <f>(VLOOKUP(年度マスタ!$K$4&amp;"_"&amp;Q$18,データシート1!$A:$BT,MATCH("da_合計",データシート1!$A$1:$BT$1,0),0))/10^3</f>
        <v>89263.403879393241</v>
      </c>
      <c r="R26" s="655">
        <f>Q26</f>
        <v>89263.403879393241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0.15528869498908118</v>
      </c>
      <c r="K27" s="839">
        <f t="shared" ref="K27:P27" si="5">K25/K26</f>
        <v>0.16200366493862889</v>
      </c>
      <c r="L27" s="839">
        <f t="shared" si="5"/>
        <v>0.17049409819900604</v>
      </c>
      <c r="M27" s="839">
        <f t="shared" si="5"/>
        <v>0.18006140527208658</v>
      </c>
      <c r="N27" s="839">
        <f t="shared" si="5"/>
        <v>0.19795696738501492</v>
      </c>
      <c r="O27" s="839">
        <f t="shared" si="5"/>
        <v>0.22331347672421706</v>
      </c>
      <c r="P27" s="839">
        <f t="shared" si="5"/>
        <v>0.25932421699710823</v>
      </c>
      <c r="Q27" s="839">
        <f>Q25/Q26</f>
        <v>0.2527208476441235</v>
      </c>
      <c r="R27" s="840">
        <f>R25/R26</f>
        <v>0.25665916440913272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0.25665916440913272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2.1514437121340193</v>
      </c>
      <c r="AA52" s="173"/>
      <c r="AB52" s="678" t="s">
        <v>413</v>
      </c>
      <c r="AC52" s="679">
        <f>$AD6</f>
        <v>192045.18900000001</v>
      </c>
      <c r="AD52" s="680">
        <f>R19+R20</f>
        <v>22910.270652000007</v>
      </c>
      <c r="AE52" s="681">
        <f t="shared" ref="AE52:AE54" si="6">IFERROR(AD52/AC52,"-")</f>
        <v>0.11929624882193746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102781.78512060677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97</v>
      </c>
      <c r="AK54" s="443">
        <f>VLOOKUP(年度マスタ!$K$4&amp;"_"&amp;AK$53,データシート1!$A$1:$BT$2000,MATCH("ca_太陽光発電（10kW未満）",データシート1!$A$1:$BT$1,0),0)</f>
        <v>114</v>
      </c>
      <c r="AL54" s="443">
        <f>VLOOKUP(年度マスタ!$K$4&amp;"_"&amp;AL$53,データシート1!$A$1:$BT$2000,MATCH("ca_太陽光発電（10kW未満）",データシート1!$A$1:$BT$1,0),0)</f>
        <v>127</v>
      </c>
      <c r="AM54" s="443">
        <f>VLOOKUP(年度マスタ!$K$4&amp;"_"&amp;AM$53,データシート1!$A$1:$BT$2000,MATCH("ca_太陽光発電（10kW未満）",データシート1!$A$1:$BT$1,0),0)</f>
        <v>139</v>
      </c>
      <c r="AN54" s="443">
        <f>VLOOKUP(年度マスタ!$K$4&amp;"_"&amp;AN$53,データシート1!$A$1:$BT$2000,MATCH("ca_太陽光発電（10kW未満）",データシート1!$A$1:$BT$1,0),0)</f>
        <v>152</v>
      </c>
      <c r="AO54" s="443">
        <f>VLOOKUP(年度マスタ!$K$4&amp;"_"&amp;AO$53,データシート1!$A$1:$BT$2000,MATCH("ca_太陽光発電（10kW未満）",データシート1!$A$1:$BT$1,0),0)</f>
        <v>167</v>
      </c>
      <c r="AP54" s="443">
        <f>VLOOKUP(年度マスタ!$K$4&amp;"_"&amp;AP$53,データシート1!$A$1:$BT$2000,MATCH("ca_太陽光発電（10kW未満）",データシート1!$A$1:$BT$1,0),0)</f>
        <v>179</v>
      </c>
      <c r="AQ54" s="443">
        <f>VLOOKUP(年度マスタ!$K$4&amp;"_"&amp;AQ$53,データシート1!$A$1:$BT$2000,MATCH("ca_太陽光発電（10kW未満）",データシート1!$A$1:$BT$1,0),0)</f>
        <v>193</v>
      </c>
      <c r="AR54" s="443">
        <f>VLOOKUP(年度マスタ!$K$4&amp;"_"&amp;AR$53,データシート1!$A$1:$BT$2000,MATCH("ca_太陽光発電（10kW未満）",データシート1!$A$1:$BT$1,0),0)</f>
        <v>215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中井町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神奈川県</v>
      </c>
      <c r="AY12" s="1023" t="str">
        <f>年度マスタ!$J4</f>
        <v>中井町</v>
      </c>
      <c r="AZ12" s="1023" t="str">
        <f>年度マスタ!$K4</f>
        <v>14361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中井町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神奈川県</v>
      </c>
      <c r="AY4" s="1038" t="str">
        <f>年度マスタ!$J4</f>
        <v>中井町</v>
      </c>
      <c r="AZ4" s="1038" t="str">
        <f>年度マスタ!$K4</f>
        <v>14361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14401</v>
      </c>
      <c r="AY72" s="18" t="str">
        <f>IF(IFERROR(比較地域マスタ!$AE7,"")=0,"",IFERROR(比較地域マスタ!$AE7,""))</f>
        <v>愛川町</v>
      </c>
      <c r="AZ72" s="16"/>
      <c r="BA72" s="22">
        <v>1</v>
      </c>
      <c r="BB72" s="22">
        <v>1</v>
      </c>
      <c r="BC72" s="18" t="str">
        <f>AX72</f>
        <v>14401</v>
      </c>
      <c r="BD72" s="18" t="str">
        <f>AY72</f>
        <v>愛川町</v>
      </c>
      <c r="BE72" s="33">
        <f>VLOOKUP(BC72&amp;"_"&amp;$AZ$9,データシート3!A:AB,MATCH("ea_"&amp;"太陽光（建物系）"&amp;"_年間発電",データシート3!$A$1:$AB$1,0),0)/10^3+VLOOKUP(BC72&amp;"_"&amp;$AZ$9,データシート3!A:AB,MATCH("ea_"&amp;"太陽光（土地系）"&amp;"_年間発電",データシート3!$A$1:$AB$1,0),0)/10^3</f>
        <v>304657.41399999993</v>
      </c>
      <c r="BF72" s="33">
        <f>VLOOKUP(BC72&amp;"_"&amp;$AZ$9,データシート3!A:AB,MATCH("ea_"&amp;"風力（陸上）"&amp;"_年間発電",データシート3!$A$1:$AB$1,0),0)/10^3</f>
        <v>190.52699999999996</v>
      </c>
      <c r="BG72" s="33">
        <f>VLOOKUP(BC72&amp;"_"&amp;$AZ$9,データシート3!A:AB,MATCH("ea_"&amp;"中小水（河川）"&amp;"_年間発電",データシート3!$A$1:$AB$1,0),0)/10^3+VLOOKUP(BC72&amp;"_"&amp;$AZ$9,データシート3!A:AB,MATCH("ea_"&amp;"中小水（農業用水路）"&amp;"_年間発電",データシート3!$A$1:$AB$1,0),0)/10^3</f>
        <v>8238.2860000000001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313086.22699999996</v>
      </c>
      <c r="BJ72" s="33">
        <f>(VLOOKUP($BC72&amp;"_"&amp;$AZ$8,データシート3!$A:$AN,MATCH("da_合計",データシート3!$A$1:$AN$1,0),0))/10^3</f>
        <v>381748.45725759695</v>
      </c>
      <c r="BK72" s="33">
        <f t="shared" ref="BK72:BK103" si="21">BI72-BJ72</f>
        <v>-68662.230257596995</v>
      </c>
      <c r="BL72" s="33">
        <f t="shared" ref="BL72:BL103" si="22">IF(BK72&gt;0,0,BK72)</f>
        <v>-68662.230257596995</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14212</v>
      </c>
      <c r="AY73" s="18" t="str">
        <f>IF(IFERROR(比較地域マスタ!$AE8,"")=0,"",IFERROR(比較地域マスタ!$AE8,""))</f>
        <v>厚木市</v>
      </c>
      <c r="AZ73" s="16"/>
      <c r="BA73" s="22">
        <v>2</v>
      </c>
      <c r="BB73" s="22">
        <v>1</v>
      </c>
      <c r="BC73" s="18" t="str">
        <f t="shared" ref="BC73:BC136" si="24">AX73</f>
        <v>14212</v>
      </c>
      <c r="BD73" s="18" t="str">
        <f t="shared" ref="BD73:BD136" si="25">AY73</f>
        <v>厚木市</v>
      </c>
      <c r="BE73" s="33">
        <f>VLOOKUP(BC73&amp;"_"&amp;$AZ$9,データシート3!A:AB,MATCH("ea_"&amp;"太陽光（建物系）"&amp;"_年間発電",データシート3!$A$1:$AB$1,0),0)/10^3+VLOOKUP(BC73&amp;"_"&amp;$AZ$9,データシート3!A:AB,MATCH("ea_"&amp;"太陽光（土地系）"&amp;"_年間発電",データシート3!$A$1:$AB$1,0),0)/10^3</f>
        <v>1129330.3020000001</v>
      </c>
      <c r="BF73" s="33">
        <f>VLOOKUP(BC73&amp;"_"&amp;$AZ$9,データシート3!A:AB,MATCH("ea_"&amp;"風力（陸上）"&amp;"_年間発電",データシート3!$A$1:$AB$1,0),0)/10^3</f>
        <v>30729.223000000002</v>
      </c>
      <c r="BG73" s="33">
        <f>VLOOKUP(BC73&amp;"_"&amp;$AZ$9,データシート3!A:AB,MATCH("ea_"&amp;"中小水（河川）"&amp;"_年間発電",データシート3!$A$1:$AB$1,0),0)/10^3+VLOOKUP(BC73&amp;"_"&amp;$AZ$9,データシート3!A:AB,MATCH("ea_"&amp;"中小水（農業用水路）"&amp;"_年間発電",データシート3!$A$1:$AB$1,0),0)/10^3</f>
        <v>2627.8819999999996</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1162687.4070000001</v>
      </c>
      <c r="BJ73" s="33">
        <f>(VLOOKUP($BC73&amp;"_"&amp;$AZ$8,データシート3!$A:$AN,MATCH("da_合計",データシート3!$A$1:$AN$1,0),0))/10^3</f>
        <v>1657561.6145823381</v>
      </c>
      <c r="BK73" s="33">
        <f t="shared" si="21"/>
        <v>-494874.20758233801</v>
      </c>
      <c r="BL73" s="33">
        <f t="shared" si="22"/>
        <v>-494874.20758233801</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14218</v>
      </c>
      <c r="AY74" s="18" t="str">
        <f>IF(IFERROR(比較地域マスタ!$AE9,"")=0,"",IFERROR(比較地域マスタ!$AE9,""))</f>
        <v>綾瀬市</v>
      </c>
      <c r="AZ74" s="16"/>
      <c r="BA74" s="22">
        <v>3</v>
      </c>
      <c r="BB74" s="22">
        <v>1</v>
      </c>
      <c r="BC74" s="18" t="str">
        <f t="shared" si="24"/>
        <v>14218</v>
      </c>
      <c r="BD74" s="18" t="str">
        <f t="shared" si="25"/>
        <v>綾瀬市</v>
      </c>
      <c r="BE74" s="33">
        <f>VLOOKUP(BC74&amp;"_"&amp;$AZ$9,データシート3!A:AB,MATCH("ea_"&amp;"太陽光（建物系）"&amp;"_年間発電",データシート3!$A$1:$AB$1,0),0)/10^3+VLOOKUP(BC74&amp;"_"&amp;$AZ$9,データシート3!A:AB,MATCH("ea_"&amp;"太陽光（土地系）"&amp;"_年間発電",データシート3!$A$1:$AB$1,0),0)/10^3</f>
        <v>393290.37399999995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393290.37399999995</v>
      </c>
      <c r="BJ74" s="33">
        <f>(VLOOKUP($BC74&amp;"_"&amp;$AZ$8,データシート3!$A:$AN,MATCH("da_合計",データシート3!$A$1:$AN$1,0),0))/10^3</f>
        <v>544109.3986270827</v>
      </c>
      <c r="BK74" s="33">
        <f t="shared" si="21"/>
        <v>-150819.02462708275</v>
      </c>
      <c r="BL74" s="33">
        <f t="shared" si="22"/>
        <v>-150819.02462708275</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14214</v>
      </c>
      <c r="AY75" s="18" t="str">
        <f>IF(IFERROR(比較地域マスタ!$AE10,"")=0,"",IFERROR(比較地域マスタ!$AE10,""))</f>
        <v>伊勢原市</v>
      </c>
      <c r="AZ75" s="16"/>
      <c r="BA75" s="22">
        <v>4</v>
      </c>
      <c r="BB75" s="22">
        <v>1</v>
      </c>
      <c r="BC75" s="18" t="str">
        <f t="shared" si="24"/>
        <v>14214</v>
      </c>
      <c r="BD75" s="18" t="str">
        <f t="shared" si="25"/>
        <v>伊勢原市</v>
      </c>
      <c r="BE75" s="33">
        <f>VLOOKUP(BC75&amp;"_"&amp;$AZ$9,データシート3!A:AB,MATCH("ea_"&amp;"太陽光（建物系）"&amp;"_年間発電",データシート3!$A$1:$AB$1,0),0)/10^3+VLOOKUP(BC75&amp;"_"&amp;$AZ$9,データシート3!A:AB,MATCH("ea_"&amp;"太陽光（土地系）"&amp;"_年間発電",データシート3!$A$1:$AB$1,0),0)/10^3</f>
        <v>683717.679</v>
      </c>
      <c r="BF75" s="33">
        <f>VLOOKUP(BC75&amp;"_"&amp;$AZ$9,データシート3!A:AB,MATCH("ea_"&amp;"風力（陸上）"&amp;"_年間発電",データシート3!$A$1:$AB$1,0),0)/10^3</f>
        <v>7190.253999999999</v>
      </c>
      <c r="BG75" s="33">
        <f>VLOOKUP(BC75&amp;"_"&amp;$AZ$9,データシート3!A:AB,MATCH("ea_"&amp;"中小水（河川）"&amp;"_年間発電",データシート3!$A$1:$AB$1,0),0)/10^3+VLOOKUP(BC75&amp;"_"&amp;$AZ$9,データシート3!A:AB,MATCH("ea_"&amp;"中小水（農業用水路）"&amp;"_年間発電",データシート3!$A$1:$AB$1,0),0)/10^3</f>
        <v>5736.6759999999995</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696644.60899999994</v>
      </c>
      <c r="BJ75" s="33">
        <f>(VLOOKUP($BC75&amp;"_"&amp;$AZ$8,データシート3!$A:$AN,MATCH("da_合計",データシート3!$A$1:$AN$1,0),0))/10^3</f>
        <v>552509.35062171845</v>
      </c>
      <c r="BK75" s="33">
        <f t="shared" si="21"/>
        <v>144135.25837828149</v>
      </c>
      <c r="BL75" s="33">
        <f t="shared" si="22"/>
        <v>0</v>
      </c>
      <c r="BM75" s="33">
        <f t="shared" si="23"/>
        <v>144135.25837828149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14215</v>
      </c>
      <c r="AY76" s="18" t="str">
        <f>IF(IFERROR(比較地域マスタ!$AE11,"")=0,"",IFERROR(比較地域マスタ!$AE11,""))</f>
        <v>海老名市</v>
      </c>
      <c r="AZ76" s="16"/>
      <c r="BA76" s="22">
        <v>5</v>
      </c>
      <c r="BB76" s="22">
        <v>1</v>
      </c>
      <c r="BC76" s="18" t="str">
        <f t="shared" si="24"/>
        <v>14215</v>
      </c>
      <c r="BD76" s="18" t="str">
        <f t="shared" si="25"/>
        <v>海老名市</v>
      </c>
      <c r="BE76" s="33">
        <f>VLOOKUP(BC76&amp;"_"&amp;$AZ$9,データシート3!A:AB,MATCH("ea_"&amp;"太陽光（建物系）"&amp;"_年間発電",データシート3!$A$1:$AB$1,0),0)/10^3+VLOOKUP(BC76&amp;"_"&amp;$AZ$9,データシート3!A:AB,MATCH("ea_"&amp;"太陽光（土地系）"&amp;"_年間発電",データシート3!$A$1:$AB$1,0),0)/10^3</f>
        <v>526599.73599999992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526599.73599999992</v>
      </c>
      <c r="BJ76" s="33">
        <f>(VLOOKUP($BC76&amp;"_"&amp;$AZ$8,データシート3!$A:$AN,MATCH("da_合計",データシート3!$A$1:$AN$1,0),0))/10^3</f>
        <v>746773.65174320526</v>
      </c>
      <c r="BK76" s="33">
        <f t="shared" si="21"/>
        <v>-220173.91574320535</v>
      </c>
      <c r="BL76" s="33">
        <f t="shared" si="22"/>
        <v>-220173.91574320535</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14341</v>
      </c>
      <c r="AY77" s="18" t="str">
        <f>IF(IFERROR(比較地域マスタ!$AE12,"")=0,"",IFERROR(比較地域マスタ!$AE12,""))</f>
        <v>大磯町</v>
      </c>
      <c r="AZ77" s="16"/>
      <c r="BA77" s="22">
        <v>6</v>
      </c>
      <c r="BB77" s="22">
        <v>1</v>
      </c>
      <c r="BC77" s="18" t="str">
        <f t="shared" si="24"/>
        <v>14341</v>
      </c>
      <c r="BD77" s="18" t="str">
        <f t="shared" si="25"/>
        <v>大磯町</v>
      </c>
      <c r="BE77" s="33">
        <f>VLOOKUP(BC77&amp;"_"&amp;$AZ$9,データシート3!A:AB,MATCH("ea_"&amp;"太陽光（建物系）"&amp;"_年間発電",データシート3!$A$1:$AB$1,0),0)/10^3+VLOOKUP(BC77&amp;"_"&amp;$AZ$9,データシート3!A:AB,MATCH("ea_"&amp;"太陽光（土地系）"&amp;"_年間発電",データシート3!$A$1:$AB$1,0),0)/10^3</f>
        <v>199639.81700000004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150.602</v>
      </c>
      <c r="BI77" s="33">
        <f t="shared" si="26"/>
        <v>199790.41900000005</v>
      </c>
      <c r="BJ77" s="33">
        <f>(VLOOKUP($BC77&amp;"_"&amp;$AZ$8,データシート3!$A:$AN,MATCH("da_合計",データシート3!$A$1:$AN$1,0),0))/10^3</f>
        <v>112300.85792464197</v>
      </c>
      <c r="BK77" s="33">
        <f t="shared" si="21"/>
        <v>87489.561075358084</v>
      </c>
      <c r="BL77" s="33">
        <f t="shared" si="22"/>
        <v>0</v>
      </c>
      <c r="BM77" s="33">
        <f t="shared" si="23"/>
        <v>87489.561075358084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14362</v>
      </c>
      <c r="AY78" s="18" t="str">
        <f>IF(IFERROR(比較地域マスタ!$AE13,"")=0,"",IFERROR(比較地域マスタ!$AE13,""))</f>
        <v>大井町</v>
      </c>
      <c r="AZ78" s="16"/>
      <c r="BA78" s="22">
        <v>7</v>
      </c>
      <c r="BB78" s="22">
        <v>1</v>
      </c>
      <c r="BC78" s="18" t="str">
        <f t="shared" si="24"/>
        <v>14362</v>
      </c>
      <c r="BD78" s="18" t="str">
        <f t="shared" si="25"/>
        <v>大井町</v>
      </c>
      <c r="BE78" s="33">
        <f>VLOOKUP(BC78&amp;"_"&amp;$AZ$9,データシート3!A:AB,MATCH("ea_"&amp;"太陽光（建物系）"&amp;"_年間発電",データシート3!$A$1:$AB$1,0),0)/10^3+VLOOKUP(BC78&amp;"_"&amp;$AZ$9,データシート3!A:AB,MATCH("ea_"&amp;"太陽光（土地系）"&amp;"_年間発電",データシート3!$A$1:$AB$1,0),0)/10^3</f>
        <v>170999.728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170999.728</v>
      </c>
      <c r="BJ78" s="33">
        <f>(VLOOKUP($BC78&amp;"_"&amp;$AZ$8,データシート3!$A:$AN,MATCH("da_合計",データシート3!$A$1:$AN$1,0),0))/10^3</f>
        <v>73939.067413641038</v>
      </c>
      <c r="BK78" s="33">
        <f t="shared" si="21"/>
        <v>97060.660586358965</v>
      </c>
      <c r="BL78" s="33">
        <f t="shared" si="22"/>
        <v>0</v>
      </c>
      <c r="BM78" s="33">
        <f t="shared" si="23"/>
        <v>97060.660586358965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14206</v>
      </c>
      <c r="AY79" s="18" t="str">
        <f>IF(IFERROR(比較地域マスタ!$AE14,"")=0,"",IFERROR(比較地域マスタ!$AE14,""))</f>
        <v>小田原市</v>
      </c>
      <c r="AZ79" s="16"/>
      <c r="BA79" s="22">
        <v>8</v>
      </c>
      <c r="BB79" s="22">
        <v>1</v>
      </c>
      <c r="BC79" s="18" t="str">
        <f t="shared" si="24"/>
        <v>14206</v>
      </c>
      <c r="BD79" s="18" t="str">
        <f t="shared" si="25"/>
        <v>小田原市</v>
      </c>
      <c r="BE79" s="33">
        <f>VLOOKUP(BC79&amp;"_"&amp;$AZ$9,データシート3!A:AB,MATCH("ea_"&amp;"太陽光（建物系）"&amp;"_年間発電",データシート3!$A$1:$AB$1,0),0)/10^3+VLOOKUP(BC79&amp;"_"&amp;$AZ$9,データシート3!A:AB,MATCH("ea_"&amp;"太陽光（土地系）"&amp;"_年間発電",データシート3!$A$1:$AB$1,0),0)/10^3</f>
        <v>1158288.8140000002</v>
      </c>
      <c r="BF79" s="33">
        <f>VLOOKUP(BC79&amp;"_"&amp;$AZ$9,データシート3!A:AB,MATCH("ea_"&amp;"風力（陸上）"&amp;"_年間発電",データシート3!$A$1:$AB$1,0),0)/10^3</f>
        <v>77560.944000000003</v>
      </c>
      <c r="BG79" s="33">
        <f>VLOOKUP(BC79&amp;"_"&amp;$AZ$9,データシート3!A:AB,MATCH("ea_"&amp;"中小水（河川）"&amp;"_年間発電",データシート3!$A$1:$AB$1,0),0)/10^3+VLOOKUP(BC79&amp;"_"&amp;$AZ$9,データシート3!A:AB,MATCH("ea_"&amp;"中小水（農業用水路）"&amp;"_年間発電",データシート3!$A$1:$AB$1,0),0)/10^3</f>
        <v>5975.75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1481.001</v>
      </c>
      <c r="BI79" s="33">
        <f t="shared" si="26"/>
        <v>1243306.5090000001</v>
      </c>
      <c r="BJ79" s="33">
        <f>(VLOOKUP($BC79&amp;"_"&amp;$AZ$8,データシート3!$A:$AN,MATCH("da_合計",データシート3!$A$1:$AN$1,0),0))/10^3</f>
        <v>1166750.5941909698</v>
      </c>
      <c r="BK79" s="33">
        <f t="shared" si="21"/>
        <v>76555.914809030248</v>
      </c>
      <c r="BL79" s="33">
        <f>IF(BK79&gt;0,0,BK79)</f>
        <v>0</v>
      </c>
      <c r="BM79" s="33">
        <f>IF(BK79&gt;0,BK79,0)</f>
        <v>76555.914809030248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14366</v>
      </c>
      <c r="AY80" s="18" t="str">
        <f>IF(IFERROR(比較地域マスタ!$AE15,"")=0,"",IFERROR(比較地域マスタ!$AE15,""))</f>
        <v>開成町</v>
      </c>
      <c r="AZ80" s="16"/>
      <c r="BA80" s="22">
        <v>9</v>
      </c>
      <c r="BB80" s="22">
        <v>1</v>
      </c>
      <c r="BC80" s="18" t="str">
        <f t="shared" si="24"/>
        <v>14366</v>
      </c>
      <c r="BD80" s="18" t="str">
        <f t="shared" si="25"/>
        <v>開成町</v>
      </c>
      <c r="BE80" s="33">
        <f>VLOOKUP(BC80&amp;"_"&amp;$AZ$9,データシート3!A:AB,MATCH("ea_"&amp;"太陽光（建物系）"&amp;"_年間発電",データシート3!$A$1:$AB$1,0),0)/10^3+VLOOKUP(BC80&amp;"_"&amp;$AZ$9,データシート3!A:AB,MATCH("ea_"&amp;"太陽光（土地系）"&amp;"_年間発電",データシート3!$A$1:$AB$1,0),0)/10^3</f>
        <v>122400.476</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325.53699999999992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122726.01299999999</v>
      </c>
      <c r="BJ80" s="33">
        <f>(VLOOKUP($BC80&amp;"_"&amp;$AZ$8,データシート3!$A:$AN,MATCH("da_合計",データシート3!$A$1:$AN$1,0),0))/10^3</f>
        <v>91309.051535164326</v>
      </c>
      <c r="BK80" s="33">
        <f t="shared" si="21"/>
        <v>31416.961464835666</v>
      </c>
      <c r="BL80" s="33">
        <f t="shared" si="22"/>
        <v>0</v>
      </c>
      <c r="BM80" s="33">
        <f t="shared" si="23"/>
        <v>31416.961464835666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14204</v>
      </c>
      <c r="AY81" s="18" t="str">
        <f>IF(IFERROR(比較地域マスタ!$AE16,"")=0,"",IFERROR(比較地域マスタ!$AE16,""))</f>
        <v>鎌倉市</v>
      </c>
      <c r="AZ81" s="16"/>
      <c r="BA81" s="22">
        <v>10</v>
      </c>
      <c r="BB81" s="22">
        <v>1</v>
      </c>
      <c r="BC81" s="18" t="str">
        <f t="shared" si="24"/>
        <v>14204</v>
      </c>
      <c r="BD81" s="18" t="str">
        <f t="shared" si="25"/>
        <v>鎌倉市</v>
      </c>
      <c r="BE81" s="33">
        <f>VLOOKUP(BC81&amp;"_"&amp;$AZ$9,データシート3!A:AB,MATCH("ea_"&amp;"太陽光（建物系）"&amp;"_年間発電",データシート3!$A$1:$AB$1,0),0)/10^3+VLOOKUP(BC81&amp;"_"&amp;$AZ$9,データシート3!A:AB,MATCH("ea_"&amp;"太陽光（土地系）"&amp;"_年間発電",データシート3!$A$1:$AB$1,0),0)/10^3</f>
        <v>636910.98399999994</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25.263999999999999</v>
      </c>
      <c r="BI81" s="33">
        <f t="shared" si="26"/>
        <v>636936.24799999991</v>
      </c>
      <c r="BJ81" s="33">
        <f>(VLOOKUP($BC81&amp;"_"&amp;$AZ$8,データシート3!$A:$AN,MATCH("da_合計",データシート3!$A$1:$AN$1,0),0))/10^3</f>
        <v>889623.04583943426</v>
      </c>
      <c r="BK81" s="33">
        <f t="shared" si="21"/>
        <v>-252686.79783943435</v>
      </c>
      <c r="BL81" s="33">
        <f t="shared" si="22"/>
        <v>-252686.79783943435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14130</v>
      </c>
      <c r="AY82" s="18" t="str">
        <f>IF(IFERROR(比較地域マスタ!$AE17,"")=0,"",IFERROR(比較地域マスタ!$AE17,""))</f>
        <v>川崎市</v>
      </c>
      <c r="AZ82" s="16"/>
      <c r="BA82" s="22">
        <v>11</v>
      </c>
      <c r="BB82" s="22">
        <v>1</v>
      </c>
      <c r="BC82" s="18" t="str">
        <f t="shared" si="24"/>
        <v>14130</v>
      </c>
      <c r="BD82" s="18" t="str">
        <f t="shared" si="25"/>
        <v>川崎市</v>
      </c>
      <c r="BE82" s="33">
        <f>VLOOKUP(BC82&amp;"_"&amp;$AZ$9,データシート3!A:AB,MATCH("ea_"&amp;"太陽光（建物系）"&amp;"_年間発電",データシート3!$A$1:$AB$1,0),0)/10^3+VLOOKUP(BC82&amp;"_"&amp;$AZ$9,データシート3!A:AB,MATCH("ea_"&amp;"太陽光（土地系）"&amp;"_年間発電",データシート3!$A$1:$AB$1,0),0)/10^3</f>
        <v>3116688.9309999999</v>
      </c>
      <c r="BF82" s="33">
        <f>VLOOKUP(BC82&amp;"_"&amp;$AZ$9,データシート3!A:AB,MATCH("ea_"&amp;"風力（陸上）"&amp;"_年間発電",データシート3!$A$1:$AB$1,0),0)/10^3</f>
        <v>10304.866</v>
      </c>
      <c r="BG82" s="33">
        <f>VLOOKUP(BC82&amp;"_"&amp;$AZ$9,データシート3!A:AB,MATCH("ea_"&amp;"中小水（河川）"&amp;"_年間発電",データシート3!$A$1:$AB$1,0),0)/10^3+VLOOKUP(BC82&amp;"_"&amp;$AZ$9,データシート3!A:AB,MATCH("ea_"&amp;"中小水（農業用水路）"&amp;"_年間発電",データシート3!$A$1:$AB$1,0),0)/10^3</f>
        <v>1372.2750000000001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1031.893</v>
      </c>
      <c r="BI82" s="33">
        <f t="shared" si="26"/>
        <v>3129397.9649999999</v>
      </c>
      <c r="BJ82" s="33">
        <f>(VLOOKUP($BC82&amp;"_"&amp;$AZ$8,データシート3!$A:$AN,MATCH("da_合計",データシート3!$A$1:$AN$1,0),0))/10^3</f>
        <v>8678402.0391471088</v>
      </c>
      <c r="BK82" s="33">
        <f t="shared" si="21"/>
        <v>-5549004.0741471089</v>
      </c>
      <c r="BL82" s="33">
        <f t="shared" si="22"/>
        <v>-5549004.0741471089</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14402</v>
      </c>
      <c r="AY83" s="18" t="str">
        <f>IF(IFERROR(比較地域マスタ!$AE18,"")=0,"",IFERROR(比較地域マスタ!$AE18,""))</f>
        <v>清川村</v>
      </c>
      <c r="AZ83" s="16"/>
      <c r="BA83" s="22">
        <v>12</v>
      </c>
      <c r="BB83" s="22">
        <v>1</v>
      </c>
      <c r="BC83" s="18" t="str">
        <f t="shared" si="24"/>
        <v>14402</v>
      </c>
      <c r="BD83" s="18" t="str">
        <f t="shared" si="25"/>
        <v>清川村</v>
      </c>
      <c r="BE83" s="33">
        <f>VLOOKUP(BC83&amp;"_"&amp;$AZ$9,データシート3!A:AB,MATCH("ea_"&amp;"太陽光（建物系）"&amp;"_年間発電",データシート3!$A$1:$AB$1,0),0)/10^3+VLOOKUP(BC83&amp;"_"&amp;$AZ$9,データシート3!A:AB,MATCH("ea_"&amp;"太陽光（土地系）"&amp;"_年間発電",データシート3!$A$1:$AB$1,0),0)/10^3</f>
        <v>27662.433999999997</v>
      </c>
      <c r="BF83" s="33">
        <f>VLOOKUP(BC83&amp;"_"&amp;$AZ$9,データシート3!A:AB,MATCH("ea_"&amp;"風力（陸上）"&amp;"_年間発電",データシート3!$A$1:$AB$1,0),0)/10^3</f>
        <v>64670.983000000007</v>
      </c>
      <c r="BG83" s="33">
        <f>VLOOKUP(BC83&amp;"_"&amp;$AZ$9,データシート3!A:AB,MATCH("ea_"&amp;"中小水（河川）"&amp;"_年間発電",データシート3!$A$1:$AB$1,0),0)/10^3+VLOOKUP(BC83&amp;"_"&amp;$AZ$9,データシート3!A:AB,MATCH("ea_"&amp;"中小水（農業用水路）"&amp;"_年間発電",データシート3!$A$1:$AB$1,0),0)/10^3</f>
        <v>23291.490000000005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115624.90700000001</v>
      </c>
      <c r="BJ83" s="33">
        <f>(VLOOKUP($BC83&amp;"_"&amp;$AZ$8,データシート3!$A:$AN,MATCH("da_合計",データシート3!$A$1:$AN$1,0),0))/10^3</f>
        <v>15907.375220036494</v>
      </c>
      <c r="BK83" s="33">
        <f t="shared" si="21"/>
        <v>99717.531779963509</v>
      </c>
      <c r="BL83" s="33">
        <f t="shared" si="22"/>
        <v>0</v>
      </c>
      <c r="BM83" s="33">
        <f t="shared" si="23"/>
        <v>99717.531779963509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14150</v>
      </c>
      <c r="AY84" s="18" t="str">
        <f>IF(IFERROR(比較地域マスタ!$AE19,"")=0,"",IFERROR(比較地域マスタ!$AE19,""))</f>
        <v>相模原市</v>
      </c>
      <c r="AZ84" s="16"/>
      <c r="BA84" s="22">
        <v>13</v>
      </c>
      <c r="BB84" s="22">
        <v>1</v>
      </c>
      <c r="BC84" s="18" t="str">
        <f t="shared" si="24"/>
        <v>14150</v>
      </c>
      <c r="BD84" s="18" t="str">
        <f t="shared" si="25"/>
        <v>相模原市</v>
      </c>
      <c r="BE84" s="33">
        <f>VLOOKUP(BC84&amp;"_"&amp;$AZ$9,データシート3!A:AB,MATCH("ea_"&amp;"太陽光（建物系）"&amp;"_年間発電",データシート3!$A$1:$AB$1,0),0)/10^3+VLOOKUP(BC84&amp;"_"&amp;$AZ$9,データシート3!A:AB,MATCH("ea_"&amp;"太陽光（土地系）"&amp;"_年間発電",データシート3!$A$1:$AB$1,0),0)/10^3</f>
        <v>2508636.0719999997</v>
      </c>
      <c r="BF84" s="33">
        <f>VLOOKUP(BC84&amp;"_"&amp;$AZ$9,データシート3!A:AB,MATCH("ea_"&amp;"風力（陸上）"&amp;"_年間発電",データシート3!$A$1:$AB$1,0),0)/10^3</f>
        <v>19703.37</v>
      </c>
      <c r="BG84" s="33">
        <f>VLOOKUP(BC84&amp;"_"&amp;$AZ$9,データシート3!A:AB,MATCH("ea_"&amp;"中小水（河川）"&amp;"_年間発電",データシート3!$A$1:$AB$1,0),0)/10^3+VLOOKUP(BC84&amp;"_"&amp;$AZ$9,データシート3!A:AB,MATCH("ea_"&amp;"中小水（農業用水路）"&amp;"_年間発電",データシート3!$A$1:$AB$1,0),0)/10^3</f>
        <v>100854.902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2629194.3439999996</v>
      </c>
      <c r="BJ84" s="33">
        <f>(VLOOKUP($BC84&amp;"_"&amp;$AZ$8,データシート3!$A:$AN,MATCH("da_合計",データシート3!$A$1:$AN$1,0),0))/10^3</f>
        <v>3519451.6344409953</v>
      </c>
      <c r="BK84" s="33">
        <f t="shared" si="21"/>
        <v>-890257.29044099571</v>
      </c>
      <c r="BL84" s="33">
        <f t="shared" si="22"/>
        <v>-890257.29044099571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14216</v>
      </c>
      <c r="AY85" s="18" t="str">
        <f>IF(IFERROR(比較地域マスタ!$AE20,"")=0,"",IFERROR(比較地域マスタ!$AE20,""))</f>
        <v>座間市</v>
      </c>
      <c r="AZ85" s="16"/>
      <c r="BA85" s="22">
        <v>14</v>
      </c>
      <c r="BB85" s="22">
        <v>1</v>
      </c>
      <c r="BC85" s="18" t="str">
        <f t="shared" si="24"/>
        <v>14216</v>
      </c>
      <c r="BD85" s="18" t="str">
        <f t="shared" si="25"/>
        <v>座間市</v>
      </c>
      <c r="BE85" s="33">
        <f>VLOOKUP(BC85&amp;"_"&amp;$AZ$9,データシート3!A:AB,MATCH("ea_"&amp;"太陽光（建物系）"&amp;"_年間発電",データシート3!$A$1:$AB$1,0),0)/10^3+VLOOKUP(BC85&amp;"_"&amp;$AZ$9,データシート3!A:AB,MATCH("ea_"&amp;"太陽光（土地系）"&amp;"_年間発電",データシート3!$A$1:$AB$1,0),0)/10^3</f>
        <v>413265.93199999997</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413265.93199999997</v>
      </c>
      <c r="BJ85" s="33">
        <f>(VLOOKUP($BC85&amp;"_"&amp;$AZ$8,データシート3!$A:$AN,MATCH("da_合計",データシート3!$A$1:$AN$1,0),0))/10^3</f>
        <v>621648.0031344858</v>
      </c>
      <c r="BK85" s="33">
        <f t="shared" si="21"/>
        <v>-208382.07113448583</v>
      </c>
      <c r="BL85" s="33">
        <f t="shared" si="22"/>
        <v>-208382.07113448583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14321</v>
      </c>
      <c r="AY86" s="18" t="str">
        <f>IF(IFERROR(比較地域マスタ!$AE21,"")=0,"",IFERROR(比較地域マスタ!$AE21,""))</f>
        <v>寒川町</v>
      </c>
      <c r="AZ86" s="16"/>
      <c r="BA86" s="22">
        <v>15</v>
      </c>
      <c r="BB86" s="22">
        <v>1</v>
      </c>
      <c r="BC86" s="18" t="str">
        <f t="shared" si="24"/>
        <v>14321</v>
      </c>
      <c r="BD86" s="18" t="str">
        <f t="shared" si="25"/>
        <v>寒川町</v>
      </c>
      <c r="BE86" s="33">
        <f>VLOOKUP(BC86&amp;"_"&amp;$AZ$9,データシート3!A:AB,MATCH("ea_"&amp;"太陽光（建物系）"&amp;"_年間発電",データシート3!$A$1:$AB$1,0),0)/10^3+VLOOKUP(BC86&amp;"_"&amp;$AZ$9,データシート3!A:AB,MATCH("ea_"&amp;"太陽光（土地系）"&amp;"_年間発電",データシート3!$A$1:$AB$1,0),0)/10^3</f>
        <v>247559.56199999998</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247559.56199999998</v>
      </c>
      <c r="BJ86" s="33">
        <f>(VLOOKUP($BC86&amp;"_"&amp;$AZ$8,データシート3!$A:$AN,MATCH("da_合計",データシート3!$A$1:$AN$1,0),0))/10^3</f>
        <v>433215.6549804316</v>
      </c>
      <c r="BK86" s="33">
        <f t="shared" si="21"/>
        <v>-185656.09298043163</v>
      </c>
      <c r="BL86" s="33">
        <f t="shared" si="22"/>
        <v>-185656.09298043163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14208</v>
      </c>
      <c r="AY87" s="18" t="str">
        <f>IF(IFERROR(比較地域マスタ!$AE22,"")=0,"",IFERROR(比較地域マスタ!$AE22,""))</f>
        <v>逗子市</v>
      </c>
      <c r="AZ87" s="16"/>
      <c r="BA87" s="22">
        <v>16</v>
      </c>
      <c r="BB87" s="22">
        <v>1</v>
      </c>
      <c r="BC87" s="18" t="str">
        <f t="shared" si="24"/>
        <v>14208</v>
      </c>
      <c r="BD87" s="18" t="str">
        <f t="shared" si="25"/>
        <v>逗子市</v>
      </c>
      <c r="BE87" s="33">
        <f>VLOOKUP(BC87&amp;"_"&amp;$AZ$9,データシート3!A:AB,MATCH("ea_"&amp;"太陽光（建物系）"&amp;"_年間発電",データシート3!$A$1:$AB$1,0),0)/10^3+VLOOKUP(BC87&amp;"_"&amp;$AZ$9,データシート3!A:AB,MATCH("ea_"&amp;"太陽光（土地系）"&amp;"_年間発電",データシート3!$A$1:$AB$1,0),0)/10^3</f>
        <v>198869.90599999996</v>
      </c>
      <c r="BF87" s="33">
        <f>VLOOKUP(BC87&amp;"_"&amp;$AZ$9,データシート3!A:AB,MATCH("ea_"&amp;"風力（陸上）"&amp;"_年間発電",データシート3!$A$1:$AB$1,0),0)/10^3</f>
        <v>10569.478999999999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28.452000000000002</v>
      </c>
      <c r="BI87" s="33">
        <f t="shared" si="26"/>
        <v>209467.83699999994</v>
      </c>
      <c r="BJ87" s="33">
        <f>(VLOOKUP($BC87&amp;"_"&amp;$AZ$8,データシート3!$A:$AN,MATCH("da_合計",データシート3!$A$1:$AN$1,0),0))/10^3</f>
        <v>206078.92434782069</v>
      </c>
      <c r="BK87" s="33">
        <f t="shared" si="21"/>
        <v>3388.9126521792496</v>
      </c>
      <c r="BL87" s="33">
        <f t="shared" si="22"/>
        <v>0</v>
      </c>
      <c r="BM87" s="33">
        <f t="shared" si="23"/>
        <v>3388.9126521792496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14207</v>
      </c>
      <c r="AY88" s="18" t="str">
        <f>IF(IFERROR(比較地域マスタ!$AE23,"")=0,"",IFERROR(比較地域マスタ!$AE23,""))</f>
        <v>茅ヶ崎市</v>
      </c>
      <c r="AZ88" s="16"/>
      <c r="BA88" s="22">
        <v>17</v>
      </c>
      <c r="BB88" s="22">
        <v>1</v>
      </c>
      <c r="BC88" s="18" t="str">
        <f t="shared" si="24"/>
        <v>14207</v>
      </c>
      <c r="BD88" s="18" t="str">
        <f t="shared" si="25"/>
        <v>茅ヶ崎市</v>
      </c>
      <c r="BE88" s="33">
        <f>VLOOKUP(BC88&amp;"_"&amp;$AZ$9,データシート3!A:AB,MATCH("ea_"&amp;"太陽光（建物系）"&amp;"_年間発電",データシート3!$A$1:$AB$1,0),0)/10^3+VLOOKUP(BC88&amp;"_"&amp;$AZ$9,データシート3!A:AB,MATCH("ea_"&amp;"太陽光（土地系）"&amp;"_年間発電",データシート3!$A$1:$AB$1,0),0)/10^3</f>
        <v>768901.33499999985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74.81</v>
      </c>
      <c r="BI88" s="33">
        <f t="shared" si="26"/>
        <v>768976.1449999999</v>
      </c>
      <c r="BJ88" s="33">
        <f>(VLOOKUP($BC88&amp;"_"&amp;$AZ$8,データシート3!$A:$AN,MATCH("da_合計",データシート3!$A$1:$AN$1,0),0))/10^3</f>
        <v>993545.04680123623</v>
      </c>
      <c r="BK88" s="33">
        <f t="shared" si="21"/>
        <v>-224568.90180123632</v>
      </c>
      <c r="BL88" s="33">
        <f t="shared" si="22"/>
        <v>-224568.90180123632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14361</v>
      </c>
      <c r="AY89" s="18" t="str">
        <f>IF(IFERROR(比較地域マスタ!$AE24,"")=0,"",IFERROR(比較地域マスタ!$AE24,""))</f>
        <v>中井町</v>
      </c>
      <c r="AZ89" s="16"/>
      <c r="BA89" s="22">
        <v>18</v>
      </c>
      <c r="BB89" s="22">
        <v>1</v>
      </c>
      <c r="BC89" s="18" t="str">
        <f t="shared" si="24"/>
        <v>14361</v>
      </c>
      <c r="BD89" s="18" t="str">
        <f t="shared" si="25"/>
        <v>中井町</v>
      </c>
      <c r="BE89" s="33">
        <f>VLOOKUP(BC89&amp;"_"&amp;$AZ$9,データシート3!A:AB,MATCH("ea_"&amp;"太陽光（建物系）"&amp;"_年間発電",データシート3!$A$1:$AB$1,0),0)/10^3+VLOOKUP(BC89&amp;"_"&amp;$AZ$9,データシート3!A:AB,MATCH("ea_"&amp;"太陽光（土地系）"&amp;"_年間発電",データシート3!$A$1:$AB$1,0),0)/10^3</f>
        <v>192045.18900000001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192045.18900000001</v>
      </c>
      <c r="BJ89" s="33">
        <f>(VLOOKUP($BC89&amp;"_"&amp;$AZ$8,データシート3!$A:$AN,MATCH("da_合計",データシート3!$A$1:$AN$1,0),0))/10^3</f>
        <v>89263.403879393241</v>
      </c>
      <c r="BK89" s="33">
        <f t="shared" si="21"/>
        <v>102781.78512060677</v>
      </c>
      <c r="BL89" s="33">
        <f t="shared" si="22"/>
        <v>0</v>
      </c>
      <c r="BM89" s="33">
        <f t="shared" si="23"/>
        <v>102781.78512060677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14342</v>
      </c>
      <c r="AY90" s="18" t="str">
        <f>IF(IFERROR(比較地域マスタ!$AE25,"")=0,"",IFERROR(比較地域マスタ!$AE25,""))</f>
        <v>二宮町</v>
      </c>
      <c r="AZ90" s="16"/>
      <c r="BA90" s="22">
        <v>19</v>
      </c>
      <c r="BB90" s="22">
        <v>1</v>
      </c>
      <c r="BC90" s="18" t="str">
        <f t="shared" si="24"/>
        <v>14342</v>
      </c>
      <c r="BD90" s="18" t="str">
        <f t="shared" si="25"/>
        <v>二宮町</v>
      </c>
      <c r="BE90" s="33">
        <f>VLOOKUP(BC90&amp;"_"&amp;$AZ$9,データシート3!A:AB,MATCH("ea_"&amp;"太陽光（建物系）"&amp;"_年間発電",データシート3!$A$1:$AB$1,0),0)/10^3+VLOOKUP(BC90&amp;"_"&amp;$AZ$9,データシート3!A:AB,MATCH("ea_"&amp;"太陽光（土地系）"&amp;"_年間発電",データシート3!$A$1:$AB$1,0),0)/10^3</f>
        <v>134629.39599999998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134629.39599999998</v>
      </c>
      <c r="BJ90" s="33">
        <f>(VLOOKUP($BC90&amp;"_"&amp;$AZ$8,データシート3!$A:$AN,MATCH("da_合計",データシート3!$A$1:$AN$1,0),0))/10^3</f>
        <v>92517.852036108452</v>
      </c>
      <c r="BK90" s="33">
        <f t="shared" si="21"/>
        <v>42111.543963891527</v>
      </c>
      <c r="BL90" s="33">
        <f t="shared" si="22"/>
        <v>0</v>
      </c>
      <c r="BM90" s="33">
        <f t="shared" si="23"/>
        <v>42111.543963891527</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14382</v>
      </c>
      <c r="AY91" s="18" t="str">
        <f>IF(IFERROR(比較地域マスタ!$AE26,"")=0,"",IFERROR(比較地域マスタ!$AE26,""))</f>
        <v>箱根町</v>
      </c>
      <c r="BA91" s="22">
        <v>20</v>
      </c>
      <c r="BB91" s="22">
        <v>1</v>
      </c>
      <c r="BC91" s="18" t="str">
        <f t="shared" si="24"/>
        <v>14382</v>
      </c>
      <c r="BD91" s="18" t="str">
        <f t="shared" si="25"/>
        <v>箱根町</v>
      </c>
      <c r="BE91" s="33">
        <f>VLOOKUP(BC91&amp;"_"&amp;$AZ$9,データシート3!A:AB,MATCH("ea_"&amp;"太陽光（建物系）"&amp;"_年間発電",データシート3!$A$1:$AB$1,0),0)/10^3+VLOOKUP(BC91&amp;"_"&amp;$AZ$9,データシート3!A:AB,MATCH("ea_"&amp;"太陽光（土地系）"&amp;"_年間発電",データシート3!$A$1:$AB$1,0),0)/10^3</f>
        <v>151756.66500000001</v>
      </c>
      <c r="BF91" s="33">
        <f>VLOOKUP(BC91&amp;"_"&amp;$AZ$9,データシート3!A:AB,MATCH("ea_"&amp;"風力（陸上）"&amp;"_年間発電",データシート3!$A$1:$AB$1,0),0)/10^3</f>
        <v>53457.053</v>
      </c>
      <c r="BG91" s="33">
        <f>VLOOKUP(BC91&amp;"_"&amp;$AZ$9,データシート3!A:AB,MATCH("ea_"&amp;"中小水（河川）"&amp;"_年間発電",データシート3!$A$1:$AB$1,0),0)/10^3+VLOOKUP(BC91&amp;"_"&amp;$AZ$9,データシート3!A:AB,MATCH("ea_"&amp;"中小水（農業用水路）"&amp;"_年間発電",データシート3!$A$1:$AB$1,0),0)/10^3</f>
        <v>7381.6049999999987</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16536.894</v>
      </c>
      <c r="BI91" s="33">
        <f t="shared" si="26"/>
        <v>229132.217</v>
      </c>
      <c r="BJ91" s="33">
        <f>(VLOOKUP($BC91&amp;"_"&amp;$AZ$8,データシート3!$A:$AN,MATCH("da_合計",データシート3!$A$1:$AN$1,0),0))/10^3</f>
        <v>108320.4563636722</v>
      </c>
      <c r="BK91" s="33">
        <f t="shared" si="21"/>
        <v>120811.7606363278</v>
      </c>
      <c r="BL91" s="33">
        <f t="shared" si="22"/>
        <v>0</v>
      </c>
      <c r="BM91" s="33">
        <f t="shared" si="23"/>
        <v>120811.7606363278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14211</v>
      </c>
      <c r="AY92" s="18" t="str">
        <f>IF(IFERROR(比較地域マスタ!$AE27,"")=0,"",IFERROR(比較地域マスタ!$AE27,""))</f>
        <v>秦野市</v>
      </c>
      <c r="AZ92" s="16"/>
      <c r="BA92" s="22">
        <v>21</v>
      </c>
      <c r="BB92" s="22">
        <v>1</v>
      </c>
      <c r="BC92" s="18" t="str">
        <f t="shared" si="24"/>
        <v>14211</v>
      </c>
      <c r="BD92" s="18" t="str">
        <f t="shared" si="25"/>
        <v>秦野市</v>
      </c>
      <c r="BE92" s="33">
        <f>VLOOKUP(BC92&amp;"_"&amp;$AZ$9,データシート3!A:AB,MATCH("ea_"&amp;"太陽光（建物系）"&amp;"_年間発電",データシート3!$A$1:$AB$1,0),0)/10^3+VLOOKUP(BC92&amp;"_"&amp;$AZ$9,データシート3!A:AB,MATCH("ea_"&amp;"太陽光（土地系）"&amp;"_年間発電",データシート3!$A$1:$AB$1,0),0)/10^3</f>
        <v>887209.08299999987</v>
      </c>
      <c r="BF92" s="33">
        <f>VLOOKUP(BC92&amp;"_"&amp;$AZ$9,データシート3!A:AB,MATCH("ea_"&amp;"風力（陸上）"&amp;"_年間発電",データシート3!$A$1:$AB$1,0),0)/10^3</f>
        <v>60292.855000000003</v>
      </c>
      <c r="BG92" s="33">
        <f>VLOOKUP(BC92&amp;"_"&amp;$AZ$9,データシート3!A:AB,MATCH("ea_"&amp;"中小水（河川）"&amp;"_年間発電",データシート3!$A$1:$AB$1,0),0)/10^3+VLOOKUP(BC92&amp;"_"&amp;$AZ$9,データシート3!A:AB,MATCH("ea_"&amp;"中小水（農業用水路）"&amp;"_年間発電",データシート3!$A$1:$AB$1,0),0)/10^3</f>
        <v>22915.314999999999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970417.25299999979</v>
      </c>
      <c r="BJ92" s="33">
        <f>(VLOOKUP($BC92&amp;"_"&amp;$AZ$8,データシート3!$A:$AN,MATCH("da_合計",データシート3!$A$1:$AN$1,0),0))/10^3</f>
        <v>834183.28655105864</v>
      </c>
      <c r="BK92" s="33">
        <f>BI92-BJ92</f>
        <v>136233.96644894115</v>
      </c>
      <c r="BL92" s="33">
        <f t="shared" si="22"/>
        <v>0</v>
      </c>
      <c r="BM92" s="33">
        <f t="shared" si="23"/>
        <v>136233.96644894115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14301</v>
      </c>
      <c r="AY93" s="18" t="str">
        <f>IF(IFERROR(比較地域マスタ!$AE28,"")=0,"",IFERROR(比較地域マスタ!$AE28,""))</f>
        <v>葉山町</v>
      </c>
      <c r="AZ93" s="16"/>
      <c r="BA93" s="22">
        <v>22</v>
      </c>
      <c r="BB93" s="22">
        <v>1</v>
      </c>
      <c r="BC93" s="18" t="str">
        <f t="shared" si="24"/>
        <v>14301</v>
      </c>
      <c r="BD93" s="18" t="str">
        <f t="shared" si="25"/>
        <v>葉山町</v>
      </c>
      <c r="BE93" s="33">
        <f>VLOOKUP(BC93&amp;"_"&amp;$AZ$9,データシート3!A:AB,MATCH("ea_"&amp;"太陽光（建物系）"&amp;"_年間発電",データシート3!$A$1:$AB$1,0),0)/10^3+VLOOKUP(BC93&amp;"_"&amp;$AZ$9,データシート3!A:AB,MATCH("ea_"&amp;"太陽光（土地系）"&amp;"_年間発電",データシート3!$A$1:$AB$1,0),0)/10^3</f>
        <v>139531.23299999995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139531.23299999995</v>
      </c>
      <c r="BJ93" s="33">
        <f>(VLOOKUP($BC93&amp;"_"&amp;$AZ$8,データシート3!$A:$AN,MATCH("da_合計",データシート3!$A$1:$AN$1,0),0))/10^3</f>
        <v>106861.2790842496</v>
      </c>
      <c r="BK93" s="33">
        <f t="shared" si="21"/>
        <v>32669.953915750346</v>
      </c>
      <c r="BL93" s="33">
        <f t="shared" si="22"/>
        <v>0</v>
      </c>
      <c r="BM93" s="33">
        <f t="shared" si="23"/>
        <v>32669.953915750346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14203</v>
      </c>
      <c r="AY94" s="18" t="str">
        <f>IF(IFERROR(比較地域マスタ!$AE29,"")=0,"",IFERROR(比較地域マスタ!$AE29,""))</f>
        <v>平塚市</v>
      </c>
      <c r="AZ94" s="16"/>
      <c r="BA94" s="22">
        <v>23</v>
      </c>
      <c r="BB94" s="22">
        <v>1</v>
      </c>
      <c r="BC94" s="18" t="str">
        <f t="shared" si="24"/>
        <v>14203</v>
      </c>
      <c r="BD94" s="18" t="str">
        <f t="shared" si="25"/>
        <v>平塚市</v>
      </c>
      <c r="BE94" s="33">
        <f>VLOOKUP(BC94&amp;"_"&amp;$AZ$9,データシート3!A:AB,MATCH("ea_"&amp;"太陽光（建物系）"&amp;"_年間発電",データシート3!$A$1:$AB$1,0),0)/10^3+VLOOKUP(BC94&amp;"_"&amp;$AZ$9,データシート3!A:AB,MATCH("ea_"&amp;"太陽光（土地系）"&amp;"_年間発電",データシート3!$A$1:$AB$1,0),0)/10^3</f>
        <v>1272177.04</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69.66</v>
      </c>
      <c r="BI94" s="33">
        <f t="shared" si="26"/>
        <v>1272246.7</v>
      </c>
      <c r="BJ94" s="33">
        <f>(VLOOKUP($BC94&amp;"_"&amp;$AZ$8,データシート3!$A:$AN,MATCH("da_合計",データシート3!$A$1:$AN$1,0),0))/10^3</f>
        <v>1665424.4798852992</v>
      </c>
      <c r="BK94" s="33">
        <f t="shared" si="21"/>
        <v>-393177.77988529927</v>
      </c>
      <c r="BL94" s="33">
        <f t="shared" si="22"/>
        <v>-393177.77988529927</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14205</v>
      </c>
      <c r="AY95" s="18" t="str">
        <f>IF(IFERROR(比較地域マスタ!$AE30,"")=0,"",IFERROR(比較地域マスタ!$AE30,""))</f>
        <v>藤沢市</v>
      </c>
      <c r="AZ95" s="16"/>
      <c r="BA95" s="22">
        <v>24</v>
      </c>
      <c r="BB95" s="22">
        <v>1</v>
      </c>
      <c r="BC95" s="18" t="str">
        <f t="shared" si="24"/>
        <v>14205</v>
      </c>
      <c r="BD95" s="18" t="str">
        <f t="shared" si="25"/>
        <v>藤沢市</v>
      </c>
      <c r="BE95" s="33">
        <f>VLOOKUP(BC95&amp;"_"&amp;$AZ$9,データシート3!A:AB,MATCH("ea_"&amp;"太陽光（建物系）"&amp;"_年間発電",データシート3!$A$1:$AB$1,0),0)/10^3+VLOOKUP(BC95&amp;"_"&amp;$AZ$9,データシート3!A:AB,MATCH("ea_"&amp;"太陽光（土地系）"&amp;"_年間発電",データシート3!$A$1:$AB$1,0),0)/10^3</f>
        <v>1563768.257</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26.245000000000001</v>
      </c>
      <c r="BI95" s="33">
        <f t="shared" si="26"/>
        <v>1563794.5020000001</v>
      </c>
      <c r="BJ95" s="33">
        <f>(VLOOKUP($BC95&amp;"_"&amp;$AZ$8,データシート3!$A:$AN,MATCH("da_合計",データシート3!$A$1:$AN$1,0),0))/10^3</f>
        <v>2800646.3698629225</v>
      </c>
      <c r="BK95" s="33">
        <f t="shared" si="21"/>
        <v>-1236851.8678629224</v>
      </c>
      <c r="BL95" s="33">
        <f t="shared" si="22"/>
        <v>-1236851.8678629224</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14363</v>
      </c>
      <c r="AY96" s="18" t="str">
        <f>IF(IFERROR(比較地域マスタ!$AE31,"")=0,"",IFERROR(比較地域マスタ!$AE31,""))</f>
        <v>松田町</v>
      </c>
      <c r="AZ96" s="16"/>
      <c r="BA96" s="22">
        <v>25</v>
      </c>
      <c r="BB96" s="22">
        <v>1</v>
      </c>
      <c r="BC96" s="18" t="str">
        <f t="shared" si="24"/>
        <v>14363</v>
      </c>
      <c r="BD96" s="18" t="str">
        <f t="shared" si="25"/>
        <v>松田町</v>
      </c>
      <c r="BE96" s="33">
        <f>VLOOKUP(BC96&amp;"_"&amp;$AZ$9,データシート3!A:AB,MATCH("ea_"&amp;"太陽光（建物系）"&amp;"_年間発電",データシート3!$A$1:$AB$1,0),0)/10^3+VLOOKUP(BC96&amp;"_"&amp;$AZ$9,データシート3!A:AB,MATCH("ea_"&amp;"太陽光（土地系）"&amp;"_年間発電",データシート3!$A$1:$AB$1,0),0)/10^3</f>
        <v>78958.891999999993</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21009.143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99968.034999999989</v>
      </c>
      <c r="BJ96" s="33">
        <f>(VLOOKUP($BC96&amp;"_"&amp;$AZ$8,データシート3!$A:$AN,MATCH("da_合計",データシート3!$A$1:$AN$1,0),0))/10^3</f>
        <v>48460.834957348517</v>
      </c>
      <c r="BK96" s="33">
        <f t="shared" si="21"/>
        <v>51507.200042651471</v>
      </c>
      <c r="BL96" s="33">
        <f t="shared" si="22"/>
        <v>0</v>
      </c>
      <c r="BM96" s="33">
        <f t="shared" si="23"/>
        <v>51507.200042651471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14383</v>
      </c>
      <c r="AY97" s="18" t="str">
        <f>IF(IFERROR(比較地域マスタ!$AE32,"")=0,"",IFERROR(比較地域マスタ!$AE32,""))</f>
        <v>真鶴町</v>
      </c>
      <c r="AZ97" s="16"/>
      <c r="BA97" s="22">
        <v>26</v>
      </c>
      <c r="BB97" s="22">
        <v>1</v>
      </c>
      <c r="BC97" s="18" t="str">
        <f t="shared" si="24"/>
        <v>14383</v>
      </c>
      <c r="BD97" s="18" t="str">
        <f t="shared" si="25"/>
        <v>真鶴町</v>
      </c>
      <c r="BE97" s="33">
        <f>VLOOKUP(BC97&amp;"_"&amp;$AZ$9,データシート3!A:AB,MATCH("ea_"&amp;"太陽光（建物系）"&amp;"_年間発電",データシート3!$A$1:$AB$1,0),0)/10^3+VLOOKUP(BC97&amp;"_"&amp;$AZ$9,データシート3!A:AB,MATCH("ea_"&amp;"太陽光（土地系）"&amp;"_年間発電",データシート3!$A$1:$AB$1,0),0)/10^3</f>
        <v>52766.070999999996</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1434.3489999999997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1194.268</v>
      </c>
      <c r="BI97" s="33">
        <f t="shared" si="26"/>
        <v>55394.687999999995</v>
      </c>
      <c r="BJ97" s="33">
        <f>(VLOOKUP($BC97&amp;"_"&amp;$AZ$8,データシート3!$A:$AN,MATCH("da_合計",データシート3!$A$1:$AN$1,0),0))/10^3</f>
        <v>23338.279503076235</v>
      </c>
      <c r="BK97" s="33">
        <f t="shared" si="21"/>
        <v>32056.408496923759</v>
      </c>
      <c r="BL97" s="33">
        <f t="shared" si="22"/>
        <v>0</v>
      </c>
      <c r="BM97" s="33">
        <f t="shared" si="23"/>
        <v>32056.408496923759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14210</v>
      </c>
      <c r="AY98" s="18" t="str">
        <f>IF(IFERROR(比較地域マスタ!$AE33,"")=0,"",IFERROR(比較地域マスタ!$AE33,""))</f>
        <v>三浦市</v>
      </c>
      <c r="AZ98" s="16"/>
      <c r="BA98" s="22">
        <v>27</v>
      </c>
      <c r="BB98" s="22">
        <v>1</v>
      </c>
      <c r="BC98" s="18" t="str">
        <f t="shared" si="24"/>
        <v>14210</v>
      </c>
      <c r="BD98" s="18" t="str">
        <f t="shared" si="25"/>
        <v>三浦市</v>
      </c>
      <c r="BE98" s="33">
        <f>VLOOKUP(BC98&amp;"_"&amp;$AZ$9,データシート3!A:AB,MATCH("ea_"&amp;"太陽光（建物系）"&amp;"_年間発電",データシート3!$A$1:$AB$1,0),0)/10^3+VLOOKUP(BC98&amp;"_"&amp;$AZ$9,データシート3!A:AB,MATCH("ea_"&amp;"太陽光（土地系）"&amp;"_年間発電",データシート3!$A$1:$AB$1,0),0)/10^3</f>
        <v>606812.897</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606812.897</v>
      </c>
      <c r="BJ98" s="33">
        <f>(VLOOKUP($BC98&amp;"_"&amp;$AZ$8,データシート3!$A:$AN,MATCH("da_合計",データシート3!$A$1:$AN$1,0),0))/10^3</f>
        <v>178079.52059702721</v>
      </c>
      <c r="BK98" s="33">
        <f t="shared" si="21"/>
        <v>428733.37640297279</v>
      </c>
      <c r="BL98" s="33">
        <f t="shared" si="22"/>
        <v>0</v>
      </c>
      <c r="BM98" s="33">
        <f t="shared" si="23"/>
        <v>428733.37640297279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14217</v>
      </c>
      <c r="AY99" s="18" t="str">
        <f>IF(IFERROR(比較地域マスタ!$AE34,"")=0,"",IFERROR(比較地域マスタ!$AE34,""))</f>
        <v>南足柄市</v>
      </c>
      <c r="AZ99" s="16"/>
      <c r="BA99" s="22">
        <v>28</v>
      </c>
      <c r="BB99" s="22">
        <v>1</v>
      </c>
      <c r="BC99" s="18" t="str">
        <f t="shared" si="24"/>
        <v>14217</v>
      </c>
      <c r="BD99" s="18" t="str">
        <f t="shared" si="25"/>
        <v>南足柄市</v>
      </c>
      <c r="BE99" s="33">
        <f>VLOOKUP(BC99&amp;"_"&amp;$AZ$9,データシート3!A:AB,MATCH("ea_"&amp;"太陽光（建物系）"&amp;"_年間発電",データシート3!$A$1:$AB$1,0),0)/10^3+VLOOKUP(BC99&amp;"_"&amp;$AZ$9,データシート3!A:AB,MATCH("ea_"&amp;"太陽光（土地系）"&amp;"_年間発電",データシート3!$A$1:$AB$1,0),0)/10^3</f>
        <v>390235.13699999999</v>
      </c>
      <c r="BF99" s="33">
        <f>VLOOKUP(BC99&amp;"_"&amp;$AZ$9,データシート3!A:AB,MATCH("ea_"&amp;"風力（陸上）"&amp;"_年間発電",データシート3!$A$1:$AB$1,0),0)/10^3</f>
        <v>1512.556</v>
      </c>
      <c r="BG99" s="33">
        <f>VLOOKUP(BC99&amp;"_"&amp;$AZ$9,データシート3!A:AB,MATCH("ea_"&amp;"中小水（河川）"&amp;"_年間発電",データシート3!$A$1:$AB$1,0),0)/10^3+VLOOKUP(BC99&amp;"_"&amp;$AZ$9,データシート3!A:AB,MATCH("ea_"&amp;"中小水（農業用水路）"&amp;"_年間発電",データシート3!$A$1:$AB$1,0),0)/10^3</f>
        <v>16178.566999999997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407926.25999999995</v>
      </c>
      <c r="BJ99" s="33">
        <f>(VLOOKUP($BC99&amp;"_"&amp;$AZ$8,データシート3!$A:$AN,MATCH("da_合計",データシート3!$A$1:$AN$1,0),0))/10^3</f>
        <v>275838.00627907692</v>
      </c>
      <c r="BK99" s="33">
        <f t="shared" si="21"/>
        <v>132088.25372092304</v>
      </c>
      <c r="BL99" s="33">
        <f t="shared" si="22"/>
        <v>0</v>
      </c>
      <c r="BM99" s="33">
        <f t="shared" si="23"/>
        <v>132088.25372092304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14364</v>
      </c>
      <c r="AY100" s="18" t="str">
        <f>IF(IFERROR(比較地域マスタ!$AE35,"")=0,"",IFERROR(比較地域マスタ!$AE35,""))</f>
        <v>山北町</v>
      </c>
      <c r="AZ100" s="16"/>
      <c r="BA100" s="22">
        <v>29</v>
      </c>
      <c r="BB100" s="22">
        <v>1</v>
      </c>
      <c r="BC100" s="18" t="str">
        <f t="shared" si="24"/>
        <v>14364</v>
      </c>
      <c r="BD100" s="18" t="str">
        <f t="shared" si="25"/>
        <v>山北町</v>
      </c>
      <c r="BE100" s="33">
        <f>VLOOKUP(BC100&amp;"_"&amp;$AZ$9,データシート3!A:AB,MATCH("ea_"&amp;"太陽光（建物系）"&amp;"_年間発電",データシート3!$A$1:$AB$1,0),0)/10^3+VLOOKUP(BC100&amp;"_"&amp;$AZ$9,データシート3!A:AB,MATCH("ea_"&amp;"太陽光（土地系）"&amp;"_年間発電",データシート3!$A$1:$AB$1,0),0)/10^3</f>
        <v>132867.55800000002</v>
      </c>
      <c r="BF100" s="33">
        <f>VLOOKUP(BC100&amp;"_"&amp;$AZ$9,データシート3!A:AB,MATCH("ea_"&amp;"風力（陸上）"&amp;"_年間発電",データシート3!$A$1:$AB$1,0),0)/10^3</f>
        <v>6315.6109999999999</v>
      </c>
      <c r="BG100" s="33">
        <f>VLOOKUP(BC100&amp;"_"&amp;$AZ$9,データシート3!A:AB,MATCH("ea_"&amp;"中小水（河川）"&amp;"_年間発電",データシート3!$A$1:$AB$1,0),0)/10^3+VLOOKUP(BC100&amp;"_"&amp;$AZ$9,データシート3!A:AB,MATCH("ea_"&amp;"中小水（農業用水路）"&amp;"_年間発電",データシート3!$A$1:$AB$1,0),0)/10^3</f>
        <v>147515.30799999996</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286698.47699999996</v>
      </c>
      <c r="BJ100" s="33">
        <f>(VLOOKUP($BC100&amp;"_"&amp;$AZ$8,データシート3!$A:$AN,MATCH("da_合計",データシート3!$A$1:$AN$1,0),0))/10^3</f>
        <v>64024.047830527874</v>
      </c>
      <c r="BK100" s="33">
        <f t="shared" si="21"/>
        <v>222674.42916947207</v>
      </c>
      <c r="BL100" s="33">
        <f t="shared" si="22"/>
        <v>0</v>
      </c>
      <c r="BM100" s="33">
        <f t="shared" si="23"/>
        <v>222674.42916947207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14213</v>
      </c>
      <c r="AY101" s="18" t="str">
        <f>IF(IFERROR(比較地域マスタ!$AE36,"")=0,"",IFERROR(比較地域マスタ!$AE36,""))</f>
        <v>大和市</v>
      </c>
      <c r="AZ101" s="16"/>
      <c r="BA101" s="22">
        <v>30</v>
      </c>
      <c r="BB101" s="22">
        <v>1</v>
      </c>
      <c r="BC101" s="18" t="str">
        <f t="shared" si="24"/>
        <v>14213</v>
      </c>
      <c r="BD101" s="18" t="str">
        <f t="shared" si="25"/>
        <v>大和市</v>
      </c>
      <c r="BE101" s="33">
        <f>VLOOKUP(BC101&amp;"_"&amp;$AZ$9,データシート3!A:AB,MATCH("ea_"&amp;"太陽光（建物系）"&amp;"_年間発電",データシート3!$A$1:$AB$1,0),0)/10^3+VLOOKUP(BC101&amp;"_"&amp;$AZ$9,データシート3!A:AB,MATCH("ea_"&amp;"太陽光（土地系）"&amp;"_年間発電",データシート3!$A$1:$AB$1,0),0)/10^3</f>
        <v>633625.01800000004</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22.811</v>
      </c>
      <c r="BI101" s="33">
        <f t="shared" si="26"/>
        <v>633647.82900000003</v>
      </c>
      <c r="BJ101" s="33">
        <f>(VLOOKUP($BC101&amp;"_"&amp;$AZ$8,データシート3!$A:$AN,MATCH("da_合計",データシート3!$A$1:$AN$1,0),0))/10^3</f>
        <v>1078186.3483179058</v>
      </c>
      <c r="BK101" s="33">
        <f t="shared" si="21"/>
        <v>-444538.51931790577</v>
      </c>
      <c r="BL101" s="33">
        <f t="shared" si="22"/>
        <v>-444538.51931790577</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14384</v>
      </c>
      <c r="AY102" s="18" t="str">
        <f>IF(IFERROR(比較地域マスタ!$AE37,"")=0,"",IFERROR(比較地域マスタ!$AE37,""))</f>
        <v>湯河原町</v>
      </c>
      <c r="AZ102" s="16"/>
      <c r="BA102" s="22">
        <v>31</v>
      </c>
      <c r="BB102" s="22">
        <v>1</v>
      </c>
      <c r="BC102" s="18" t="str">
        <f t="shared" si="24"/>
        <v>14384</v>
      </c>
      <c r="BD102" s="18" t="str">
        <f t="shared" si="25"/>
        <v>湯河原町</v>
      </c>
      <c r="BE102" s="33">
        <f>VLOOKUP(BC102&amp;"_"&amp;$AZ$9,データシート3!A:AB,MATCH("ea_"&amp;"太陽光（建物系）"&amp;"_年間発電",データシート3!$A$1:$AB$1,0),0)/10^3+VLOOKUP(BC102&amp;"_"&amp;$AZ$9,データシート3!A:AB,MATCH("ea_"&amp;"太陽光（土地系）"&amp;"_年間発電",データシート3!$A$1:$AB$1,0),0)/10^3</f>
        <v>157452.34899999999</v>
      </c>
      <c r="BF102" s="33">
        <f>VLOOKUP(BC102&amp;"_"&amp;$AZ$9,データシート3!A:AB,MATCH("ea_"&amp;"風力（陸上）"&amp;"_年間発電",データシート3!$A$1:$AB$1,0),0)/10^3</f>
        <v>90238.917000000001</v>
      </c>
      <c r="BG102" s="33">
        <f>VLOOKUP(BC102&amp;"_"&amp;$AZ$9,データシート3!A:AB,MATCH("ea_"&amp;"中小水（河川）"&amp;"_年間発電",データシート3!$A$1:$AB$1,0),0)/10^3+VLOOKUP(BC102&amp;"_"&amp;$AZ$9,データシート3!A:AB,MATCH("ea_"&amp;"中小水（農業用水路）"&amp;"_年間発電",データシート3!$A$1:$AB$1,0),0)/10^3</f>
        <v>14920.807000000001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1011.0980000000001</v>
      </c>
      <c r="BI102" s="33">
        <f t="shared" si="26"/>
        <v>263623.17099999997</v>
      </c>
      <c r="BJ102" s="33">
        <f>(VLOOKUP($BC102&amp;"_"&amp;$AZ$8,データシート3!$A:$AN,MATCH("da_合計",データシート3!$A$1:$AN$1,0),0))/10^3</f>
        <v>111954.35904288411</v>
      </c>
      <c r="BK102" s="33">
        <f t="shared" si="21"/>
        <v>151668.81195711586</v>
      </c>
      <c r="BL102" s="33">
        <f t="shared" si="22"/>
        <v>0</v>
      </c>
      <c r="BM102" s="33">
        <f t="shared" si="23"/>
        <v>151668.81195711586</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14201</v>
      </c>
      <c r="AY103" s="18" t="str">
        <f>IF(IFERROR(比較地域マスタ!$AE38,"")=0,"",IFERROR(比較地域マスタ!$AE38,""))</f>
        <v>横須賀市</v>
      </c>
      <c r="AZ103" s="16"/>
      <c r="BA103" s="22">
        <v>32</v>
      </c>
      <c r="BB103" s="22">
        <v>1</v>
      </c>
      <c r="BC103" s="18" t="str">
        <f t="shared" si="24"/>
        <v>14201</v>
      </c>
      <c r="BD103" s="18" t="str">
        <f t="shared" si="25"/>
        <v>横須賀市</v>
      </c>
      <c r="BE103" s="33">
        <f>VLOOKUP(BC103&amp;"_"&amp;$AZ$9,データシート3!A:AB,MATCH("ea_"&amp;"太陽光（建物系）"&amp;"_年間発電",データシート3!$A$1:$AB$1,0),0)/10^3+VLOOKUP(BC103&amp;"_"&amp;$AZ$9,データシート3!A:AB,MATCH("ea_"&amp;"太陽光（土地系）"&amp;"_年間発電",データシート3!$A$1:$AB$1,0),0)/10^3</f>
        <v>1406448.182</v>
      </c>
      <c r="BF103" s="33">
        <f>VLOOKUP(BC103&amp;"_"&amp;$AZ$9,データシート3!A:AB,MATCH("ea_"&amp;"風力（陸上）"&amp;"_年間発電",データシート3!$A$1:$AB$1,0),0)/10^3</f>
        <v>46090.697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51.999000000000002</v>
      </c>
      <c r="BI103" s="33">
        <f t="shared" si="26"/>
        <v>1452590.878</v>
      </c>
      <c r="BJ103" s="33">
        <f>(VLOOKUP($BC103&amp;"_"&amp;$AZ$8,データシート3!$A:$AN,MATCH("da_合計",データシート3!$A$1:$AN$1,0),0))/10^3</f>
        <v>2011843.6241911144</v>
      </c>
      <c r="BK103" s="33">
        <f t="shared" si="21"/>
        <v>-559252.74619111442</v>
      </c>
      <c r="BL103" s="33">
        <f t="shared" si="22"/>
        <v>-559252.74619111442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14100</v>
      </c>
      <c r="AY104" s="18" t="str">
        <f>IF(IFERROR(比較地域マスタ!$AE39,"")=0,"",IFERROR(比較地域マスタ!$AE39,""))</f>
        <v>横浜市</v>
      </c>
      <c r="AZ104" s="16"/>
      <c r="BA104" s="22">
        <v>33</v>
      </c>
      <c r="BB104" s="22">
        <v>1</v>
      </c>
      <c r="BC104" s="18" t="str">
        <f t="shared" si="24"/>
        <v>14100</v>
      </c>
      <c r="BD104" s="18" t="str">
        <f t="shared" si="25"/>
        <v>横浜市</v>
      </c>
      <c r="BE104" s="33">
        <f>VLOOKUP(BC104&amp;"_"&amp;$AZ$9,データシート3!A:AB,MATCH("ea_"&amp;"太陽光（建物系）"&amp;"_年間発電",データシート3!$A$1:$AB$1,0),0)/10^3+VLOOKUP(BC104&amp;"_"&amp;$AZ$9,データシート3!A:AB,MATCH("ea_"&amp;"太陽光（土地系）"&amp;"_年間発電",データシート3!$A$1:$AB$1,0),0)/10^3</f>
        <v>9274081.4159999993</v>
      </c>
      <c r="BF104" s="33">
        <f>VLOOKUP(BC104&amp;"_"&amp;$AZ$9,データシート3!A:AB,MATCH("ea_"&amp;"風力（陸上）"&amp;"_年間発電",データシート3!$A$1:$AB$1,0),0)/10^3</f>
        <v>5980.3770000000013</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8295.125</v>
      </c>
      <c r="BI104" s="33">
        <f t="shared" si="26"/>
        <v>9288356.9179999996</v>
      </c>
      <c r="BJ104" s="33">
        <f>(VLOOKUP($BC104&amp;"_"&amp;$AZ$8,データシート3!$A:$AN,MATCH("da_合計",データシート3!$A$1:$AN$1,0),0))/10^3</f>
        <v>19100540.111017339</v>
      </c>
      <c r="BK104" s="33">
        <f t="shared" ref="BK104:BK135" si="27">BI104-BJ104</f>
        <v>-9812183.1930173393</v>
      </c>
      <c r="BL104" s="33">
        <f t="shared" ref="BL104:BL135" si="28">IF(BK104&gt;0,0,BK104)</f>
        <v>-9812183.1930173393</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中井町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14361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5</v>
      </c>
      <c r="H7" s="701">
        <f t="shared" si="0"/>
        <v>6</v>
      </c>
      <c r="I7" s="701">
        <f t="shared" si="0"/>
        <v>6</v>
      </c>
      <c r="J7" s="701">
        <f t="shared" si="0"/>
        <v>7</v>
      </c>
      <c r="K7" s="702">
        <f t="shared" si="0"/>
        <v>7</v>
      </c>
      <c r="L7" s="702">
        <f t="shared" si="0"/>
        <v>7</v>
      </c>
      <c r="M7" s="702">
        <f t="shared" si="0"/>
        <v>7</v>
      </c>
      <c r="N7" s="702">
        <f t="shared" si="0"/>
        <v>7</v>
      </c>
      <c r="O7" s="702">
        <f>SUM(O8:O13)</f>
        <v>7</v>
      </c>
      <c r="P7" s="702">
        <f t="shared" si="0"/>
        <v>7</v>
      </c>
      <c r="Q7" s="703">
        <f>SUM(Q8:Q13)</f>
        <v>7</v>
      </c>
      <c r="R7" s="909">
        <f t="shared" si="0"/>
        <v>24.716999999999999</v>
      </c>
      <c r="S7" s="910">
        <f t="shared" si="0"/>
        <v>36.540999999999997</v>
      </c>
      <c r="T7" s="910">
        <f t="shared" si="0"/>
        <v>40.115000000000002</v>
      </c>
      <c r="U7" s="910">
        <f t="shared" si="0"/>
        <v>43.713999999999999</v>
      </c>
      <c r="V7" s="910">
        <f t="shared" si="0"/>
        <v>42.249000000000002</v>
      </c>
      <c r="W7" s="910">
        <f t="shared" si="0"/>
        <v>43.419000000000004</v>
      </c>
      <c r="X7" s="910">
        <f t="shared" si="0"/>
        <v>42.980000000000004</v>
      </c>
      <c r="Y7" s="910">
        <f t="shared" si="0"/>
        <v>42.725999999999999</v>
      </c>
      <c r="Z7" s="910">
        <f>SUM(Z8:Z13)</f>
        <v>39.210999999999999</v>
      </c>
      <c r="AA7" s="910">
        <f>SUM(AA8:AA13)</f>
        <v>37.417000000000002</v>
      </c>
      <c r="AB7" s="911">
        <f t="shared" si="0"/>
        <v>35.016999999999996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6</v>
      </c>
      <c r="R10" s="915">
        <f>VLOOKUP($D$3&amp;"_"&amp;R$3,データシート1!$A:$BU,MATCH($R$2&amp;"_"&amp;$C10,データシート1!$A$1:$BU$1,0),0)</f>
        <v>24.716999999999999</v>
      </c>
      <c r="S10" s="916">
        <f>VLOOKUP($D$3&amp;"_"&amp;S$3,データシート1!$A:$BU,MATCH($R$2&amp;"_"&amp;$C10,データシート1!$A$1:$BU$1,0),0)</f>
        <v>28.221</v>
      </c>
      <c r="T10" s="916">
        <f>VLOOKUP($D$3&amp;"_"&amp;T$3,データシート1!$A:$BU,MATCH($R$2&amp;"_"&amp;$C10,データシート1!$A$1:$BU$1,0),0)</f>
        <v>30.981000000000002</v>
      </c>
      <c r="U10" s="916">
        <f>VLOOKUP($D$3&amp;"_"&amp;U$3,データシート1!$A:$BU,MATCH($R$2&amp;"_"&amp;$C10,データシート1!$A$1:$BU$1,0),0)</f>
        <v>35.463000000000001</v>
      </c>
      <c r="V10" s="916">
        <f>VLOOKUP($D$3&amp;"_"&amp;V$3,データシート1!$A:$BU,MATCH($R$2&amp;"_"&amp;$C10,データシート1!$A$1:$BU$1,0),0)</f>
        <v>35.21</v>
      </c>
      <c r="W10" s="916">
        <f>VLOOKUP($D$3&amp;"_"&amp;W$3,データシート1!$A:$BU,MATCH($R$2&amp;"_"&amp;$C10,データシート1!$A$1:$BU$1,0),0)</f>
        <v>36.191000000000003</v>
      </c>
      <c r="X10" s="916">
        <f>VLOOKUP($D$3&amp;"_"&amp;X$3,データシート1!$A:$BU,MATCH($R$2&amp;"_"&amp;$C10,データシート1!$A$1:$BU$1,0),0)</f>
        <v>35.996000000000002</v>
      </c>
      <c r="Y10" s="916">
        <f>VLOOKUP($D$3&amp;"_"&amp;Y$3,データシート1!$A:$BU,MATCH($R$2&amp;"_"&amp;$C10,データシート1!$A$1:$BU$1,0),0)</f>
        <v>36.290999999999997</v>
      </c>
      <c r="Z10" s="916">
        <f>VLOOKUP($D$3&amp;"_"&amp;Z$3,データシート1!$A:$BU,MATCH($R$2&amp;"_"&amp;$C10,データシート1!$A$1:$BU$1,0),0)</f>
        <v>33.26</v>
      </c>
      <c r="AA10" s="916">
        <f>VLOOKUP($D$3&amp;"_"&amp;AA$3,データシート1!$A:$BU,MATCH($R$2&amp;"_"&amp;$C10,データシート1!$A$1:$BU$1,0),0)</f>
        <v>31.736999999999998</v>
      </c>
      <c r="AB10" s="917">
        <f>VLOOKUP($D$3&amp;"_"&amp;AB$3,データシート1!$A:$BU,MATCH($R$2&amp;"_"&amp;$C10,データシート1!$A$1:$BU$1,0),0)</f>
        <v>29.491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8.32</v>
      </c>
      <c r="T11" s="916">
        <f>VLOOKUP($D$3&amp;"_"&amp;T$3,データシート1!$A:$BU,MATCH($R$2&amp;"_"&amp;$C11,データシート1!$A$1:$BU$1,0),0)</f>
        <v>9.1340000000000003</v>
      </c>
      <c r="U11" s="916">
        <f>VLOOKUP($D$3&amp;"_"&amp;U$3,データシート1!$A:$BU,MATCH($R$2&amp;"_"&amp;$C11,データシート1!$A$1:$BU$1,0),0)</f>
        <v>8.2509999999999994</v>
      </c>
      <c r="V11" s="916">
        <f>VLOOKUP($D$3&amp;"_"&amp;V$3,データシート1!$A:$BU,MATCH($R$2&amp;"_"&amp;$C11,データシート1!$A$1:$BU$1,0),0)</f>
        <v>7.0389999999999997</v>
      </c>
      <c r="W11" s="916">
        <f>VLOOKUP($D$3&amp;"_"&amp;W$3,データシート1!$A:$BU,MATCH($R$2&amp;"_"&amp;$C11,データシート1!$A$1:$BU$1,0),0)</f>
        <v>7.2279999999999998</v>
      </c>
      <c r="X11" s="916">
        <f>VLOOKUP($D$3&amp;"_"&amp;X$3,データシート1!$A:$BU,MATCH($R$2&amp;"_"&amp;$C11,データシート1!$A$1:$BU$1,0),0)</f>
        <v>6.984</v>
      </c>
      <c r="Y11" s="916">
        <f>VLOOKUP($D$3&amp;"_"&amp;Y$3,データシート1!$A:$BU,MATCH($R$2&amp;"_"&amp;$C11,データシート1!$A$1:$BU$1,0),0)</f>
        <v>6.4349999999999996</v>
      </c>
      <c r="Z11" s="916">
        <f>VLOOKUP($D$3&amp;"_"&amp;Z$3,データシート1!$A:$BU,MATCH($R$2&amp;"_"&amp;$C11,データシート1!$A$1:$BU$1,0),0)</f>
        <v>5.9509999999999996</v>
      </c>
      <c r="AA11" s="916">
        <f>VLOOKUP($D$3&amp;"_"&amp;AA$3,データシート1!$A:$BU,MATCH($R$2&amp;"_"&amp;$C11,データシート1!$A$1:$BU$1,0),0)</f>
        <v>5.68</v>
      </c>
      <c r="AB11" s="917">
        <f>VLOOKUP($D$3&amp;"_"&amp;AB$3,データシート1!$A:$BU,MATCH($R$2&amp;"_"&amp;$C11,データシート1!$A$1:$BU$1,0),0)</f>
        <v>5.5259999999999998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6</v>
      </c>
      <c r="R26" s="924">
        <f>VLOOKUP($D$3&amp;"_"&amp;R$3,データシート2!$A:$SI,MATCH($R$2&amp;"_"&amp;$B26,データシート2!$A$1:$SI$1,0),0)</f>
        <v>24.716999999999999</v>
      </c>
      <c r="S26" s="925">
        <f>VLOOKUP($D$3&amp;"_"&amp;S$3,データシート2!$A:$SI,MATCH($R$2&amp;"_"&amp;$B26,データシート2!$A$1:$SI$1,0),0)</f>
        <v>28.221</v>
      </c>
      <c r="T26" s="925">
        <f>VLOOKUP($D$3&amp;"_"&amp;T$3,データシート2!$A:$SI,MATCH($R$2&amp;"_"&amp;$B26,データシート2!$A$1:$SI$1,0),0)</f>
        <v>30.981000000000002</v>
      </c>
      <c r="U26" s="925">
        <f>VLOOKUP($D$3&amp;"_"&amp;U$3,データシート2!$A:$SI,MATCH($R$2&amp;"_"&amp;$B26,データシート2!$A$1:$SI$1,0),0)</f>
        <v>35.463000000000001</v>
      </c>
      <c r="V26" s="925">
        <f>VLOOKUP($D$3&amp;"_"&amp;V$3,データシート2!$A:$SI,MATCH($R$2&amp;"_"&amp;$B26,データシート2!$A$1:$SI$1,0),0)</f>
        <v>35.21</v>
      </c>
      <c r="W26" s="925">
        <f>VLOOKUP($D$3&amp;"_"&amp;W$3,データシート2!$A:$SI,MATCH($R$2&amp;"_"&amp;$B26,データシート2!$A$1:$SI$1,0),0)</f>
        <v>36.191000000000003</v>
      </c>
      <c r="X26" s="925">
        <f>VLOOKUP($D$3&amp;"_"&amp;X$3,データシート2!$A:$SI,MATCH($R$2&amp;"_"&amp;$B26,データシート2!$A$1:$SI$1,0),0)</f>
        <v>35.996000000000002</v>
      </c>
      <c r="Y26" s="925">
        <f>VLOOKUP($D$3&amp;"_"&amp;Y$3,データシート2!$A:$SI,MATCH($R$2&amp;"_"&amp;$B26,データシート2!$A$1:$SI$1,0),0)</f>
        <v>36.290999999999997</v>
      </c>
      <c r="Z26" s="925">
        <f>VLOOKUP($D$3&amp;"_"&amp;Z$3,データシート2!$A:$SI,MATCH($R$2&amp;"_"&amp;$B26,データシート2!$A$1:$SI$1,0),0)</f>
        <v>33.26</v>
      </c>
      <c r="AA26" s="925">
        <f>VLOOKUP($D$3&amp;"_"&amp;AA$3,データシート2!$A:$SI,MATCH($R$2&amp;"_"&amp;$B26,データシート2!$A$1:$SI$1,0),0)</f>
        <v>31.736999999999998</v>
      </c>
      <c r="AB26" s="926">
        <f>VLOOKUP($D$3&amp;"_"&amp;AB$3,データシート2!$A:$SI,MATCH($R$2&amp;"_"&amp;$B26,データシート2!$A$1:$SI$1,0),0)</f>
        <v>29.491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2</v>
      </c>
      <c r="I27" s="742">
        <f>VLOOKUP($D$3&amp;"_"&amp;I$3,データシート2!$A:$SI,MATCH($G$2&amp;"_"&amp;$C27,データシート2!$A$1:$SI$1,0),0)</f>
        <v>2</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3</v>
      </c>
      <c r="M27" s="743">
        <f>VLOOKUP($D$3&amp;"_"&amp;M$3,データシート2!$A:$SI,MATCH($G$2&amp;"_"&amp;$C27,データシート2!$A$1:$SI$1,0),0)</f>
        <v>3</v>
      </c>
      <c r="N27" s="743">
        <f>VLOOKUP($D$3&amp;"_"&amp;N$3,データシート2!$A:$SI,MATCH($G$2&amp;"_"&amp;$C27,データシート2!$A$1:$SI$1,0),0)</f>
        <v>3</v>
      </c>
      <c r="O27" s="743">
        <f>VLOOKUP($D$3&amp;"_"&amp;O$3,データシート2!$A:$SI,MATCH($G$2&amp;"_"&amp;$C27,データシート2!$A$1:$SI$1,0),0)</f>
        <v>3</v>
      </c>
      <c r="P27" s="743">
        <f>VLOOKUP($D$3&amp;"_"&amp;P$3,データシート2!$A:$SI,MATCH($G$2&amp;"_"&amp;$C27,データシート2!$A$1:$SI$1,0),0)</f>
        <v>3</v>
      </c>
      <c r="Q27" s="744">
        <f>VLOOKUP($D$3&amp;"_"&amp;Q$3,データシート2!$A:$SI,MATCH($G$2&amp;"_"&amp;$C27,データシート2!$A$1:$SI$1,0),0)</f>
        <v>3</v>
      </c>
      <c r="R27" s="933">
        <f>VLOOKUP($D$3&amp;"_"&amp;R$3,データシート2!$A:$SI,MATCH($R$2&amp;"_"&amp;$C27,データシート2!$A$1:$SI$1,0),0)</f>
        <v>11.057</v>
      </c>
      <c r="S27" s="928">
        <f>VLOOKUP($D$3&amp;"_"&amp;S$3,データシート2!$A:$SI,MATCH($R$2&amp;"_"&amp;$C27,データシート2!$A$1:$SI$1,0),0)</f>
        <v>12.813000000000001</v>
      </c>
      <c r="T27" s="928">
        <f>VLOOKUP($D$3&amp;"_"&amp;T$3,データシート2!$A:$SI,MATCH($R$2&amp;"_"&amp;$C27,データシート2!$A$1:$SI$1,0),0)</f>
        <v>14.409000000000001</v>
      </c>
      <c r="U27" s="928">
        <f>VLOOKUP($D$3&amp;"_"&amp;U$3,データシート2!$A:$SI,MATCH($R$2&amp;"_"&amp;$C27,データシート2!$A$1:$SI$1,0),0)</f>
        <v>19.327999999999999</v>
      </c>
      <c r="V27" s="928">
        <f>VLOOKUP($D$3&amp;"_"&amp;V$3,データシート2!$A:$SI,MATCH($R$2&amp;"_"&amp;$C27,データシート2!$A$1:$SI$1,0),0)</f>
        <v>19.379000000000001</v>
      </c>
      <c r="W27" s="928">
        <f>VLOOKUP($D$3&amp;"_"&amp;W$3,データシート2!$A:$SI,MATCH($R$2&amp;"_"&amp;$C27,データシート2!$A$1:$SI$1,0),0)</f>
        <v>20.324000000000002</v>
      </c>
      <c r="X27" s="928">
        <f>VLOOKUP($D$3&amp;"_"&amp;X$3,データシート2!$A:$SI,MATCH($R$2&amp;"_"&amp;$C27,データシート2!$A$1:$SI$1,0),0)</f>
        <v>20.032</v>
      </c>
      <c r="Y27" s="928">
        <f>VLOOKUP($D$3&amp;"_"&amp;Y$3,データシート2!$A:$SI,MATCH($R$2&amp;"_"&amp;$C27,データシート2!$A$1:$SI$1,0),0)</f>
        <v>21.036000000000001</v>
      </c>
      <c r="Z27" s="928">
        <f>VLOOKUP($D$3&amp;"_"&amp;Z$3,データシート2!$A:$SI,MATCH($R$2&amp;"_"&amp;$C27,データシート2!$A$1:$SI$1,0),0)</f>
        <v>18.818999999999999</v>
      </c>
      <c r="AA27" s="928">
        <f>VLOOKUP($D$3&amp;"_"&amp;AA$3,データシート2!$A:$SI,MATCH($R$2&amp;"_"&amp;$C27,データシート2!$A$1:$SI$1,0),0)</f>
        <v>19.123999999999999</v>
      </c>
      <c r="AB27" s="929">
        <f>VLOOKUP($D$3&amp;"_"&amp;AB$3,データシート2!$A:$SI,MATCH($R$2&amp;"_"&amp;$C27,データシート2!$A$1:$SI$1,0),0)</f>
        <v>16.658000000000001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7.0030000000000001</v>
      </c>
      <c r="S38" s="938">
        <f>VLOOKUP($D$3&amp;"_"&amp;S$3,データシート2!$A:$SI,MATCH($R$2&amp;"_"&amp;$C38,データシート2!$A$1:$SI$1,0),0)</f>
        <v>7.7450000000000001</v>
      </c>
      <c r="T38" s="938">
        <f>VLOOKUP($D$3&amp;"_"&amp;T$3,データシート2!$A:$SI,MATCH($R$2&amp;"_"&amp;$C38,データシート2!$A$1:$SI$1,0),0)</f>
        <v>8.0570000000000004</v>
      </c>
      <c r="U38" s="938">
        <f>VLOOKUP($D$3&amp;"_"&amp;U$3,データシート2!$A:$SI,MATCH($R$2&amp;"_"&amp;$C38,データシート2!$A$1:$SI$1,0),0)</f>
        <v>8.52</v>
      </c>
      <c r="V38" s="938">
        <f>VLOOKUP($D$3&amp;"_"&amp;V$3,データシート2!$A:$SI,MATCH($R$2&amp;"_"&amp;$C38,データシート2!$A$1:$SI$1,0),0)</f>
        <v>8.4559999999999995</v>
      </c>
      <c r="W38" s="938">
        <f>VLOOKUP($D$3&amp;"_"&amp;W$3,データシート2!$A:$SI,MATCH($R$2&amp;"_"&amp;$C38,データシート2!$A$1:$SI$1,0),0)</f>
        <v>8.5969999999999995</v>
      </c>
      <c r="X38" s="938">
        <f>VLOOKUP($D$3&amp;"_"&amp;X$3,データシート2!$A:$SI,MATCH($R$2&amp;"_"&amp;$C38,データシート2!$A$1:$SI$1,0),0)</f>
        <v>8.84</v>
      </c>
      <c r="Y38" s="938">
        <f>VLOOKUP($D$3&amp;"_"&amp;Y$3,データシート2!$A:$SI,MATCH($R$2&amp;"_"&amp;$C38,データシート2!$A$1:$SI$1,0),0)</f>
        <v>8.3309999999999995</v>
      </c>
      <c r="Z38" s="938">
        <f>VLOOKUP($D$3&amp;"_"&amp;Z$3,データシート2!$A:$SI,MATCH($R$2&amp;"_"&amp;$C38,データシート2!$A$1:$SI$1,0),0)</f>
        <v>7.5830000000000002</v>
      </c>
      <c r="AA38" s="938">
        <f>VLOOKUP($D$3&amp;"_"&amp;AA$3,データシート2!$A:$SI,MATCH($R$2&amp;"_"&amp;$C38,データシート2!$A$1:$SI$1,0),0)</f>
        <v>5.9509999999999996</v>
      </c>
      <c r="AB38" s="939">
        <f>VLOOKUP($D$3&amp;"_"&amp;AB$3,データシート2!$A:$SI,MATCH($R$2&amp;"_"&amp;$C38,データシート2!$A$1:$SI$1,0),0)</f>
        <v>6.7149999999999999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6.657</v>
      </c>
      <c r="S47" s="938">
        <f>VLOOKUP($D$3&amp;"_"&amp;S$3,データシート2!$A:$SI,MATCH($R$2&amp;"_"&amp;$C47,データシート2!$A$1:$SI$1,0),0)</f>
        <v>7.6630000000000003</v>
      </c>
      <c r="T47" s="938">
        <f>VLOOKUP($D$3&amp;"_"&amp;T$3,データシート2!$A:$SI,MATCH($R$2&amp;"_"&amp;$C47,データシート2!$A$1:$SI$1,0),0)</f>
        <v>8.5150000000000006</v>
      </c>
      <c r="U47" s="938">
        <f>VLOOKUP($D$3&amp;"_"&amp;U$3,データシート2!$A:$SI,MATCH($R$2&amp;"_"&amp;$C47,データシート2!$A$1:$SI$1,0),0)</f>
        <v>7.6150000000000002</v>
      </c>
      <c r="V47" s="938">
        <f>VLOOKUP($D$3&amp;"_"&amp;V$3,データシート2!$A:$SI,MATCH($R$2&amp;"_"&amp;$C47,データシート2!$A$1:$SI$1,0),0)</f>
        <v>7.375</v>
      </c>
      <c r="W47" s="938">
        <f>VLOOKUP($D$3&amp;"_"&amp;W$3,データシート2!$A:$SI,MATCH($R$2&amp;"_"&amp;$C47,データシート2!$A$1:$SI$1,0),0)</f>
        <v>7.27</v>
      </c>
      <c r="X47" s="938">
        <f>VLOOKUP($D$3&amp;"_"&amp;X$3,データシート2!$A:$SI,MATCH($R$2&amp;"_"&amp;$C47,データシート2!$A$1:$SI$1,0),0)</f>
        <v>7.1239999999999997</v>
      </c>
      <c r="Y47" s="938">
        <f>VLOOKUP($D$3&amp;"_"&amp;Y$3,データシート2!$A:$SI,MATCH($R$2&amp;"_"&amp;$C47,データシート2!$A$1:$SI$1,0),0)</f>
        <v>6.9240000000000004</v>
      </c>
      <c r="Z47" s="938">
        <f>VLOOKUP($D$3&amp;"_"&amp;Z$3,データシート2!$A:$SI,MATCH($R$2&amp;"_"&amp;$C47,データシート2!$A$1:$SI$1,0),0)</f>
        <v>6.8579999999999997</v>
      </c>
      <c r="AA47" s="938">
        <f>VLOOKUP($D$3&amp;"_"&amp;AA$3,データシート2!$A:$SI,MATCH($R$2&amp;"_"&amp;$C47,データシート2!$A$1:$SI$1,0),0)</f>
        <v>6.6619999999999999</v>
      </c>
      <c r="AB47" s="939">
        <f>VLOOKUP($D$3&amp;"_"&amp;AB$3,データシート2!$A:$SI,MATCH($R$2&amp;"_"&amp;$C47,データシート2!$A$1:$SI$1,0),0)</f>
        <v>6.1180000000000003</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0</v>
      </c>
      <c r="S62" s="925">
        <f>VLOOKUP($D$3&amp;"_"&amp;S$3,データシート2!$A:$SI,MATCH($R$2&amp;"_"&amp;$B62,データシート2!$A$1:$SI$1,0),0)</f>
        <v>8.32</v>
      </c>
      <c r="T62" s="925">
        <f>VLOOKUP($D$3&amp;"_"&amp;T$3,データシート2!$A:$SI,MATCH($R$2&amp;"_"&amp;$B62,データシート2!$A$1:$SI$1,0),0)</f>
        <v>9.1340000000000003</v>
      </c>
      <c r="U62" s="925">
        <f>VLOOKUP($D$3&amp;"_"&amp;U$3,データシート2!$A:$SI,MATCH($R$2&amp;"_"&amp;$B62,データシート2!$A$1:$SI$1,0),0)</f>
        <v>8.2509999999999994</v>
      </c>
      <c r="V62" s="925">
        <f>VLOOKUP($D$3&amp;"_"&amp;V$3,データシート2!$A:$SI,MATCH($R$2&amp;"_"&amp;$B62,データシート2!$A$1:$SI$1,0),0)</f>
        <v>7.0389999999999997</v>
      </c>
      <c r="W62" s="925">
        <f>VLOOKUP($D$3&amp;"_"&amp;W$3,データシート2!$A:$SI,MATCH($R$2&amp;"_"&amp;$B62,データシート2!$A$1:$SI$1,0),0)</f>
        <v>7.2279999999999998</v>
      </c>
      <c r="X62" s="925">
        <f>VLOOKUP($D$3&amp;"_"&amp;X$3,データシート2!$A:$SI,MATCH($R$2&amp;"_"&amp;$B62,データシート2!$A$1:$SI$1,0),0)</f>
        <v>6.984</v>
      </c>
      <c r="Y62" s="925">
        <f>VLOOKUP($D$3&amp;"_"&amp;Y$3,データシート2!$A:$SI,MATCH($R$2&amp;"_"&amp;$B62,データシート2!$A$1:$SI$1,0),0)</f>
        <v>6.4349999999999996</v>
      </c>
      <c r="Z62" s="925">
        <f>VLOOKUP($D$3&amp;"_"&amp;Z$3,データシート2!$A:$SI,MATCH($R$2&amp;"_"&amp;$B62,データシート2!$A$1:$SI$1,0),0)</f>
        <v>5.9509999999999996</v>
      </c>
      <c r="AA62" s="925">
        <f>VLOOKUP($D$3&amp;"_"&amp;AA$3,データシート2!$A:$SI,MATCH($R$2&amp;"_"&amp;$B62,データシート2!$A$1:$SI$1,0),0)</f>
        <v>5.68</v>
      </c>
      <c r="AB62" s="926">
        <f>VLOOKUP($D$3&amp;"_"&amp;AB$3,データシート2!$A:$SI,MATCH($R$2&amp;"_"&amp;$B62,データシート2!$A$1:$SI$1,0),0)</f>
        <v>5.5259999999999998</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0</v>
      </c>
      <c r="S65" s="938">
        <f>VLOOKUP($D$3&amp;"_"&amp;S$3,データシート2!$A:$SI,MATCH($R$2&amp;"_"&amp;$C65,データシート2!$A$1:$SI$1,0),0)</f>
        <v>8.32</v>
      </c>
      <c r="T65" s="938">
        <f>VLOOKUP($D$3&amp;"_"&amp;T$3,データシート2!$A:$SI,MATCH($R$2&amp;"_"&amp;$C65,データシート2!$A$1:$SI$1,0),0)</f>
        <v>9.1340000000000003</v>
      </c>
      <c r="U65" s="938">
        <f>VLOOKUP($D$3&amp;"_"&amp;U$3,データシート2!$A:$SI,MATCH($R$2&amp;"_"&amp;$C65,データシート2!$A$1:$SI$1,0),0)</f>
        <v>8.2509999999999994</v>
      </c>
      <c r="V65" s="938">
        <f>VLOOKUP($D$3&amp;"_"&amp;V$3,データシート2!$A:$SI,MATCH($R$2&amp;"_"&amp;$C65,データシート2!$A$1:$SI$1,0),0)</f>
        <v>7.0389999999999997</v>
      </c>
      <c r="W65" s="938">
        <f>VLOOKUP($D$3&amp;"_"&amp;W$3,データシート2!$A:$SI,MATCH($R$2&amp;"_"&amp;$C65,データシート2!$A$1:$SI$1,0),0)</f>
        <v>7.2279999999999998</v>
      </c>
      <c r="X65" s="938">
        <f>VLOOKUP($D$3&amp;"_"&amp;X$3,データシート2!$A:$SI,MATCH($R$2&amp;"_"&amp;$C65,データシート2!$A$1:$SI$1,0),0)</f>
        <v>6.984</v>
      </c>
      <c r="Y65" s="938">
        <f>VLOOKUP($D$3&amp;"_"&amp;Y$3,データシート2!$A:$SI,MATCH($R$2&amp;"_"&amp;$C65,データシート2!$A$1:$SI$1,0),0)</f>
        <v>6.4349999999999996</v>
      </c>
      <c r="Z65" s="938">
        <f>VLOOKUP($D$3&amp;"_"&amp;Z$3,データシート2!$A:$SI,MATCH($R$2&amp;"_"&amp;$C65,データシート2!$A$1:$SI$1,0),0)</f>
        <v>5.9509999999999996</v>
      </c>
      <c r="AA65" s="938">
        <f>VLOOKUP($D$3&amp;"_"&amp;AA$3,データシート2!$A:$SI,MATCH($R$2&amp;"_"&amp;$C65,データシート2!$A$1:$SI$1,0),0)</f>
        <v>5.68</v>
      </c>
      <c r="AB65" s="939">
        <f>VLOOKUP($D$3&amp;"_"&amp;AB$3,データシート2!$A:$SI,MATCH($R$2&amp;"_"&amp;$C65,データシート2!$A$1:$SI$1,0),0)</f>
        <v>5.5259999999999998</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2025-03-04T09:32:02Z</dcterms:created>
  <dcterms:modified xsi:type="dcterms:W3CDTF">2025-03-04T09:32:03Z</dcterms:modified>
  <cp:category/>
  <cp:contentStatus/>
</cp:coreProperties>
</file>