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A84CA32-E8D8-42B1-BDF3-84B193AB7D4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<sst xmlns="http://schemas.openxmlformats.org/spreadsheetml/2006/main" count="16737" uniqueCount="2452">
  <si>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</si>
  <si>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</si>
  <si>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</si>
  <si>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</si>
  <si>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</si>
  <si>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</si>
  <si>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</si>
  <si>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</si>
  <si>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</si>
  <si>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</si>
  <si>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</si>
  <si>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</si>
  <si>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</si>
  <si>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</si>
  <si>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</si>
  <si>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</si>
  <si>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</si>
  <si>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</si>
  <si>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</si>
  <si>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</si>
  <si>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</si>
  <si>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</si>
  <si>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</si>
  <si>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</si>
  <si>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</si>
  <si>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</si>
  <si>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</si>
  <si>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</si>
  <si>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</si>
  <si>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</si>
  <si>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</si>
  <si>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</si>
  <si>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</si>
  <si>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</si>
  <si>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</si>
  <si>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</si>
  <si>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</si>
  <si>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</si>
  <si>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</si>
  <si>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</si>
  <si>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</si>
  <si>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</si>
  <si>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</si>
  <si>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</si>
  <si>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</si>
  <si>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</si>
  <si>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</si>
  <si>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</si>
  <si>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</si>
  <si>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</si>
  <si>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</si>
  <si>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</si>
  <si>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</si>
  <si>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</si>
  <si>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</si>
  <si>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</si>
  <si>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</si>
  <si>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</si>
  <si>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</si>
  <si>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</si>
  <si>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</si>
  <si>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</si>
  <si>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</si>
  <si>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</si>
  <si>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</si>
  <si>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</si>
  <si>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</si>
  <si>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</si>
  <si>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</si>
  <si>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</si>
  <si>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</si>
  <si>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</si>
  <si>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</si>
  <si>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</si>
  <si>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</si>
  <si>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</si>
  <si>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</si>
  <si>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</si>
  <si>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</si>
  <si>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</si>
  <si>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</si>
  <si>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</si>
  <si>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</si>
  <si>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</si>
  <si>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</si>
  <si>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</si>
  <si>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</si>
  <si>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</si>
  <si>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</si>
  <si>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</si>
  <si>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</si>
  <si>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</si>
  <si>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</si>
  <si>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</si>
  <si>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</si>
  <si>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</si>
  <si>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</si>
  <si>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</si>
  <si>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</si>
  <si>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</si>
  <si>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</si>
  <si>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</si>
  <si>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</si>
  <si>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</si>
  <si>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</si>
  <si>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</si>
  <si>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</si>
  <si>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</si>
  <si>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</si>
  <si>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</si>
  <si>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</si>
  <si>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</si>
  <si>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</si>
  <si>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</si>
  <si>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</si>
  <si>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</si>
  <si>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</si>
  <si>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</si>
  <si>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</si>
  <si>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</si>
  <si>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</si>
  <si>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</si>
  <si>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</si>
  <si>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</si>
  <si>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</si>
  <si>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</si>
  <si>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</si>
  <si>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</si>
  <si>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</si>
  <si>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</si>
  <si>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</si>
  <si>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</si>
  <si>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</si>
  <si>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</si>
  <si>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</si>
  <si>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</si>
  <si>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</si>
  <si>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</si>
  <si>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</si>
  <si>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</si>
  <si>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</si>
  <si>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</si>
  <si>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</si>
  <si>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</si>
  <si>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</si>
  <si>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</si>
  <si>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</si>
  <si>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</si>
  <si>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</si>
  <si>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</si>
  <si>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</si>
  <si>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</si>
  <si>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</si>
  <si>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</si>
  <si>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</si>
  <si>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</si>
  <si>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</si>
  <si>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</si>
  <si>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</si>
  <si>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</si>
  <si>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</si>
  <si>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</si>
  <si>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</si>
  <si>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</si>
  <si>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</si>
  <si>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</si>
  <si>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</si>
  <si>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</si>
  <si>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</si>
  <si>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</si>
  <si>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</si>
  <si>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</si>
  <si>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</si>
  <si>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</si>
  <si>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</si>
  <si>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</si>
  <si>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</si>
  <si>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</si>
  <si>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</si>
  <si>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</si>
  <si>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</si>
  <si>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</si>
  <si>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</si>
  <si>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</si>
  <si>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</si>
  <si>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</si>
  <si>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</si>
  <si>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</si>
  <si>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</si>
  <si>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</si>
  <si>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</si>
  <si>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</si>
  <si>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</si>
  <si>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</si>
  <si>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</si>
  <si>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</si>
  <si>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</si>
  <si>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</si>
  <si>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</si>
  <si>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</si>
  <si>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</si>
  <si>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</si>
  <si>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</si>
  <si>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</si>
  <si>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</si>
  <si>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</si>
  <si>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</si>
  <si>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</si>
  <si>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</si>
  <si>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</si>
  <si>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</si>
  <si>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</si>
  <si>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</si>
  <si>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</si>
  <si>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</si>
  <si>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</si>
  <si>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</si>
  <si>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</si>
  <si>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</si>
  <si>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</si>
  <si>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</si>
  <si>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</si>
  <si>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</si>
  <si>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</si>
  <si>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</si>
  <si>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</si>
  <si>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</si>
  <si>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</si>
  <si>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</si>
  <si>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</si>
  <si>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</si>
  <si>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</si>
  <si>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</si>
  <si>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</si>
  <si>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</si>
  <si>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</si>
  <si>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</si>
  <si>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</si>
  <si>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</si>
  <si>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</si>
  <si>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</si>
  <si>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</si>
  <si>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</si>
  <si>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</si>
  <si>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</si>
  <si>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</si>
  <si>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</si>
  <si>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</si>
  <si>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</si>
  <si>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</si>
  <si>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</si>
  <si>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</si>
  <si>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</si>
  <si>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</si>
  <si>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</si>
  <si>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</si>
  <si>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</si>
  <si>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</si>
  <si>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</si>
  <si>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</si>
  <si>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</si>
  <si>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</si>
  <si>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</si>
  <si>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</si>
  <si>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</si>
  <si>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</si>
  <si>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</si>
  <si>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</si>
  <si>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</si>
  <si>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</si>
  <si>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</si>
  <si>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</si>
  <si>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</si>
  <si>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</si>
  <si>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</si>
  <si>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</si>
  <si>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</si>
  <si>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</si>
  <si>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</si>
  <si>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</si>
  <si>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</si>
  <si>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</si>
  <si>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</si>
  <si>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</si>
  <si>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</si>
  <si>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</si>
  <si>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</si>
  <si>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</si>
  <si>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</si>
  <si>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</si>
  <si>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</si>
  <si>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</si>
  <si>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</si>
  <si>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</si>
  <si>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</si>
  <si>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</si>
  <si>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</si>
  <si>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</si>
  <si>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</si>
  <si>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</si>
  <si>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</si>
  <si>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</si>
  <si>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</si>
  <si>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</si>
  <si>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</si>
  <si>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</si>
  <si>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</si>
  <si>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</si>
  <si>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</si>
  <si>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</si>
  <si>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</si>
  <si>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</si>
  <si>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</si>
  <si>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</si>
  <si>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</si>
  <si>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</si>
  <si>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</si>
  <si>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</si>
  <si>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</si>
  <si>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</si>
  <si>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</si>
  <si>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</si>
  <si>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</si>
  <si>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</si>
  <si>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</si>
  <si>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</si>
  <si>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</si>
  <si>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</si>
  <si>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</si>
  <si>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</si>
  <si>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</si>
  <si>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</si>
  <si>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</si>
  <si>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</si>
  <si>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</si>
  <si>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</si>
  <si>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</si>
  <si>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</si>
  <si>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</si>
  <si>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</si>
  <si>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</si>
  <si>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</si>
  <si>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</si>
  <si>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</si>
  <si>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</si>
  <si>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</si>
  <si>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</si>
  <si>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</si>
  <si>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</si>
  <si>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</si>
  <si>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</si>
  <si>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</si>
  <si>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</si>
  <si>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</si>
  <si>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</si>
  <si>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</si>
  <si>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</si>
  <si>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</si>
  <si>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</si>
  <si>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</si>
  <si>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</si>
  <si>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</si>
  <si>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</si>
  <si>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</si>
  <si>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</si>
  <si>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</si>
  <si>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</si>
  <si>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</si>
  <si>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</si>
  <si>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</si>
  <si>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</si>
  <si>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</si>
  <si>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</si>
  <si>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</si>
  <si>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</si>
  <si>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</si>
  <si>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</si>
  <si>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</si>
  <si>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</si>
  <si>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</si>
  <si>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</si>
  <si>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</si>
  <si>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</si>
  <si>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</si>
  <si>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</si>
  <si>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</si>
  <si>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</si>
  <si>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</si>
  <si>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</si>
  <si>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</si>
  <si>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</si>
  <si>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</si>
  <si>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</si>
  <si>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</si>
  <si>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</si>
  <si>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</si>
  <si>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</si>
  <si>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</si>
  <si>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</si>
  <si>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</si>
  <si>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</si>
  <si>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</si>
  <si>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</si>
  <si>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</si>
  <si>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</si>
  <si>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</si>
  <si>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</si>
  <si>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</si>
  <si>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</si>
  <si>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</si>
  <si>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</si>
  <si>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</si>
  <si>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</si>
  <si>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</si>
  <si>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</si>
  <si>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</si>
  <si>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</si>
  <si>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</si>
  <si>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</si>
  <si>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</si>
  <si>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</si>
  <si>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</si>
  <si>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</si>
  <si>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</si>
  <si>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</si>
  <si>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</si>
  <si>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</si>
  <si>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</si>
  <si>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</si>
  <si>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</si>
  <si>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</si>
  <si>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</si>
  <si>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</si>
  <si>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</si>
  <si>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</si>
  <si>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</si>
  <si>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</si>
  <si>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</si>
  <si>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</si>
  <si>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</si>
  <si>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</si>
  <si>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</si>
  <si>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</si>
  <si>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</si>
  <si>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</si>
  <si>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</si>
  <si>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</si>
  <si>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</si>
  <si>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</si>
  <si>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</si>
  <si>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</si>
  <si>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</si>
  <si>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</si>
  <si>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</si>
  <si>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</si>
  <si>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</si>
  <si>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</si>
  <si>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</si>
  <si>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</si>
  <si>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</si>
  <si>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</si>
  <si>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</si>
  <si>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</si>
  <si>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</si>
  <si>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</si>
  <si>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</si>
  <si>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</si>
  <si>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</si>
  <si>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</si>
  <si>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</si>
  <si>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</si>
  <si>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</si>
  <si>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</si>
  <si>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</si>
  <si>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</si>
  <si>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</si>
  <si>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</si>
  <si>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</si>
  <si>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</si>
  <si>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</si>
  <si>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</si>
  <si>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</si>
  <si>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</si>
  <si>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</si>
  <si>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</si>
  <si>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</si>
  <si>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</si>
  <si>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</si>
  <si>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</si>
  <si>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</si>
  <si>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</si>
  <si>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</si>
  <si>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</si>
  <si>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</si>
  <si>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</si>
  <si>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</si>
  <si>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</si>
  <si>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</si>
  <si>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</si>
  <si>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</si>
  <si>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</si>
  <si>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</si>
  <si>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</si>
  <si>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</si>
  <si>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</si>
  <si>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</si>
  <si>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</si>
  <si>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</si>
  <si>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</si>
  <si>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</si>
  <si>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</si>
  <si>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</si>
  <si>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</si>
  <si>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</si>
  <si>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</si>
  <si>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</si>
  <si>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</si>
  <si>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</si>
  <si>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</si>
  <si>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</si>
  <si>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</si>
  <si>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</si>
  <si>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</si>
  <si>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</si>
  <si>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</si>
  <si>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</si>
  <si>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</si>
  <si>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</si>
  <si>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</si>
  <si>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</si>
  <si>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</si>
  <si>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</si>
  <si>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</si>
  <si>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</si>
  <si>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</si>
  <si>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</si>
  <si>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</si>
  <si>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</si>
  <si>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</si>
  <si>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</si>
  <si>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</si>
  <si>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</si>
  <si>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</si>
  <si>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</si>
  <si>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</si>
  <si>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</si>
  <si>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</si>
  <si>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</si>
  <si>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</si>
  <si>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</si>
  <si>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</si>
  <si>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</si>
  <si>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</si>
  <si>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</si>
  <si>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</si>
  <si>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</si>
  <si>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</si>
  <si>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</si>
  <si>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</si>
  <si>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</si>
  <si>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</si>
  <si>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</si>
  <si>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</si>
  <si>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</si>
  <si>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</si>
  <si>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</si>
  <si>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</si>
  <si>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</si>
  <si>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</si>
  <si>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</si>
  <si>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</si>
  <si>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</si>
  <si>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</si>
  <si>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</si>
  <si>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</si>
  <si>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</si>
  <si>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</si>
  <si>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</si>
  <si>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</si>
  <si>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</si>
  <si>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</si>
  <si>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</si>
  <si>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</si>
  <si>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</si>
  <si>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</si>
  <si>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</si>
  <si>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</si>
  <si>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</si>
  <si>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</si>
  <si>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</si>
  <si>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</si>
  <si>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</si>
  <si>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</si>
  <si>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</si>
  <si>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</si>
  <si>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</si>
  <si>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</si>
  <si>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</si>
  <si>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</si>
  <si>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</si>
  <si>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</si>
  <si>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</si>
  <si>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</si>
  <si>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</si>
  <si>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</si>
  <si>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</si>
  <si>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</si>
  <si>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</si>
  <si>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</si>
  <si>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</si>
  <si>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</si>
  <si>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</si>
  <si>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</si>
  <si>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</si>
  <si>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</si>
  <si>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</si>
  <si>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</si>
  <si>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</si>
  <si>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</si>
  <si>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</si>
  <si>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</si>
  <si>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</si>
  <si>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</si>
  <si>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</si>
  <si>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</si>
  <si>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</si>
  <si>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</si>
  <si>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</si>
  <si>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</si>
  <si>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</si>
  <si>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</si>
  <si>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</si>
  <si>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</si>
  <si>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</si>
  <si>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</si>
  <si>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</si>
  <si>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</si>
  <si>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</si>
  <si>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</si>
  <si>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</si>
  <si>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</si>
  <si>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</si>
  <si>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</si>
  <si>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</si>
  <si>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</si>
  <si>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</si>
  <si>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</si>
  <si>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</si>
  <si>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</si>
  <si>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</si>
  <si>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</si>
  <si>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</si>
  <si>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</si>
  <si>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</si>
  <si>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</si>
  <si>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</si>
  <si>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</si>
  <si>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</si>
  <si>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</si>
  <si>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</si>
  <si>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</si>
  <si>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</si>
  <si>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</si>
  <si>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</si>
  <si>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</si>
  <si>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</si>
  <si>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</si>
  <si>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</si>
  <si>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</si>
  <si>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</si>
  <si>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</si>
  <si>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</si>
  <si>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</si>
  <si>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</si>
  <si>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</si>
  <si>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</si>
  <si>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</si>
  <si>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</si>
  <si>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</si>
  <si>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</si>
  <si>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</si>
  <si>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</si>
  <si>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</si>
  <si>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</si>
  <si>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</si>
  <si>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</si>
  <si>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</si>
  <si>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</si>
  <si>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</si>
  <si>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</si>
  <si>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</si>
  <si>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</si>
  <si>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</si>
  <si>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</si>
  <si>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</si>
  <si>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</si>
  <si>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</si>
  <si>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</si>
  <si>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</si>
  <si>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</si>
  <si>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</si>
  <si>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</si>
  <si>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</si>
  <si>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</si>
  <si>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</si>
  <si>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</si>
  <si>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</si>
  <si>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</si>
  <si>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</si>
  <si>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</si>
  <si>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</si>
  <si>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</si>
  <si>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</si>
  <si>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</si>
  <si>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</si>
  <si>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</si>
  <si>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</si>
  <si>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</si>
  <si>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</si>
  <si>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</si>
  <si>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</si>
  <si>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</si>
  <si>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</si>
  <si>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</si>
  <si>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</si>
  <si>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</si>
  <si>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</si>
  <si>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</si>
  <si>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</si>
  <si>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</si>
  <si>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</si>
  <si>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</si>
  <si>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</si>
  <si>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</si>
  <si>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</si>
  <si>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</si>
  <si>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</si>
  <si>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</si>
  <si>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</si>
  <si>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</si>
  <si>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</si>
  <si>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</si>
  <si>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</si>
  <si>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</si>
  <si>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</si>
  <si>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</si>
  <si>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</si>
  <si>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</si>
  <si>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</si>
  <si>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</si>
  <si>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</si>
  <si>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</si>
  <si>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</si>
  <si>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</si>
  <si>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</si>
  <si>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</si>
  <si>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</si>
  <si>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</si>
  <si>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</si>
  <si>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</si>
  <si>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</si>
  <si>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</si>
  <si>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</si>
  <si>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</si>
  <si>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</si>
  <si>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</si>
  <si>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</si>
  <si>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</si>
  <si>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</si>
  <si>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</si>
  <si>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</si>
  <si>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</si>
  <si>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</si>
  <si>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</si>
  <si>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</si>
  <si>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</si>
  <si>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</si>
  <si>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</si>
  <si>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</si>
  <si>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</si>
  <si>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</si>
  <si>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</si>
  <si>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</si>
  <si>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</si>
  <si>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</si>
  <si>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</si>
  <si>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</si>
  <si>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</si>
  <si>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</si>
  <si>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</si>
  <si>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</si>
  <si>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</si>
  <si>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</si>
  <si>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</si>
  <si>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</si>
  <si>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</si>
  <si>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</si>
  <si>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</si>
  <si>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</si>
  <si>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</si>
  <si>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</si>
  <si>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</si>
  <si>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</si>
  <si>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</si>
  <si>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</si>
  <si>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</si>
  <si>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</si>
  <si>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</si>
  <si>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</si>
  <si>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</si>
  <si>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</si>
  <si>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</si>
  <si>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</si>
  <si>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</si>
  <si>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</si>
  <si>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</si>
  <si>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</si>
  <si>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</si>
  <si>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</si>
  <si>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</si>
  <si>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</si>
  <si>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</si>
  <si>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</si>
  <si>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</si>
  <si>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</si>
  <si>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</si>
  <si>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</si>
  <si>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</si>
  <si>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</si>
  <si>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</si>
  <si>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</si>
  <si>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</si>
  <si>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</si>
  <si>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</si>
  <si>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</si>
  <si>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</si>
  <si>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</si>
  <si>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</si>
  <si>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</si>
  <si>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</si>
  <si>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</si>
  <si>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</si>
  <si>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</si>
  <si>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</si>
  <si>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</si>
  <si>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</si>
  <si>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</si>
  <si>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</si>
  <si>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</si>
  <si>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</si>
  <si>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</si>
  <si>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</si>
  <si>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</si>
  <si>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</si>
  <si>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</si>
  <si>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</si>
  <si>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</si>
  <si>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</si>
  <si>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</si>
  <si>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</si>
  <si>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</si>
  <si>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</si>
  <si>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</si>
  <si>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</si>
  <si>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</si>
  <si>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</si>
  <si>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</si>
  <si>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</si>
  <si>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</si>
  <si>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</si>
  <si>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</si>
  <si>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</si>
  <si>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</si>
  <si>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</si>
  <si>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</si>
  <si>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</si>
  <si>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</si>
  <si>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</si>
  <si>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</si>
  <si>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</si>
  <si>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</si>
  <si>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</si>
  <si>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</si>
  <si>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</si>
  <si>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</si>
  <si>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</si>
  <si>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</si>
  <si>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</si>
  <si>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</si>
  <si>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</si>
  <si>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</si>
  <si>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</si>
  <si>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</si>
  <si>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</si>
  <si>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</si>
  <si>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</si>
  <si>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</si>
  <si>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</si>
  <si>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</si>
  <si>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</si>
  <si>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</si>
  <si>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</si>
  <si>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</si>
  <si>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</si>
  <si>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</si>
  <si>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</si>
  <si>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</si>
  <si>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</si>
  <si>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</si>
  <si>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</si>
  <si>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</si>
  <si>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</si>
  <si>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</si>
  <si>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</si>
  <si>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</si>
  <si>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</si>
  <si>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</si>
  <si>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</si>
  <si>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</si>
  <si>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</si>
  <si>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</si>
  <si>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</si>
  <si>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</si>
  <si>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</si>
  <si>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</si>
  <si>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</si>
  <si>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</si>
  <si>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</si>
  <si>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</si>
  <si>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</si>
  <si>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</si>
  <si>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</si>
  <si>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</si>
  <si>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</si>
  <si>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</si>
  <si>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</si>
  <si>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</si>
  <si>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</si>
  <si>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</si>
  <si>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</si>
  <si>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</si>
  <si>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</si>
  <si>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</si>
  <si>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</si>
  <si>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</si>
  <si>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</si>
  <si>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</si>
  <si>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</si>
  <si>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</si>
  <si>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</si>
  <si>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</si>
  <si>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</si>
  <si>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</si>
  <si>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</si>
  <si>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</si>
  <si>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</si>
  <si>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</si>
  <si>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</si>
  <si>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</si>
  <si>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</si>
  <si>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</si>
  <si>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</si>
  <si>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</si>
  <si>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</si>
  <si>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</si>
  <si>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</si>
  <si>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</si>
  <si>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</si>
  <si>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</si>
  <si>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</si>
  <si>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</si>
  <si>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</si>
  <si>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</si>
  <si>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</si>
  <si>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</si>
  <si>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</si>
  <si>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</si>
  <si>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</si>
  <si>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</si>
  <si>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</si>
  <si>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</si>
  <si>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</si>
  <si>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</si>
  <si>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</si>
  <si>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</si>
  <si>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</si>
  <si>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</si>
  <si>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</si>
  <si>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</si>
  <si>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</si>
  <si>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</si>
  <si>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</si>
  <si>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</si>
  <si>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</si>
  <si>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</si>
  <si>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</si>
  <si>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</si>
  <si>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</si>
  <si>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</si>
  <si>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</si>
  <si>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</si>
  <si>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</si>
  <si>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</si>
  <si>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</si>
  <si>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</si>
  <si>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</si>
  <si>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</si>
  <si>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</si>
  <si>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</si>
  <si>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</si>
  <si>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</si>
  <si>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</si>
  <si>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</si>
  <si>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</si>
  <si>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</si>
  <si>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</si>
  <si>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</si>
  <si>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</si>
  <si>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</si>
  <si>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</si>
  <si>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</si>
  <si>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</si>
  <si>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</si>
  <si>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</si>
  <si>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</si>
  <si>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</si>
  <si>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</si>
  <si>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</si>
  <si>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</si>
  <si>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</si>
  <si>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</si>
  <si>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</si>
  <si>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</si>
  <si>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</si>
  <si>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</si>
  <si>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</si>
  <si>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</si>
  <si>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</si>
  <si>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</si>
  <si>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</si>
  <si>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</si>
  <si>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</si>
  <si>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</si>
  <si>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</si>
  <si>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</si>
  <si>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</si>
  <si>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</si>
  <si>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</si>
  <si>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</si>
  <si>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</si>
  <si>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</si>
  <si>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</si>
  <si>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</si>
  <si>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</si>
  <si>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</si>
  <si>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</si>
  <si>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</si>
  <si>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</si>
  <si>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</si>
  <si>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</si>
  <si>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</si>
  <si>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</si>
  <si>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</si>
  <si>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</si>
  <si>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</si>
  <si>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</si>
  <si>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</si>
  <si>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</si>
  <si>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</si>
  <si>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</si>
  <si>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</si>
  <si>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</si>
  <si>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</si>
  <si>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</si>
  <si>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</si>
  <si>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</si>
  <si>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</si>
  <si>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</si>
  <si>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</si>
  <si>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</si>
  <si>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</si>
  <si>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</si>
  <si>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</si>
  <si>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</si>
  <si>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</si>
  <si>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</si>
  <si>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</si>
  <si>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</si>
  <si>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</si>
  <si>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</si>
  <si>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</si>
  <si>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</si>
  <si>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</si>
  <si>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</si>
  <si>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</si>
  <si>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</si>
  <si>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</si>
  <si>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</si>
  <si>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</si>
  <si>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</si>
  <si>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</si>
  <si>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</si>
  <si>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</si>
  <si>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</si>
  <si>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</si>
  <si>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</si>
  <si>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</si>
  <si>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</si>
  <si>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</si>
  <si>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</si>
  <si>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</si>
  <si>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</si>
  <si>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</si>
  <si>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</si>
  <si>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</si>
  <si>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</si>
  <si>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</si>
  <si>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</si>
  <si>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</si>
  <si>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</si>
  <si>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</si>
  <si>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</si>
  <si>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</si>
  <si>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</si>
  <si>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</si>
  <si>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</si>
  <si>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</si>
  <si>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</si>
  <si>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</si>
  <si>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</si>
  <si>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</si>
  <si>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</si>
  <si>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</si>
  <si>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</si>
  <si>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</si>
  <si>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</si>
  <si>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</si>
  <si>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</si>
  <si>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</si>
  <si>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</si>
  <si>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</si>
  <si>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</si>
  <si>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</si>
  <si>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</si>
  <si>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</si>
  <si>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</si>
  <si>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</si>
  <si>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</si>
  <si>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</si>
  <si>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</si>
  <si>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</si>
  <si>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</si>
  <si>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</si>
  <si>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</si>
  <si>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</si>
  <si>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</si>
  <si>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</si>
  <si>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</si>
  <si>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</si>
  <si>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</si>
  <si>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</si>
  <si>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</si>
  <si>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</si>
  <si>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</si>
  <si>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</si>
  <si>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</si>
  <si>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</si>
  <si>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</si>
  <si>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</si>
  <si>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</si>
  <si>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</si>
  <si>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</si>
  <si>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</si>
  <si>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</si>
  <si>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</si>
  <si>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</si>
  <si>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</si>
  <si>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</si>
  <si>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</si>
  <si>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</si>
  <si>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</si>
  <si>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</si>
  <si>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</si>
  <si>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</si>
  <si>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</si>
  <si>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</si>
  <si>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</si>
  <si>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</si>
  <si>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</si>
  <si>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</si>
  <si>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</si>
  <si>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</si>
  <si>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</si>
  <si>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</si>
  <si>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</si>
  <si>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</si>
  <si>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</si>
  <si>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</si>
  <si>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</si>
  <si>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</si>
  <si>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</si>
  <si>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</si>
  <si>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</si>
  <si>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</si>
  <si>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</si>
  <si>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</si>
  <si>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</si>
  <si>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</si>
  <si>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</si>
  <si>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</si>
  <si>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</si>
  <si>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</si>
  <si>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</si>
  <si>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</si>
  <si>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</si>
  <si>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</si>
  <si>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</si>
  <si>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</si>
  <si>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</si>
  <si>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</si>
  <si>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</si>
  <si>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</si>
  <si>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</si>
  <si>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</si>
  <si>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</si>
  <si>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</si>
  <si>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</si>
  <si>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</si>
  <si>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</si>
  <si>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</si>
  <si>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</si>
  <si>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</si>
  <si>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</si>
  <si>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</si>
  <si>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</si>
  <si>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</si>
  <si>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</si>
  <si>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</si>
  <si>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</si>
  <si>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</si>
  <si>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</si>
  <si>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</si>
  <si>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</si>
  <si>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</si>
  <si>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</si>
  <si>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</si>
  <si>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</si>
  <si>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</si>
  <si>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</si>
  <si>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</si>
  <si>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</si>
  <si>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</si>
  <si>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</si>
  <si>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</si>
  <si>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</si>
  <si>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</si>
  <si>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</si>
  <si>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</si>
  <si>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</si>
  <si>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</si>
  <si>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</si>
  <si>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</si>
  <si>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</si>
  <si>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</si>
  <si>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</si>
  <si>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</si>
  <si>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</si>
  <si>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</si>
  <si>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</si>
  <si>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</si>
  <si>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</si>
  <si>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</si>
  <si>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</si>
  <si>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</si>
  <si>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</si>
  <si>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</si>
  <si>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</si>
  <si>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</si>
  <si>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</si>
  <si>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</si>
  <si>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</si>
  <si>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</si>
  <si>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</si>
  <si>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</si>
  <si>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</si>
  <si>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</si>
  <si>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</si>
  <si>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</si>
  <si>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</si>
  <si>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</si>
  <si>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</si>
  <si>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</si>
  <si>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</si>
  <si>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</si>
  <si>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</si>
  <si>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</si>
  <si>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</si>
  <si>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</si>
  <si>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</si>
  <si>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</si>
  <si>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</si>
  <si>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</si>
  <si>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</si>
  <si>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</si>
  <si>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</si>
  <si>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</si>
  <si>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</si>
  <si>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</si>
  <si>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</si>
  <si>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</si>
  <si>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</si>
  <si>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</si>
  <si>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</si>
  <si>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</si>
  <si>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</si>
  <si>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</si>
  <si>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</si>
  <si>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</si>
  <si>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</si>
  <si>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</si>
  <si>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</si>
  <si>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</si>
  <si>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</si>
  <si>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</si>
  <si>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</si>
  <si>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</si>
  <si>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</si>
  <si>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</si>
  <si>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</si>
  <si>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</si>
  <si>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</si>
  <si>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</si>
  <si>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</si>
  <si>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</si>
  <si>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</si>
  <si>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</si>
  <si>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</si>
  <si>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</si>
  <si>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</si>
  <si>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</si>
  <si>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</si>
  <si>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</si>
  <si>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</si>
  <si>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</si>
  <si>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</si>
  <si>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</si>
  <si>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</si>
  <si>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</si>
  <si>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</si>
  <si>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</si>
  <si>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</si>
  <si>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</si>
  <si>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</si>
  <si>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</si>
  <si>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</si>
  <si>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</si>
  <si>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</si>
  <si>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</si>
  <si>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</si>
  <si>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</si>
  <si>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</si>
  <si>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</si>
  <si>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</si>
  <si>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</si>
  <si>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</si>
  <si>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</si>
  <si>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</si>
  <si>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</si>
  <si>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</si>
  <si>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</si>
  <si>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</si>
  <si>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</si>
  <si>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</si>
  <si>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</si>
  <si>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</si>
  <si>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</si>
  <si>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</si>
  <si>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</si>
  <si>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</si>
  <si>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</si>
  <si>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</si>
  <si>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</si>
  <si>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</si>
  <si>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</si>
  <si>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</si>
  <si>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</si>
  <si>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</si>
  <si>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</si>
  <si>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</si>
  <si>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</si>
  <si>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</si>
  <si>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</si>
  <si>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</si>
  <si>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</si>
  <si>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</si>
  <si>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</si>
  <si>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</si>
  <si>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</si>
  <si>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</si>
  <si>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</si>
  <si>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</si>
  <si>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</si>
  <si>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</si>
  <si>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</si>
  <si>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</si>
  <si>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</si>
  <si>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</si>
  <si>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</si>
  <si>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</si>
  <si>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</si>
  <si>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</si>
  <si>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</si>
  <si>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</si>
  <si>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</si>
  <si>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</si>
  <si>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</si>
  <si>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</si>
  <si>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</si>
  <si>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</si>
  <si>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</si>
  <si>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</si>
  <si>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</si>
  <si>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</si>
  <si>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</si>
  <si>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</si>
  <si>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</si>
  <si>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</si>
  <si>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</si>
  <si>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</si>
  <si>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</si>
  <si>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</si>
  <si>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</si>
  <si>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</si>
  <si>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</si>
  <si>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</si>
  <si>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</si>
  <si>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</si>
  <si>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</si>
  <si>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</si>
  <si>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</si>
  <si>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</si>
  <si>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</si>
  <si>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</si>
  <si>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</si>
  <si>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</si>
  <si>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</si>
  <si>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</si>
  <si>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</si>
  <si>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</si>
  <si>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</si>
  <si>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</si>
  <si>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</si>
  <si>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</si>
  <si>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</si>
  <si>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</si>
  <si>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</si>
  <si>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</si>
  <si>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</si>
  <si>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</si>
  <si>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</si>
  <si>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</si>
  <si>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</si>
  <si>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</si>
  <si>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</si>
  <si>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</si>
  <si>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</si>
  <si>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</si>
  <si>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</si>
  <si>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</si>
  <si>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</si>
  <si>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</si>
  <si>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</si>
  <si>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</si>
  <si>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</si>
  <si>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</si>
  <si>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</si>
  <si>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</si>
  <si>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</si>
  <si>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</si>
  <si>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</si>
  <si>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</si>
  <si>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</si>
  <si>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</si>
  <si>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</si>
  <si>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</si>
  <si>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</si>
  <si>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</si>
  <si>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</si>
  <si>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</si>
  <si>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</si>
  <si>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</si>
  <si>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</si>
  <si>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</si>
  <si>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</si>
  <si>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</si>
  <si>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</si>
  <si>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</si>
  <si>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</si>
  <si>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</si>
  <si>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</si>
  <si>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</si>
  <si>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</si>
  <si>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</si>
  <si>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</si>
  <si>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</si>
  <si>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</si>
  <si>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</si>
  <si>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</si>
  <si>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</si>
  <si>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</si>
  <si>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</si>
  <si>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</si>
  <si>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</si>
  <si>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</si>
  <si>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</si>
  <si>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</si>
  <si>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</si>
  <si>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</si>
  <si>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</si>
  <si>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</si>
  <si>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</si>
  <si>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</si>
  <si>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</si>
  <si>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</si>
  <si>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</si>
  <si>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</si>
  <si>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</si>
  <si>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</si>
  <si>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</si>
  <si>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</si>
  <si>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</si>
  <si>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</si>
  <si>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</si>
  <si>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</si>
  <si>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</si>
  <si>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</si>
  <si>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</si>
  <si>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</si>
  <si>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</si>
  <si>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</si>
  <si>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</si>
  <si>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</si>
  <si>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</si>
  <si>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</si>
  <si>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</si>
  <si>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</si>
  <si>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</si>
  <si>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</si>
  <si>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</si>
  <si>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</si>
  <si>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</si>
  <si>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</si>
  <si>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</si>
  <si>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</si>
  <si>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14100</t>
  </si>
  <si>
    <t>横浜市</t>
  </si>
  <si>
    <t>14100_令和4年度</t>
  </si>
  <si>
    <t>14100_令和6年度</t>
  </si>
  <si>
    <t>令和6年度</t>
  </si>
  <si>
    <t>14130</t>
  </si>
  <si>
    <t>川崎市</t>
  </si>
  <si>
    <t>14130_令和4年度</t>
  </si>
  <si>
    <t>14130_令和6年度</t>
  </si>
  <si>
    <t>14150</t>
  </si>
  <si>
    <t>相模原市</t>
  </si>
  <si>
    <t>14150_令和4年度</t>
  </si>
  <si>
    <t>14150_令和6年度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</si>
  <si>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</si>
  <si>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</si>
  <si>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</si>
  <si>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</si>
  <si>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</si>
  <si>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</si>
  <si>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</si>
  <si>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</si>
  <si>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</si>
  <si>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</si>
  <si>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</si>
  <si>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</si>
  <si>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</si>
  <si>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</si>
  <si>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</si>
  <si>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</si>
  <si>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</si>
  <si>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</si>
  <si>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</si>
  <si>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</si>
  <si>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</si>
  <si>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</si>
  <si>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</si>
  <si>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</si>
  <si>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</si>
  <si>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</si>
  <si>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</si>
  <si>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</si>
  <si>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</si>
  <si>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</si>
  <si>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</si>
  <si>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</si>
  <si>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</si>
  <si>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</si>
  <si>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</si>
  <si>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</si>
  <si>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</si>
  <si>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</si>
  <si>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</si>
  <si>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</si>
  <si>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</si>
  <si>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</si>
  <si>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</si>
  <si>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</si>
  <si>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</si>
  <si>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</si>
  <si>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</si>
  <si>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</si>
  <si>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</si>
  <si>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</si>
  <si>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</si>
  <si>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</si>
  <si>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</si>
  <si>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</si>
  <si>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</si>
  <si>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</si>
  <si>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</si>
  <si>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</si>
  <si>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</si>
  <si>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</si>
  <si>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</si>
  <si>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</si>
  <si>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</si>
  <si>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</si>
  <si>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</si>
  <si>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</si>
  <si>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</si>
  <si>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</si>
  <si>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</si>
  <si>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</si>
  <si>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</si>
  <si>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</si>
  <si>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</si>
  <si>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14203</t>
  </si>
  <si>
    <t>平塚市</t>
  </si>
  <si>
    <t>14203_令和4年度</t>
  </si>
  <si>
    <t>14203_令和6年度</t>
  </si>
  <si>
    <t>14207</t>
  </si>
  <si>
    <t>茅ヶ崎市</t>
  </si>
  <si>
    <t>14207_令和4年度</t>
  </si>
  <si>
    <t>14207_令和6年度</t>
  </si>
  <si>
    <t>14213</t>
  </si>
  <si>
    <t>大和市</t>
  </si>
  <si>
    <t>14213_令和4年度</t>
  </si>
  <si>
    <t>14213_令和6年度</t>
  </si>
  <si>
    <t>14214</t>
  </si>
  <si>
    <t>伊勢原市</t>
  </si>
  <si>
    <t>14214_令和4年度</t>
  </si>
  <si>
    <t>14214_令和6年度</t>
  </si>
  <si>
    <t>14201</t>
  </si>
  <si>
    <t>横須賀市</t>
  </si>
  <si>
    <t>14201_令和4年度</t>
  </si>
  <si>
    <t>14201_令和6年度</t>
  </si>
  <si>
    <t>14204</t>
  </si>
  <si>
    <t>鎌倉市</t>
  </si>
  <si>
    <t>14204_令和4年度</t>
  </si>
  <si>
    <t>14204_令和6年度</t>
  </si>
  <si>
    <t>14211</t>
  </si>
  <si>
    <t>秦野市</t>
  </si>
  <si>
    <t>14211_令和4年度</t>
  </si>
  <si>
    <t>14211_令和6年度</t>
  </si>
  <si>
    <t>14383</t>
  </si>
  <si>
    <t>真鶴町</t>
  </si>
  <si>
    <t>14383_令和4年度</t>
  </si>
  <si>
    <t>14383_令和6年度</t>
  </si>
  <si>
    <t>14301</t>
  </si>
  <si>
    <t>葉山町</t>
  </si>
  <si>
    <t>14301_令和4年度</t>
  </si>
  <si>
    <t>14301_令和6年度</t>
  </si>
  <si>
    <t>14341</t>
  </si>
  <si>
    <t>大磯町</t>
  </si>
  <si>
    <t>14341_令和4年度</t>
  </si>
  <si>
    <t>14341_令和6年度</t>
  </si>
  <si>
    <t>14366</t>
  </si>
  <si>
    <t>開成町</t>
  </si>
  <si>
    <t>14366_令和4年度</t>
  </si>
  <si>
    <t>14366_令和6年度</t>
  </si>
  <si>
    <t>14216</t>
  </si>
  <si>
    <t>座間市</t>
  </si>
  <si>
    <t>14216_令和4年度</t>
  </si>
  <si>
    <t>14216_令和6年度</t>
  </si>
  <si>
    <t>14362</t>
  </si>
  <si>
    <t>大井町</t>
  </si>
  <si>
    <t>14362_令和4年度</t>
  </si>
  <si>
    <t>14362_令和6年度</t>
  </si>
  <si>
    <t>14384</t>
  </si>
  <si>
    <t>湯河原町</t>
  </si>
  <si>
    <t>14384_令和4年度</t>
  </si>
  <si>
    <t>14384_令和6年度</t>
  </si>
  <si>
    <t>14402</t>
  </si>
  <si>
    <t>清川村</t>
  </si>
  <si>
    <t>14402_令和4年度</t>
  </si>
  <si>
    <t>14402_令和6年度</t>
  </si>
  <si>
    <t>14342</t>
  </si>
  <si>
    <t>二宮町</t>
  </si>
  <si>
    <t>14342_令和4年度</t>
  </si>
  <si>
    <t>14342_令和6年度</t>
  </si>
  <si>
    <t>14382</t>
  </si>
  <si>
    <t>箱根町</t>
  </si>
  <si>
    <t>14382_令和4年度</t>
  </si>
  <si>
    <t>14382_令和6年度</t>
  </si>
  <si>
    <t>14363</t>
  </si>
  <si>
    <t>松田町</t>
  </si>
  <si>
    <t>14363_令和4年度</t>
  </si>
  <si>
    <t>14363_令和6年度</t>
  </si>
  <si>
    <t>14364</t>
  </si>
  <si>
    <t>山北町</t>
  </si>
  <si>
    <t>14364_令和4年度</t>
  </si>
  <si>
    <t>14364_令和6年度</t>
  </si>
  <si>
    <t>14361</t>
  </si>
  <si>
    <t>中井町</t>
  </si>
  <si>
    <t>14361_令和4年度</t>
  </si>
  <si>
    <t>14361_令和6年度</t>
  </si>
  <si>
    <t>14212</t>
  </si>
  <si>
    <t>厚木市</t>
  </si>
  <si>
    <t>14212_令和4年度</t>
  </si>
  <si>
    <t>14212_令和6年度</t>
  </si>
  <si>
    <t>14206</t>
  </si>
  <si>
    <t>小田原市</t>
  </si>
  <si>
    <t>14206_令和4年度</t>
  </si>
  <si>
    <t>14206_令和6年度</t>
  </si>
  <si>
    <t>14208</t>
  </si>
  <si>
    <t>逗子市</t>
  </si>
  <si>
    <t>14208_令和4年度</t>
  </si>
  <si>
    <t>14208_令和6年度</t>
  </si>
  <si>
    <t>14218</t>
  </si>
  <si>
    <t>綾瀬市</t>
  </si>
  <si>
    <t>14218_令和4年度</t>
  </si>
  <si>
    <t>14218_令和6年度</t>
  </si>
  <si>
    <t>14321</t>
  </si>
  <si>
    <t>寒川町</t>
  </si>
  <si>
    <t>14321_令和4年度</t>
  </si>
  <si>
    <t>14321_令和6年度</t>
  </si>
  <si>
    <t>14217</t>
  </si>
  <si>
    <t>南足柄市</t>
  </si>
  <si>
    <t>14217_令和4年度</t>
  </si>
  <si>
    <t>14217_令和6年度</t>
  </si>
  <si>
    <t>14210</t>
  </si>
  <si>
    <t>三浦市</t>
  </si>
  <si>
    <t>14210_令和4年度</t>
  </si>
  <si>
    <t>14210_令和6年度</t>
  </si>
  <si>
    <t>14401</t>
  </si>
  <si>
    <t>愛川町</t>
  </si>
  <si>
    <t>14401_令和4年度</t>
  </si>
  <si>
    <t>14401_令和6年度</t>
  </si>
  <si>
    <t>08204_令和6年度</t>
  </si>
  <si>
    <t>08204</t>
  </si>
  <si>
    <t>古河市</t>
  </si>
  <si>
    <t>08203_令和6年度</t>
  </si>
  <si>
    <t>08203</t>
  </si>
  <si>
    <t>土浦市</t>
  </si>
  <si>
    <t>08204_令和4年度</t>
  </si>
  <si>
    <t>08203_令和4年度</t>
  </si>
  <si>
    <t>28217_平成2年度</t>
  </si>
  <si>
    <t>28217</t>
  </si>
  <si>
    <t>川西市</t>
  </si>
  <si>
    <t>28217_平成17年度</t>
  </si>
  <si>
    <t>28217_平成18年度</t>
  </si>
  <si>
    <t>28217_平成19年度</t>
  </si>
  <si>
    <t>28217_平成20年度</t>
  </si>
  <si>
    <t>28217_平成21年度</t>
  </si>
  <si>
    <t>28217_平成22年度</t>
  </si>
  <si>
    <t>28217_平成23年度</t>
  </si>
  <si>
    <t>28217_平成24年度</t>
  </si>
  <si>
    <t>28217_平成25年度</t>
  </si>
  <si>
    <t>28217_平成26年度</t>
  </si>
  <si>
    <t>28217_平成27年度</t>
  </si>
  <si>
    <t>28217_平成28年度</t>
  </si>
  <si>
    <t>28217_平成29年度</t>
  </si>
  <si>
    <t>28217_平成30年度</t>
  </si>
  <si>
    <t>28217_令和元年度</t>
  </si>
  <si>
    <t>28217_令和2年度</t>
  </si>
  <si>
    <t>28217_令和3年度</t>
  </si>
  <si>
    <t>28217_令和4年度</t>
  </si>
  <si>
    <t>28217_令和5年度</t>
  </si>
  <si>
    <t>28217_令和6年度</t>
  </si>
  <si>
    <t>12208_平成2年度</t>
  </si>
  <si>
    <t>12208</t>
  </si>
  <si>
    <t>野田市</t>
  </si>
  <si>
    <t>12208_平成17年度</t>
  </si>
  <si>
    <t>12208_平成18年度</t>
  </si>
  <si>
    <t>12208_平成19年度</t>
  </si>
  <si>
    <t>12208_平成20年度</t>
  </si>
  <si>
    <t>12208_平成21年度</t>
  </si>
  <si>
    <t>12208_平成22年度</t>
  </si>
  <si>
    <t>12208_平成23年度</t>
  </si>
  <si>
    <t>12208_平成24年度</t>
  </si>
  <si>
    <t>12208_平成25年度</t>
  </si>
  <si>
    <t>12208_平成26年度</t>
  </si>
  <si>
    <t>12208_平成27年度</t>
  </si>
  <si>
    <t>12208_平成28年度</t>
  </si>
  <si>
    <t>12208_平成29年度</t>
  </si>
  <si>
    <t>12208_平成30年度</t>
  </si>
  <si>
    <t>12208_令和元年度</t>
  </si>
  <si>
    <t>12208_令和2年度</t>
  </si>
  <si>
    <t>12208_令和3年度</t>
  </si>
  <si>
    <t>12208_令和4年度</t>
  </si>
  <si>
    <t>12208_令和5年度</t>
  </si>
  <si>
    <t>12208_令和6年度</t>
  </si>
  <si>
    <t>23210_平成2年度</t>
  </si>
  <si>
    <t>23210</t>
  </si>
  <si>
    <t>刈谷市</t>
  </si>
  <si>
    <t>23210_平成17年度</t>
  </si>
  <si>
    <t>23210_平成18年度</t>
  </si>
  <si>
    <t>23210_平成19年度</t>
  </si>
  <si>
    <t>23210_平成20年度</t>
  </si>
  <si>
    <t>23210_平成21年度</t>
  </si>
  <si>
    <t>23210_平成22年度</t>
  </si>
  <si>
    <t>23210_平成23年度</t>
  </si>
  <si>
    <t>23210_平成24年度</t>
  </si>
  <si>
    <t>23210_平成25年度</t>
  </si>
  <si>
    <t>23210_平成26年度</t>
  </si>
  <si>
    <t>23210_平成27年度</t>
  </si>
  <si>
    <t>23210_平成28年度</t>
  </si>
  <si>
    <t>23210_平成29年度</t>
  </si>
  <si>
    <t>23210_平成30年度</t>
  </si>
  <si>
    <t>23210_令和元年度</t>
  </si>
  <si>
    <t>23210_令和2年度</t>
  </si>
  <si>
    <t>23210_令和3年度</t>
  </si>
  <si>
    <t>23210_令和4年度</t>
  </si>
  <si>
    <t>23210_令和5年度</t>
  </si>
  <si>
    <t>23210_令和6年度</t>
  </si>
  <si>
    <t>20203_平成2年度</t>
  </si>
  <si>
    <t>20203</t>
  </si>
  <si>
    <t>上田市</t>
  </si>
  <si>
    <t>20203_平成17年度</t>
  </si>
  <si>
    <t>20203_平成18年度</t>
  </si>
  <si>
    <t>20203_平成19年度</t>
  </si>
  <si>
    <t>20203_平成20年度</t>
  </si>
  <si>
    <t>20203_平成21年度</t>
  </si>
  <si>
    <t>20203_平成22年度</t>
  </si>
  <si>
    <t>20203_平成23年度</t>
  </si>
  <si>
    <t>20203_平成24年度</t>
  </si>
  <si>
    <t>20203_平成25年度</t>
  </si>
  <si>
    <t>20203_平成26年度</t>
  </si>
  <si>
    <t>20203_平成27年度</t>
  </si>
  <si>
    <t>20203_平成28年度</t>
  </si>
  <si>
    <t>20203_平成29年度</t>
  </si>
  <si>
    <t>20203_平成30年度</t>
  </si>
  <si>
    <t>20203_令和元年度</t>
  </si>
  <si>
    <t>20203_令和2年度</t>
  </si>
  <si>
    <t>20203_令和3年度</t>
  </si>
  <si>
    <t>20203_令和4年度</t>
  </si>
  <si>
    <t>20203_令和5年度</t>
  </si>
  <si>
    <t>20203_令和6年度</t>
  </si>
  <si>
    <t>13213_平成2年度</t>
  </si>
  <si>
    <t>13213</t>
  </si>
  <si>
    <t>東村山市</t>
  </si>
  <si>
    <t>13213_平成17年度</t>
  </si>
  <si>
    <t>13213_平成18年度</t>
  </si>
  <si>
    <t>13213_平成19年度</t>
  </si>
  <si>
    <t>13213_平成20年度</t>
  </si>
  <si>
    <t>13213_平成21年度</t>
  </si>
  <si>
    <t>13213_平成22年度</t>
  </si>
  <si>
    <t>13213_平成23年度</t>
  </si>
  <si>
    <t>13213_平成24年度</t>
  </si>
  <si>
    <t>13213_平成25年度</t>
  </si>
  <si>
    <t>13213_平成26年度</t>
  </si>
  <si>
    <t>13213_平成27年度</t>
  </si>
  <si>
    <t>13213_平成28年度</t>
  </si>
  <si>
    <t>13213_平成29年度</t>
  </si>
  <si>
    <t>13213_平成30年度</t>
  </si>
  <si>
    <t>13213_令和元年度</t>
  </si>
  <si>
    <t>13213_令和2年度</t>
  </si>
  <si>
    <t>13213_令和3年度</t>
  </si>
  <si>
    <t>13213_令和4年度</t>
  </si>
  <si>
    <t>13213_令和5年度</t>
  </si>
  <si>
    <t>13213_令和6年度</t>
  </si>
  <si>
    <t>11232_平成2年度</t>
  </si>
  <si>
    <t>11232</t>
  </si>
  <si>
    <t>久喜市</t>
  </si>
  <si>
    <t>11232_平成17年度</t>
  </si>
  <si>
    <t>11232_平成18年度</t>
  </si>
  <si>
    <t>11232_平成19年度</t>
  </si>
  <si>
    <t>11232_平成20年度</t>
  </si>
  <si>
    <t>11232_平成21年度</t>
  </si>
  <si>
    <t>11232_平成22年度</t>
  </si>
  <si>
    <t>11232_平成23年度</t>
  </si>
  <si>
    <t>11232_平成24年度</t>
  </si>
  <si>
    <t>11232_平成25年度</t>
  </si>
  <si>
    <t>11232_平成26年度</t>
  </si>
  <si>
    <t>11232_平成27年度</t>
  </si>
  <si>
    <t>11232_平成28年度</t>
  </si>
  <si>
    <t>11232_平成29年度</t>
  </si>
  <si>
    <t>11232_平成30年度</t>
  </si>
  <si>
    <t>11232_令和元年度</t>
  </si>
  <si>
    <t>11232_令和2年度</t>
  </si>
  <si>
    <t>11232_令和3年度</t>
  </si>
  <si>
    <t>11232_令和4年度</t>
  </si>
  <si>
    <t>11232_令和5年度</t>
  </si>
  <si>
    <t>11232_令和6年度</t>
  </si>
  <si>
    <t>38202_平成2年度</t>
  </si>
  <si>
    <t>38202</t>
  </si>
  <si>
    <t>今治市</t>
  </si>
  <si>
    <t>38202_平成17年度</t>
  </si>
  <si>
    <t>38202_平成18年度</t>
  </si>
  <si>
    <t>38202_平成19年度</t>
  </si>
  <si>
    <t>38202_平成20年度</t>
  </si>
  <si>
    <t>38202_平成21年度</t>
  </si>
  <si>
    <t>38202_平成22年度</t>
  </si>
  <si>
    <t>38202_平成23年度</t>
  </si>
  <si>
    <t>38202_平成24年度</t>
  </si>
  <si>
    <t>38202_平成25年度</t>
  </si>
  <si>
    <t>38202_平成26年度</t>
  </si>
  <si>
    <t>38202_平成27年度</t>
  </si>
  <si>
    <t>38202_平成28年度</t>
  </si>
  <si>
    <t>38202_平成29年度</t>
  </si>
  <si>
    <t>38202_平成30年度</t>
  </si>
  <si>
    <t>38202_令和元年度</t>
  </si>
  <si>
    <t>38202_令和2年度</t>
  </si>
  <si>
    <t>38202_令和3年度</t>
  </si>
  <si>
    <t>38202_令和4年度</t>
  </si>
  <si>
    <t>38202_令和5年度</t>
  </si>
  <si>
    <t>38202_令和6年度</t>
  </si>
  <si>
    <t>23219_平成2年度</t>
  </si>
  <si>
    <t>23219</t>
  </si>
  <si>
    <t>小牧市</t>
  </si>
  <si>
    <t>23219_平成17年度</t>
  </si>
  <si>
    <t>23219_平成18年度</t>
  </si>
  <si>
    <t>23219_平成19年度</t>
  </si>
  <si>
    <t>23219_平成20年度</t>
  </si>
  <si>
    <t>23219_平成21年度</t>
  </si>
  <si>
    <t>23219_平成22年度</t>
  </si>
  <si>
    <t>23219_平成23年度</t>
  </si>
  <si>
    <t>23219_平成24年度</t>
  </si>
  <si>
    <t>23219_平成25年度</t>
  </si>
  <si>
    <t>23219_平成26年度</t>
  </si>
  <si>
    <t>23219_平成27年度</t>
  </si>
  <si>
    <t>23219_平成28年度</t>
  </si>
  <si>
    <t>23219_平成29年度</t>
  </si>
  <si>
    <t>23219_平成30年度</t>
  </si>
  <si>
    <t>23219_令和元年度</t>
  </si>
  <si>
    <t>23219_令和2年度</t>
  </si>
  <si>
    <t>23219_令和3年度</t>
  </si>
  <si>
    <t>23219_令和4年度</t>
  </si>
  <si>
    <t>23219_令和5年度</t>
  </si>
  <si>
    <t>23219_令和6年度</t>
  </si>
  <si>
    <t>11215_平成2年度</t>
  </si>
  <si>
    <t>11215</t>
  </si>
  <si>
    <t>狭山市</t>
  </si>
  <si>
    <t>11215_平成17年度</t>
  </si>
  <si>
    <t>11215_平成18年度</t>
  </si>
  <si>
    <t>11215_平成19年度</t>
  </si>
  <si>
    <t>11215_平成20年度</t>
  </si>
  <si>
    <t>11215_平成21年度</t>
  </si>
  <si>
    <t>11215_平成22年度</t>
  </si>
  <si>
    <t>11215_平成23年度</t>
  </si>
  <si>
    <t>11215_平成24年度</t>
  </si>
  <si>
    <t>11215_平成25年度</t>
  </si>
  <si>
    <t>11215_平成26年度</t>
  </si>
  <si>
    <t>11215_平成27年度</t>
  </si>
  <si>
    <t>11215_平成28年度</t>
  </si>
  <si>
    <t>11215_平成29年度</t>
  </si>
  <si>
    <t>11215_平成30年度</t>
  </si>
  <si>
    <t>11215_令和元年度</t>
  </si>
  <si>
    <t>11215_令和2年度</t>
  </si>
  <si>
    <t>11215_令和3年度</t>
  </si>
  <si>
    <t>11215_令和4年度</t>
  </si>
  <si>
    <t>11215_令和5年度</t>
  </si>
  <si>
    <t>11215_令和6年度</t>
  </si>
  <si>
    <t>13203_平成2年度</t>
  </si>
  <si>
    <t>13203</t>
  </si>
  <si>
    <t>武蔵野市</t>
  </si>
  <si>
    <t>13203_平成17年度</t>
  </si>
  <si>
    <t>13203_平成18年度</t>
  </si>
  <si>
    <t>13203_平成19年度</t>
  </si>
  <si>
    <t>13203_平成20年度</t>
  </si>
  <si>
    <t>13203_平成21年度</t>
  </si>
  <si>
    <t>13203_平成22年度</t>
  </si>
  <si>
    <t>13203_平成23年度</t>
  </si>
  <si>
    <t>13203_平成24年度</t>
  </si>
  <si>
    <t>13203_平成25年度</t>
  </si>
  <si>
    <t>13203_平成26年度</t>
  </si>
  <si>
    <t>13203_平成27年度</t>
  </si>
  <si>
    <t>13203_平成28年度</t>
  </si>
  <si>
    <t>13203_平成29年度</t>
  </si>
  <si>
    <t>13203_平成30年度</t>
  </si>
  <si>
    <t>13203_令和元年度</t>
  </si>
  <si>
    <t>13203_令和2年度</t>
  </si>
  <si>
    <t>13203_令和3年度</t>
  </si>
  <si>
    <t>13203_令和4年度</t>
  </si>
  <si>
    <t>13203_令和5年度</t>
  </si>
  <si>
    <t>13203_令和6年度</t>
  </si>
  <si>
    <t>13224_平成2年度</t>
  </si>
  <si>
    <t>13224</t>
  </si>
  <si>
    <t>多摩市</t>
  </si>
  <si>
    <t>13224_平成17年度</t>
  </si>
  <si>
    <t>13224_平成18年度</t>
  </si>
  <si>
    <t>13224_平成19年度</t>
  </si>
  <si>
    <t>13224_平成20年度</t>
  </si>
  <si>
    <t>13224_平成21年度</t>
  </si>
  <si>
    <t>13224_平成22年度</t>
  </si>
  <si>
    <t>13224_平成23年度</t>
  </si>
  <si>
    <t>13224_平成24年度</t>
  </si>
  <si>
    <t>13224_平成25年度</t>
  </si>
  <si>
    <t>13224_平成26年度</t>
  </si>
  <si>
    <t>13224_平成27年度</t>
  </si>
  <si>
    <t>13224_平成28年度</t>
  </si>
  <si>
    <t>13224_平成29年度</t>
  </si>
  <si>
    <t>13224_平成30年度</t>
  </si>
  <si>
    <t>13224_令和元年度</t>
  </si>
  <si>
    <t>13224_令和2年度</t>
  </si>
  <si>
    <t>13224_令和3年度</t>
  </si>
  <si>
    <t>13224_令和4年度</t>
  </si>
  <si>
    <t>13224_令和5年度</t>
  </si>
  <si>
    <t>13224_令和6年度</t>
  </si>
  <si>
    <t>31202_平成2年度</t>
  </si>
  <si>
    <t>31202</t>
  </si>
  <si>
    <t>米子市</t>
  </si>
  <si>
    <t>31202_平成17年度</t>
  </si>
  <si>
    <t>31202_平成18年度</t>
  </si>
  <si>
    <t>31202_平成19年度</t>
  </si>
  <si>
    <t>31202_平成20年度</t>
  </si>
  <si>
    <t>31202_平成21年度</t>
  </si>
  <si>
    <t>31202_平成22年度</t>
  </si>
  <si>
    <t>31202_平成23年度</t>
  </si>
  <si>
    <t>31202_平成24年度</t>
  </si>
  <si>
    <t>31202_平成25年度</t>
  </si>
  <si>
    <t>31202_平成26年度</t>
  </si>
  <si>
    <t>31202_平成27年度</t>
  </si>
  <si>
    <t>31202_平成28年度</t>
  </si>
  <si>
    <t>31202_平成29年度</t>
  </si>
  <si>
    <t>31202_平成30年度</t>
  </si>
  <si>
    <t>31202_令和元年度</t>
  </si>
  <si>
    <t>31202_令和2年度</t>
  </si>
  <si>
    <t>31202_令和3年度</t>
  </si>
  <si>
    <t>31202_令和4年度</t>
  </si>
  <si>
    <t>31202_令和5年度</t>
  </si>
  <si>
    <t>31202_令和6年度</t>
  </si>
  <si>
    <t>11227_平成2年度</t>
  </si>
  <si>
    <t>11227</t>
  </si>
  <si>
    <t>朝霞市</t>
  </si>
  <si>
    <t>11227_平成17年度</t>
  </si>
  <si>
    <t>11227_平成18年度</t>
  </si>
  <si>
    <t>11227_平成19年度</t>
  </si>
  <si>
    <t>11227_平成20年度</t>
  </si>
  <si>
    <t>11227_平成21年度</t>
  </si>
  <si>
    <t>11227_平成22年度</t>
  </si>
  <si>
    <t>11227_平成23年度</t>
  </si>
  <si>
    <t>11227_平成24年度</t>
  </si>
  <si>
    <t>11227_平成25年度</t>
  </si>
  <si>
    <t>11227_平成26年度</t>
  </si>
  <si>
    <t>11227_平成27年度</t>
  </si>
  <si>
    <t>11227_平成28年度</t>
  </si>
  <si>
    <t>11227_平成29年度</t>
  </si>
  <si>
    <t>11227_平成30年度</t>
  </si>
  <si>
    <t>11227_令和元年度</t>
  </si>
  <si>
    <t>11227_令和2年度</t>
  </si>
  <si>
    <t>11227_令和3年度</t>
  </si>
  <si>
    <t>11227_令和4年度</t>
  </si>
  <si>
    <t>11227_令和5年度</t>
  </si>
  <si>
    <t>11227_令和6年度</t>
  </si>
  <si>
    <t>21213_平成2年度</t>
  </si>
  <si>
    <t>21213</t>
  </si>
  <si>
    <t>各務原市</t>
  </si>
  <si>
    <t>21213_平成17年度</t>
  </si>
  <si>
    <t>21213_平成18年度</t>
  </si>
  <si>
    <t>21213_平成19年度</t>
  </si>
  <si>
    <t>21213_平成20年度</t>
  </si>
  <si>
    <t>21213_平成21年度</t>
  </si>
  <si>
    <t>21213_平成22年度</t>
  </si>
  <si>
    <t>21213_平成23年度</t>
  </si>
  <si>
    <t>21213_平成24年度</t>
  </si>
  <si>
    <t>21213_平成25年度</t>
  </si>
  <si>
    <t>21213_平成26年度</t>
  </si>
  <si>
    <t>21213_平成27年度</t>
  </si>
  <si>
    <t>21213_平成28年度</t>
  </si>
  <si>
    <t>21213_平成29年度</t>
  </si>
  <si>
    <t>21213_平成30年度</t>
  </si>
  <si>
    <t>21213_令和元年度</t>
  </si>
  <si>
    <t>21213_令和2年度</t>
  </si>
  <si>
    <t>21213_令和3年度</t>
  </si>
  <si>
    <t>21213_令和4年度</t>
  </si>
  <si>
    <t>21213_令和5年度</t>
  </si>
  <si>
    <t>21213_令和6年度</t>
  </si>
  <si>
    <t>11225_平成2年度</t>
  </si>
  <si>
    <t>11225</t>
  </si>
  <si>
    <t>入間市</t>
  </si>
  <si>
    <t>11225_平成17年度</t>
  </si>
  <si>
    <t>11225_平成18年度</t>
  </si>
  <si>
    <t>11225_平成19年度</t>
  </si>
  <si>
    <t>11225_平成20年度</t>
  </si>
  <si>
    <t>11225_平成21年度</t>
  </si>
  <si>
    <t>11225_平成22年度</t>
  </si>
  <si>
    <t>11225_平成23年度</t>
  </si>
  <si>
    <t>11225_平成24年度</t>
  </si>
  <si>
    <t>11225_平成25年度</t>
  </si>
  <si>
    <t>11225_平成26年度</t>
  </si>
  <si>
    <t>11225_平成27年度</t>
  </si>
  <si>
    <t>11225_平成28年度</t>
  </si>
  <si>
    <t>11225_平成29年度</t>
  </si>
  <si>
    <t>11225_平成30年度</t>
  </si>
  <si>
    <t>11225_令和元年度</t>
  </si>
  <si>
    <t>11225_令和2年度</t>
  </si>
  <si>
    <t>11225_令和3年度</t>
  </si>
  <si>
    <t>11225_令和4年度</t>
  </si>
  <si>
    <t>11225_令和5年度</t>
  </si>
  <si>
    <t>11225_令和6年度</t>
  </si>
  <si>
    <t>47211_平成2年度</t>
  </si>
  <si>
    <t>47211</t>
  </si>
  <si>
    <t>沖縄市</t>
  </si>
  <si>
    <t>47211_平成17年度</t>
  </si>
  <si>
    <t>47211_平成18年度</t>
  </si>
  <si>
    <t>47211_平成19年度</t>
  </si>
  <si>
    <t>47211_平成20年度</t>
  </si>
  <si>
    <t>47211_平成21年度</t>
  </si>
  <si>
    <t>47211_平成22年度</t>
  </si>
  <si>
    <t>47211_平成23年度</t>
  </si>
  <si>
    <t>47211_平成24年度</t>
  </si>
  <si>
    <t>47211_平成25年度</t>
  </si>
  <si>
    <t>47211_平成26年度</t>
  </si>
  <si>
    <t>47211_平成27年度</t>
  </si>
  <si>
    <t>47211_平成28年度</t>
  </si>
  <si>
    <t>47211_平成29年度</t>
  </si>
  <si>
    <t>47211_平成30年度</t>
  </si>
  <si>
    <t>47211_令和元年度</t>
  </si>
  <si>
    <t>47211_令和2年度</t>
  </si>
  <si>
    <t>47211_令和3年度</t>
  </si>
  <si>
    <t>47211_令和4年度</t>
  </si>
  <si>
    <t>47211_令和5年度</t>
  </si>
  <si>
    <t>47211_令和6年度</t>
  </si>
  <si>
    <t>11224_平成2年度</t>
  </si>
  <si>
    <t>11224</t>
  </si>
  <si>
    <t>戸田市</t>
  </si>
  <si>
    <t>11224_平成17年度</t>
  </si>
  <si>
    <t>11224_平成18年度</t>
  </si>
  <si>
    <t>11224_平成19年度</t>
  </si>
  <si>
    <t>11224_平成20年度</t>
  </si>
  <si>
    <t>11224_平成21年度</t>
  </si>
  <si>
    <t>11224_平成22年度</t>
  </si>
  <si>
    <t>11224_平成23年度</t>
  </si>
  <si>
    <t>11224_平成24年度</t>
  </si>
  <si>
    <t>11224_平成25年度</t>
  </si>
  <si>
    <t>11224_平成26年度</t>
  </si>
  <si>
    <t>11224_平成27年度</t>
  </si>
  <si>
    <t>11224_平成28年度</t>
  </si>
  <si>
    <t>11224_平成29年度</t>
  </si>
  <si>
    <t>11224_平成30年度</t>
  </si>
  <si>
    <t>11224_令和元年度</t>
  </si>
  <si>
    <t>11224_令和2年度</t>
  </si>
  <si>
    <t>11224_令和3年度</t>
  </si>
  <si>
    <t>11224_令和4年度</t>
  </si>
  <si>
    <t>11224_令和5年度</t>
  </si>
  <si>
    <t>11224_令和6年度</t>
  </si>
  <si>
    <t>11237_平成2年度</t>
  </si>
  <si>
    <t>11237</t>
  </si>
  <si>
    <t>三郷市</t>
  </si>
  <si>
    <t>11237_平成17年度</t>
  </si>
  <si>
    <t>11237_平成18年度</t>
  </si>
  <si>
    <t>11237_平成19年度</t>
  </si>
  <si>
    <t>11237_平成20年度</t>
  </si>
  <si>
    <t>11237_平成21年度</t>
  </si>
  <si>
    <t>11237_平成22年度</t>
  </si>
  <si>
    <t>11237_平成23年度</t>
  </si>
  <si>
    <t>11237_平成24年度</t>
  </si>
  <si>
    <t>11237_平成25年度</t>
  </si>
  <si>
    <t>11237_平成26年度</t>
  </si>
  <si>
    <t>11237_平成27年度</t>
  </si>
  <si>
    <t>11237_平成28年度</t>
  </si>
  <si>
    <t>11237_平成29年度</t>
  </si>
  <si>
    <t>11237_平成30年度</t>
  </si>
  <si>
    <t>11237_令和元年度</t>
  </si>
  <si>
    <t>11237_令和2年度</t>
  </si>
  <si>
    <t>11237_令和3年度</t>
  </si>
  <si>
    <t>11237_令和4年度</t>
  </si>
  <si>
    <t>11237_令和5年度</t>
  </si>
  <si>
    <t>11237_令和6年度</t>
  </si>
  <si>
    <t>08203_平成2年度</t>
  </si>
  <si>
    <t>08203_平成17年度</t>
  </si>
  <si>
    <t>08203_平成18年度</t>
  </si>
  <si>
    <t>08203_平成19年度</t>
  </si>
  <si>
    <t>08203_平成20年度</t>
  </si>
  <si>
    <t>08203_平成21年度</t>
  </si>
  <si>
    <t>08203_平成22年度</t>
  </si>
  <si>
    <t>08203_平成23年度</t>
  </si>
  <si>
    <t>08203_平成24年度</t>
  </si>
  <si>
    <t>08203_平成25年度</t>
  </si>
  <si>
    <t>08203_平成26年度</t>
  </si>
  <si>
    <t>08203_平成27年度</t>
  </si>
  <si>
    <t>08203_平成28年度</t>
  </si>
  <si>
    <t>08203_平成29年度</t>
  </si>
  <si>
    <t>08203_平成30年度</t>
  </si>
  <si>
    <t>08203_令和元年度</t>
  </si>
  <si>
    <t>08203_令和2年度</t>
  </si>
  <si>
    <t>08203_令和3年度</t>
  </si>
  <si>
    <t>08203_令和5年度</t>
  </si>
  <si>
    <t>11218_平成2年度</t>
  </si>
  <si>
    <t>11218</t>
  </si>
  <si>
    <t>深谷市</t>
  </si>
  <si>
    <t>11218_平成17年度</t>
  </si>
  <si>
    <t>11218_平成18年度</t>
  </si>
  <si>
    <t>11218_平成19年度</t>
  </si>
  <si>
    <t>11218_平成20年度</t>
  </si>
  <si>
    <t>11218_平成21年度</t>
  </si>
  <si>
    <t>11218_平成22年度</t>
  </si>
  <si>
    <t>11218_平成23年度</t>
  </si>
  <si>
    <t>11218_平成24年度</t>
  </si>
  <si>
    <t>11218_平成25年度</t>
  </si>
  <si>
    <t>11218_平成26年度</t>
  </si>
  <si>
    <t>11218_平成27年度</t>
  </si>
  <si>
    <t>11218_平成28年度</t>
  </si>
  <si>
    <t>11218_平成29年度</t>
  </si>
  <si>
    <t>11218_平成30年度</t>
  </si>
  <si>
    <t>11218_令和元年度</t>
  </si>
  <si>
    <t>11218_令和2年度</t>
  </si>
  <si>
    <t>11218_令和3年度</t>
  </si>
  <si>
    <t>11218_令和4年度</t>
  </si>
  <si>
    <t>11218_令和5年度</t>
  </si>
  <si>
    <t>11218_令和6年度</t>
  </si>
  <si>
    <t>27209_平成2年度</t>
  </si>
  <si>
    <t>27209</t>
  </si>
  <si>
    <t>守口市</t>
  </si>
  <si>
    <t>27209_平成17年度</t>
  </si>
  <si>
    <t>27209_平成18年度</t>
  </si>
  <si>
    <t>27209_平成19年度</t>
  </si>
  <si>
    <t>27209_平成20年度</t>
  </si>
  <si>
    <t>27209_平成21年度</t>
  </si>
  <si>
    <t>27209_平成22年度</t>
  </si>
  <si>
    <t>27209_平成23年度</t>
  </si>
  <si>
    <t>27209_平成24年度</t>
  </si>
  <si>
    <t>27209_平成25年度</t>
  </si>
  <si>
    <t>27209_平成26年度</t>
  </si>
  <si>
    <t>27209_平成27年度</t>
  </si>
  <si>
    <t>27209_平成28年度</t>
  </si>
  <si>
    <t>27209_平成29年度</t>
  </si>
  <si>
    <t>27209_平成30年度</t>
  </si>
  <si>
    <t>27209_令和元年度</t>
  </si>
  <si>
    <t>27209_令和2年度</t>
  </si>
  <si>
    <t>27209_令和3年度</t>
  </si>
  <si>
    <t>27209_令和4年度</t>
  </si>
  <si>
    <t>27209_令和5年度</t>
  </si>
  <si>
    <t>27209_令和6年度</t>
  </si>
  <si>
    <t>09202_平成2年度</t>
  </si>
  <si>
    <t>09202</t>
  </si>
  <si>
    <t>足利市</t>
  </si>
  <si>
    <t>09202_平成17年度</t>
  </si>
  <si>
    <t>09202_平成18年度</t>
  </si>
  <si>
    <t>09202_平成19年度</t>
  </si>
  <si>
    <t>09202_平成20年度</t>
  </si>
  <si>
    <t>09202_平成21年度</t>
  </si>
  <si>
    <t>09202_平成22年度</t>
  </si>
  <si>
    <t>09202_平成23年度</t>
  </si>
  <si>
    <t>09202_平成24年度</t>
  </si>
  <si>
    <t>09202_平成25年度</t>
  </si>
  <si>
    <t>09202_平成26年度</t>
  </si>
  <si>
    <t>09202_平成27年度</t>
  </si>
  <si>
    <t>09202_平成28年度</t>
  </si>
  <si>
    <t>09202_平成29年度</t>
  </si>
  <si>
    <t>09202_平成30年度</t>
  </si>
  <si>
    <t>09202_令和元年度</t>
  </si>
  <si>
    <t>09202_令和2年度</t>
  </si>
  <si>
    <t>09202_令和3年度</t>
  </si>
  <si>
    <t>09202_令和4年度</t>
  </si>
  <si>
    <t>09202_令和5年度</t>
  </si>
  <si>
    <t>09202_令和6年度</t>
  </si>
  <si>
    <t>22214_平成2年度</t>
  </si>
  <si>
    <t>22214</t>
  </si>
  <si>
    <t>藤枝市</t>
  </si>
  <si>
    <t>22214_平成17年度</t>
  </si>
  <si>
    <t>22214_平成18年度</t>
  </si>
  <si>
    <t>22214_平成19年度</t>
  </si>
  <si>
    <t>22214_平成20年度</t>
  </si>
  <si>
    <t>22214_平成21年度</t>
  </si>
  <si>
    <t>22214_平成22年度</t>
  </si>
  <si>
    <t>22214_平成23年度</t>
  </si>
  <si>
    <t>22214_平成24年度</t>
  </si>
  <si>
    <t>22214_平成25年度</t>
  </si>
  <si>
    <t>22214_平成26年度</t>
  </si>
  <si>
    <t>22214_平成27年度</t>
  </si>
  <si>
    <t>22214_平成28年度</t>
  </si>
  <si>
    <t>22214_平成29年度</t>
  </si>
  <si>
    <t>22214_平成30年度</t>
  </si>
  <si>
    <t>22214_令和元年度</t>
  </si>
  <si>
    <t>22214_令和2年度</t>
  </si>
  <si>
    <t>22214_令和3年度</t>
  </si>
  <si>
    <t>22214_令和4年度</t>
  </si>
  <si>
    <t>22214_令和5年度</t>
  </si>
  <si>
    <t>22214_令和6年度</t>
  </si>
  <si>
    <t>08204_平成2年度</t>
  </si>
  <si>
    <t>08204_平成17年度</t>
  </si>
  <si>
    <t>08204_平成18年度</t>
  </si>
  <si>
    <t>08204_平成19年度</t>
  </si>
  <si>
    <t>08204_平成20年度</t>
  </si>
  <si>
    <t>08204_平成21年度</t>
  </si>
  <si>
    <t>08204_平成22年度</t>
  </si>
  <si>
    <t>08204_平成23年度</t>
  </si>
  <si>
    <t>08204_平成24年度</t>
  </si>
  <si>
    <t>08204_平成25年度</t>
  </si>
  <si>
    <t>08204_平成26年度</t>
  </si>
  <si>
    <t>08204_平成27年度</t>
  </si>
  <si>
    <t>08204_平成28年度</t>
  </si>
  <si>
    <t>08204_平成29年度</t>
  </si>
  <si>
    <t>08204_平成30年度</t>
  </si>
  <si>
    <t>08204_令和元年度</t>
  </si>
  <si>
    <t>08204_令和2年度</t>
  </si>
  <si>
    <t>08204_令和3年度</t>
  </si>
  <si>
    <t>08204_令和5年度</t>
  </si>
  <si>
    <t>25206_平成2年度</t>
  </si>
  <si>
    <t>25206</t>
  </si>
  <si>
    <t>草津市</t>
  </si>
  <si>
    <t>25206_平成17年度</t>
  </si>
  <si>
    <t>25206_平成18年度</t>
  </si>
  <si>
    <t>25206_平成19年度</t>
  </si>
  <si>
    <t>25206_平成20年度</t>
  </si>
  <si>
    <t>25206_平成21年度</t>
  </si>
  <si>
    <t>25206_平成22年度</t>
  </si>
  <si>
    <t>25206_平成23年度</t>
  </si>
  <si>
    <t>25206_平成24年度</t>
  </si>
  <si>
    <t>25206_平成25年度</t>
  </si>
  <si>
    <t>25206_平成26年度</t>
  </si>
  <si>
    <t>25206_平成27年度</t>
  </si>
  <si>
    <t>25206_平成28年度</t>
  </si>
  <si>
    <t>25206_平成29年度</t>
  </si>
  <si>
    <t>25206_平成30年度</t>
  </si>
  <si>
    <t>25206_令和元年度</t>
  </si>
  <si>
    <t>25206_令和2年度</t>
  </si>
  <si>
    <t>25206_令和3年度</t>
  </si>
  <si>
    <t>25206_令和4年度</t>
  </si>
  <si>
    <t>25206_令和5年度</t>
  </si>
  <si>
    <t>25206_令和6年度</t>
  </si>
  <si>
    <t>14215_平成2年度</t>
  </si>
  <si>
    <t>14215</t>
  </si>
  <si>
    <t>海老名市</t>
  </si>
  <si>
    <t>14215_平成17年度</t>
  </si>
  <si>
    <t>14215_平成18年度</t>
  </si>
  <si>
    <t>14215_平成19年度</t>
  </si>
  <si>
    <t>14215_平成20年度</t>
  </si>
  <si>
    <t>14215_平成21年度</t>
  </si>
  <si>
    <t>14215_平成22年度</t>
  </si>
  <si>
    <t>14215_平成23年度</t>
  </si>
  <si>
    <t>14215_平成24年度</t>
  </si>
  <si>
    <t>14215_平成25年度</t>
  </si>
  <si>
    <t>14215_平成26年度</t>
  </si>
  <si>
    <t>14215_平成27年度</t>
  </si>
  <si>
    <t>14215_平成28年度</t>
  </si>
  <si>
    <t>14215_平成29年度</t>
  </si>
  <si>
    <t>14215_平成30年度</t>
  </si>
  <si>
    <t>14215_令和元年度</t>
  </si>
  <si>
    <t>14215_令和2年度</t>
  </si>
  <si>
    <t>14215_令和3年度</t>
  </si>
  <si>
    <t>14215_令和4年度</t>
  </si>
  <si>
    <t>14215_令和5年度</t>
  </si>
  <si>
    <t>14215_令和6年度</t>
  </si>
  <si>
    <t>27220_平成2年度</t>
  </si>
  <si>
    <t>27220</t>
  </si>
  <si>
    <t>箕面市</t>
  </si>
  <si>
    <t>27220_平成17年度</t>
  </si>
  <si>
    <t>27220_平成18年度</t>
  </si>
  <si>
    <t>27220_平成19年度</t>
  </si>
  <si>
    <t>27220_平成20年度</t>
  </si>
  <si>
    <t>27220_平成21年度</t>
  </si>
  <si>
    <t>27220_平成22年度</t>
  </si>
  <si>
    <t>27220_平成23年度</t>
  </si>
  <si>
    <t>27220_平成24年度</t>
  </si>
  <si>
    <t>27220_平成25年度</t>
  </si>
  <si>
    <t>27220_平成26年度</t>
  </si>
  <si>
    <t>27220_平成27年度</t>
  </si>
  <si>
    <t>27220_平成28年度</t>
  </si>
  <si>
    <t>27220_平成29年度</t>
  </si>
  <si>
    <t>27220_平成30年度</t>
  </si>
  <si>
    <t>27220_令和元年度</t>
  </si>
  <si>
    <t>27220_令和2年度</t>
  </si>
  <si>
    <t>27220_令和3年度</t>
  </si>
  <si>
    <t>27220_令和4年度</t>
  </si>
  <si>
    <t>27220_令和5年度</t>
  </si>
  <si>
    <t>27220_令和6年度</t>
  </si>
  <si>
    <t>24205_平成2年度</t>
  </si>
  <si>
    <t>24205</t>
  </si>
  <si>
    <t>桑名市</t>
  </si>
  <si>
    <t>24205_平成17年度</t>
  </si>
  <si>
    <t>24205_平成18年度</t>
  </si>
  <si>
    <t>24205_平成19年度</t>
  </si>
  <si>
    <t>24205_平成20年度</t>
  </si>
  <si>
    <t>24205_平成21年度</t>
  </si>
  <si>
    <t>24205_平成22年度</t>
  </si>
  <si>
    <t>24205_平成23年度</t>
  </si>
  <si>
    <t>24205_平成24年度</t>
  </si>
  <si>
    <t>24205_平成25年度</t>
  </si>
  <si>
    <t>24205_平成26年度</t>
  </si>
  <si>
    <t>24205_平成27年度</t>
  </si>
  <si>
    <t>24205_平成28年度</t>
  </si>
  <si>
    <t>24205_平成29年度</t>
  </si>
  <si>
    <t>24205_平成30年度</t>
  </si>
  <si>
    <t>24205_令和元年度</t>
  </si>
  <si>
    <t>24205_令和2年度</t>
  </si>
  <si>
    <t>24205_令和3年度</t>
  </si>
  <si>
    <t>24205_令和4年度</t>
  </si>
  <si>
    <t>24205_令和5年度</t>
  </si>
  <si>
    <t>24205_令和6年度</t>
  </si>
  <si>
    <t>12206_平成2年度</t>
  </si>
  <si>
    <t>12206</t>
  </si>
  <si>
    <t>木更津市</t>
  </si>
  <si>
    <t>12206_平成17年度</t>
  </si>
  <si>
    <t>12206_平成18年度</t>
  </si>
  <si>
    <t>12206_平成19年度</t>
  </si>
  <si>
    <t>12206_平成20年度</t>
  </si>
  <si>
    <t>12206_平成21年度</t>
  </si>
  <si>
    <t>12206_平成22年度</t>
  </si>
  <si>
    <t>12206_平成23年度</t>
  </si>
  <si>
    <t>12206_平成24年度</t>
  </si>
  <si>
    <t>12206_平成25年度</t>
  </si>
  <si>
    <t>12206_平成26年度</t>
  </si>
  <si>
    <t>12206_平成27年度</t>
  </si>
  <si>
    <t>12206_平成28年度</t>
  </si>
  <si>
    <t>12206_平成29年度</t>
  </si>
  <si>
    <t>12206_平成30年度</t>
  </si>
  <si>
    <t>12206_令和元年度</t>
  </si>
  <si>
    <t>12206_令和2年度</t>
  </si>
  <si>
    <t>12206_令和3年度</t>
  </si>
  <si>
    <t>12206_令和4年度</t>
  </si>
  <si>
    <t>12206_令和5年度</t>
  </si>
  <si>
    <t>12206_令和6年度</t>
  </si>
  <si>
    <t>14205</t>
  </si>
  <si>
    <t>藤沢市</t>
  </si>
  <si>
    <t>14205_令和4年度</t>
  </si>
  <si>
    <t>14205_令和6年度</t>
  </si>
  <si>
    <t>14_平成2年度</t>
  </si>
  <si>
    <t>14</t>
  </si>
  <si>
    <t>神奈川県</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</si>
  <si>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</si>
  <si>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</si>
  <si>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</si>
  <si>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</si>
  <si>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</si>
  <si>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</si>
  <si>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</si>
  <si>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</si>
  <si>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</si>
  <si>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</si>
  <si>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</si>
  <si>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</si>
  <si>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</si>
  <si>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</si>
  <si>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</si>
  <si>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</si>
  <si>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</si>
  <si>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</si>
  <si>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14_令和5年度</t>
  </si>
  <si>
    <t>14_令和6年度</t>
  </si>
  <si>
    <t>14215_令和7年度</t>
  </si>
  <si>
    <t>14215_令和8年度</t>
  </si>
  <si>
    <t>14215_令和9年度</t>
  </si>
  <si>
    <t>14215_令和10年度</t>
  </si>
  <si>
    <t>14215_令和11年度</t>
  </si>
  <si>
    <t>14215_令和12年度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</si>
</sst>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13.023762857875891</c:v>
                </c:pt>
                <c:pt idx="1">
                  <c:v>7.8928779039525034</c:v>
                </c:pt>
                <c:pt idx="2">
                  <c:v>8.6317527327354</c:v>
                </c:pt>
                <c:pt idx="3">
                  <c:v>13.88036925343887</c:v>
                </c:pt>
                <c:pt idx="4">
                  <c:v>10.92064047983904</c:v>
                </c:pt>
                <c:pt idx="5">
                  <c:v>8.9260015995944304</c:v>
                </c:pt>
                <c:pt idx="6">
                  <c:v>8.2124338805948209</c:v>
                </c:pt>
                <c:pt idx="7">
                  <c:v>8.4841978129529867</c:v>
                </c:pt>
                <c:pt idx="8">
                  <c:v>7.5231705992940299</c:v>
                </c:pt>
                <c:pt idx="9">
                  <c:v>8.6785326066410082</c:v>
                </c:pt>
                <c:pt idx="10">
                  <c:v>11.575690708231878</c:v>
                </c:pt>
                <c:pt idx="11">
                  <c:v>12.96672611839227</c:v>
                </c:pt>
                <c:pt idx="12">
                  <c:v>8.835921117710468</c:v>
                </c:pt>
                <c:pt idx="13">
                  <c:v>10.67307955613658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159.24492707158339</c:v>
                </c:pt>
                <c:pt idx="1">
                  <c:v>160.3325527568183</c:v>
                </c:pt>
                <c:pt idx="2">
                  <c:v>159.42243166300261</c:v>
                </c:pt>
                <c:pt idx="3">
                  <c:v>161.55065015448699</c:v>
                </c:pt>
                <c:pt idx="4">
                  <c:v>159.41069252984681</c:v>
                </c:pt>
                <c:pt idx="5">
                  <c:v>155.42114254319881</c:v>
                </c:pt>
                <c:pt idx="6">
                  <c:v>155.17100298695206</c:v>
                </c:pt>
                <c:pt idx="7">
                  <c:v>153.80114375149122</c:v>
                </c:pt>
                <c:pt idx="8">
                  <c:v>152.43686934480121</c:v>
                </c:pt>
                <c:pt idx="9">
                  <c:v>150.90887596749488</c:v>
                </c:pt>
                <c:pt idx="10">
                  <c:v>148.82248146375292</c:v>
                </c:pt>
                <c:pt idx="11">
                  <c:v>134.93594889977459</c:v>
                </c:pt>
                <c:pt idx="12">
                  <c:v>135.93992892658994</c:v>
                </c:pt>
                <c:pt idx="13">
                  <c:v>141.01012173165051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128.4397508142921</c:v>
                </c:pt>
                <c:pt idx="1">
                  <c:v>137.739396055866</c:v>
                </c:pt>
                <c:pt idx="2">
                  <c:v>146.37914044332891</c:v>
                </c:pt>
                <c:pt idx="3">
                  <c:v>156.9646304866834</c:v>
                </c:pt>
                <c:pt idx="4">
                  <c:v>166.81648152982149</c:v>
                </c:pt>
                <c:pt idx="5">
                  <c:v>167.589054365138</c:v>
                </c:pt>
                <c:pt idx="6">
                  <c:v>149.91107181792569</c:v>
                </c:pt>
                <c:pt idx="7">
                  <c:v>145.48672661191085</c:v>
                </c:pt>
                <c:pt idx="8">
                  <c:v>150.2734277488324</c:v>
                </c:pt>
                <c:pt idx="9">
                  <c:v>147.61871857648427</c:v>
                </c:pt>
                <c:pt idx="10">
                  <c:v>152.98169078526979</c:v>
                </c:pt>
                <c:pt idx="11">
                  <c:v>159.01846299914217</c:v>
                </c:pt>
                <c:pt idx="12">
                  <c:v>153.52764437074097</c:v>
                </c:pt>
                <c:pt idx="13">
                  <c:v>160.49971169874368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179.22653027411729</c:v>
                </c:pt>
                <c:pt idx="1">
                  <c:v>181.485085486316</c:v>
                </c:pt>
                <c:pt idx="2">
                  <c:v>229.30212887058181</c:v>
                </c:pt>
                <c:pt idx="3">
                  <c:v>235.85733730586119</c:v>
                </c:pt>
                <c:pt idx="4">
                  <c:v>249.17291957330019</c:v>
                </c:pt>
                <c:pt idx="5">
                  <c:v>230.68566627603761</c:v>
                </c:pt>
                <c:pt idx="6">
                  <c:v>231.90618676935509</c:v>
                </c:pt>
                <c:pt idx="7">
                  <c:v>196.57694830939937</c:v>
                </c:pt>
                <c:pt idx="8">
                  <c:v>196.09786630062743</c:v>
                </c:pt>
                <c:pt idx="9">
                  <c:v>193.25614629910032</c:v>
                </c:pt>
                <c:pt idx="10">
                  <c:v>193.19322646610868</c:v>
                </c:pt>
                <c:pt idx="11">
                  <c:v>189.27578570117163</c:v>
                </c:pt>
                <c:pt idx="12">
                  <c:v>203.93225598860627</c:v>
                </c:pt>
                <c:pt idx="13">
                  <c:v>202.02080499807633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397.79019719524979</c:v>
                </c:pt>
                <c:pt idx="1">
                  <c:v>493.97344464611137</c:v>
                </c:pt>
                <c:pt idx="2">
                  <c:v>460.51120153252708</c:v>
                </c:pt>
                <c:pt idx="3">
                  <c:v>448.75195610719578</c:v>
                </c:pt>
                <c:pt idx="4">
                  <c:v>489.52673068346525</c:v>
                </c:pt>
                <c:pt idx="5">
                  <c:v>459.82967612913978</c:v>
                </c:pt>
                <c:pt idx="6">
                  <c:v>516.84582499481019</c:v>
                </c:pt>
                <c:pt idx="7">
                  <c:v>474.10410106143257</c:v>
                </c:pt>
                <c:pt idx="8">
                  <c:v>451.97291164378629</c:v>
                </c:pt>
                <c:pt idx="9">
                  <c:v>440.08736107336944</c:v>
                </c:pt>
                <c:pt idx="10">
                  <c:v>454.13628261618953</c:v>
                </c:pt>
                <c:pt idx="11">
                  <c:v>386.13911232389654</c:v>
                </c:pt>
                <c:pt idx="12">
                  <c:v>335.4702969232257</c:v>
                </c:pt>
                <c:pt idx="13">
                  <c:v>312.01667278922031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51562</c:v>
                </c:pt>
                <c:pt idx="1">
                  <c:v>51596</c:v>
                </c:pt>
                <c:pt idx="2">
                  <c:v>52191</c:v>
                </c:pt>
                <c:pt idx="3">
                  <c:v>52682</c:v>
                </c:pt>
                <c:pt idx="4">
                  <c:v>53212</c:v>
                </c:pt>
                <c:pt idx="5">
                  <c:v>53545</c:v>
                </c:pt>
                <c:pt idx="6">
                  <c:v>53612</c:v>
                </c:pt>
                <c:pt idx="7">
                  <c:v>54078</c:v>
                </c:pt>
                <c:pt idx="8">
                  <c:v>54419</c:v>
                </c:pt>
                <c:pt idx="9">
                  <c:v>54944</c:v>
                </c:pt>
                <c:pt idx="10">
                  <c:v>54882</c:v>
                </c:pt>
                <c:pt idx="11">
                  <c:v>55285</c:v>
                </c:pt>
                <c:pt idx="12">
                  <c:v>55739</c:v>
                </c:pt>
                <c:pt idx="13">
                  <c:v>56240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10043</c:v>
                </c:pt>
                <c:pt idx="1">
                  <c:v>10018</c:v>
                </c:pt>
                <c:pt idx="2">
                  <c:v>10093</c:v>
                </c:pt>
                <c:pt idx="3">
                  <c:v>10242</c:v>
                </c:pt>
                <c:pt idx="4">
                  <c:v>10405</c:v>
                </c:pt>
                <c:pt idx="5">
                  <c:v>10499</c:v>
                </c:pt>
                <c:pt idx="6">
                  <c:v>10627</c:v>
                </c:pt>
                <c:pt idx="7">
                  <c:v>10825</c:v>
                </c:pt>
                <c:pt idx="8">
                  <c:v>10857</c:v>
                </c:pt>
                <c:pt idx="9">
                  <c:v>10941</c:v>
                </c:pt>
                <c:pt idx="10">
                  <c:v>10977</c:v>
                </c:pt>
                <c:pt idx="11">
                  <c:v>10934</c:v>
                </c:pt>
                <c:pt idx="12">
                  <c:v>11231</c:v>
                </c:pt>
                <c:pt idx="13">
                  <c:v>11444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51620</c:v>
                </c:pt>
                <c:pt idx="1">
                  <c:v>52297</c:v>
                </c:pt>
                <c:pt idx="2">
                  <c:v>52887</c:v>
                </c:pt>
                <c:pt idx="3">
                  <c:v>54289</c:v>
                </c:pt>
                <c:pt idx="4">
                  <c:v>54716</c:v>
                </c:pt>
                <c:pt idx="5">
                  <c:v>55362</c:v>
                </c:pt>
                <c:pt idx="6">
                  <c:v>56076</c:v>
                </c:pt>
                <c:pt idx="7">
                  <c:v>56789</c:v>
                </c:pt>
                <c:pt idx="8">
                  <c:v>57695</c:v>
                </c:pt>
                <c:pt idx="9">
                  <c:v>59011</c:v>
                </c:pt>
                <c:pt idx="10">
                  <c:v>60067</c:v>
                </c:pt>
                <c:pt idx="11">
                  <c:v>61478</c:v>
                </c:pt>
                <c:pt idx="12">
                  <c:v>62494</c:v>
                </c:pt>
                <c:pt idx="13">
                  <c:v>64010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73</c:v>
                </c:pt>
                <c:pt idx="1">
                  <c:v>73</c:v>
                </c:pt>
                <c:pt idx="2">
                  <c:v>73</c:v>
                </c:pt>
                <c:pt idx="3">
                  <c:v>73</c:v>
                </c:pt>
                <c:pt idx="4">
                  <c:v>73</c:v>
                </c:pt>
                <c:pt idx="5">
                  <c:v>73</c:v>
                </c:pt>
                <c:pt idx="6">
                  <c:v>73</c:v>
                </c:pt>
                <c:pt idx="7">
                  <c:v>73</c:v>
                </c:pt>
                <c:pt idx="8">
                  <c:v>73</c:v>
                </c:pt>
                <c:pt idx="9">
                  <c:v>73</c:v>
                </c:pt>
                <c:pt idx="10">
                  <c:v>73</c:v>
                </c:pt>
                <c:pt idx="11">
                  <c:v>71</c:v>
                </c:pt>
                <c:pt idx="12">
                  <c:v>71</c:v>
                </c:pt>
                <c:pt idx="13">
                  <c:v>71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3168</c:v>
                </c:pt>
                <c:pt idx="1">
                  <c:v>3168</c:v>
                </c:pt>
                <c:pt idx="2">
                  <c:v>3168</c:v>
                </c:pt>
                <c:pt idx="3">
                  <c:v>3168</c:v>
                </c:pt>
                <c:pt idx="4">
                  <c:v>3168</c:v>
                </c:pt>
                <c:pt idx="5">
                  <c:v>2522</c:v>
                </c:pt>
                <c:pt idx="6">
                  <c:v>2522</c:v>
                </c:pt>
                <c:pt idx="7">
                  <c:v>2522</c:v>
                </c:pt>
                <c:pt idx="8">
                  <c:v>2522</c:v>
                </c:pt>
                <c:pt idx="9">
                  <c:v>2522</c:v>
                </c:pt>
                <c:pt idx="10">
                  <c:v>2522</c:v>
                </c:pt>
                <c:pt idx="11">
                  <c:v>2396</c:v>
                </c:pt>
                <c:pt idx="12">
                  <c:v>2396</c:v>
                </c:pt>
                <c:pt idx="13">
                  <c:v>2396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2180.6925000000001</c:v>
                </c:pt>
                <c:pt idx="1">
                  <c:v>3192.3271</c:v>
                </c:pt>
                <c:pt idx="2">
                  <c:v>2975.3092000000001</c:v>
                </c:pt>
                <c:pt idx="3">
                  <c:v>2839.6008999999999</c:v>
                </c:pt>
                <c:pt idx="4">
                  <c:v>2895.931</c:v>
                </c:pt>
                <c:pt idx="5">
                  <c:v>2945.4258</c:v>
                </c:pt>
                <c:pt idx="6">
                  <c:v>3362.1052</c:v>
                </c:pt>
                <c:pt idx="7">
                  <c:v>2932.1075000000001</c:v>
                </c:pt>
                <c:pt idx="8">
                  <c:v>3044.84</c:v>
                </c:pt>
                <c:pt idx="9">
                  <c:v>3131.6858999999999</c:v>
                </c:pt>
                <c:pt idx="10">
                  <c:v>3261.0599000000002</c:v>
                </c:pt>
                <c:pt idx="11">
                  <c:v>2714.8242</c:v>
                </c:pt>
                <c:pt idx="12">
                  <c:v>2450.3101000000001</c:v>
                </c:pt>
                <c:pt idx="13">
                  <c:v>2493.1541999999999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141.05799999999999</c:v>
                </c:pt>
                <c:pt idx="1">
                  <c:v>170.15299999999999</c:v>
                </c:pt>
                <c:pt idx="2">
                  <c:v>191.714</c:v>
                </c:pt>
                <c:pt idx="3">
                  <c:v>208.58500000000001</c:v>
                </c:pt>
                <c:pt idx="4">
                  <c:v>202.12899999999999</c:v>
                </c:pt>
                <c:pt idx="5">
                  <c:v>187.38200000000001</c:v>
                </c:pt>
                <c:pt idx="6">
                  <c:v>204.27</c:v>
                </c:pt>
                <c:pt idx="7">
                  <c:v>177.10400000000001</c:v>
                </c:pt>
                <c:pt idx="8">
                  <c:v>184.578</c:v>
                </c:pt>
                <c:pt idx="9">
                  <c:v>164.511</c:v>
                </c:pt>
                <c:pt idx="10">
                  <c:v>152.524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34.200000000000003</c:v>
                </c:pt>
                <c:pt idx="1">
                  <c:v>52.616</c:v>
                </c:pt>
                <c:pt idx="2">
                  <c:v>60.231000000000002</c:v>
                </c:pt>
                <c:pt idx="3">
                  <c:v>65.781000000000006</c:v>
                </c:pt>
                <c:pt idx="4">
                  <c:v>60.975000000000009</c:v>
                </c:pt>
                <c:pt idx="5">
                  <c:v>69.271000000000001</c:v>
                </c:pt>
                <c:pt idx="6">
                  <c:v>66.754999999999995</c:v>
                </c:pt>
                <c:pt idx="7">
                  <c:v>60.681999999999995</c:v>
                </c:pt>
                <c:pt idx="8">
                  <c:v>57.47</c:v>
                </c:pt>
                <c:pt idx="9">
                  <c:v>52.209999999999994</c:v>
                </c:pt>
                <c:pt idx="10">
                  <c:v>52.235000000000007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106.858</c:v>
                </c:pt>
                <c:pt idx="1">
                  <c:v>117.53700000000001</c:v>
                </c:pt>
                <c:pt idx="2">
                  <c:v>131.483</c:v>
                </c:pt>
                <c:pt idx="3">
                  <c:v>142.804</c:v>
                </c:pt>
                <c:pt idx="4">
                  <c:v>141.154</c:v>
                </c:pt>
                <c:pt idx="5">
                  <c:v>118.111</c:v>
                </c:pt>
                <c:pt idx="6">
                  <c:v>137.51499999999999</c:v>
                </c:pt>
                <c:pt idx="7">
                  <c:v>116.422</c:v>
                </c:pt>
                <c:pt idx="8">
                  <c:v>127.108</c:v>
                </c:pt>
                <c:pt idx="9">
                  <c:v>112.301</c:v>
                </c:pt>
                <c:pt idx="10">
                  <c:v>100.289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229.30212887058181</c:v>
                </c:pt>
                <c:pt idx="1">
                  <c:v>235.85733730586119</c:v>
                </c:pt>
                <c:pt idx="2">
                  <c:v>249.17291957330019</c:v>
                </c:pt>
                <c:pt idx="3">
                  <c:v>230.68566627603761</c:v>
                </c:pt>
                <c:pt idx="4">
                  <c:v>231.90618676935509</c:v>
                </c:pt>
                <c:pt idx="5">
                  <c:v>196.57694830939937</c:v>
                </c:pt>
                <c:pt idx="6">
                  <c:v>196.09786630062743</c:v>
                </c:pt>
                <c:pt idx="7">
                  <c:v>193.25614629910032</c:v>
                </c:pt>
                <c:pt idx="8">
                  <c:v>193.19322646610868</c:v>
                </c:pt>
                <c:pt idx="9">
                  <c:v>189.27578570117163</c:v>
                </c:pt>
                <c:pt idx="10">
                  <c:v>203.93225598860627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460.51120153252708</c:v>
                </c:pt>
                <c:pt idx="1">
                  <c:v>448.75195610719578</c:v>
                </c:pt>
                <c:pt idx="2">
                  <c:v>489.52673068346525</c:v>
                </c:pt>
                <c:pt idx="3">
                  <c:v>459.82967612913978</c:v>
                </c:pt>
                <c:pt idx="4">
                  <c:v>516.84582499481019</c:v>
                </c:pt>
                <c:pt idx="5">
                  <c:v>474.10410106143257</c:v>
                </c:pt>
                <c:pt idx="6">
                  <c:v>451.97291164378629</c:v>
                </c:pt>
                <c:pt idx="7">
                  <c:v>440.08736107336944</c:v>
                </c:pt>
                <c:pt idx="8">
                  <c:v>454.13628261618953</c:v>
                </c:pt>
                <c:pt idx="9">
                  <c:v>386.13911232389654</c:v>
                </c:pt>
                <c:pt idx="10">
                  <c:v>335.4702969232257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0.23204212979920827</c:v>
                </c:pt>
                <c:pt idx="1">
                  <c:v>0.26191974965324344</c:v>
                </c:pt>
                <c:pt idx="2">
                  <c:v>0.26859207426002385</c:v>
                </c:pt>
                <c:pt idx="3">
                  <c:v>0.31055846852279834</c:v>
                </c:pt>
                <c:pt idx="4">
                  <c:v>0.27310658841331914</c:v>
                </c:pt>
                <c:pt idx="5">
                  <c:v>0.24912461152639478</c:v>
                </c:pt>
                <c:pt idx="6">
                  <c:v>0.3042549596609006</c:v>
                </c:pt>
                <c:pt idx="7">
                  <c:v>0.26454293010380414</c:v>
                </c:pt>
                <c:pt idx="8">
                  <c:v>0.27988955048417602</c:v>
                </c:pt>
                <c:pt idx="9">
                  <c:v>0.29083041944168825</c:v>
                </c:pt>
                <c:pt idx="10">
                  <c:v>0.29895046124739832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0.14914820097157708</c:v>
                </c:pt>
                <c:pt idx="1">
                  <c:v>0.22308400748104459</c:v>
                </c:pt>
                <c:pt idx="2">
                  <c:v>0.24172369976297367</c:v>
                </c:pt>
                <c:pt idx="3">
                  <c:v>0.28515425800789335</c:v>
                </c:pt>
                <c:pt idx="4">
                  <c:v>0.26292959601221583</c:v>
                </c:pt>
                <c:pt idx="5">
                  <c:v>0.35238618055547355</c:v>
                </c:pt>
                <c:pt idx="6">
                  <c:v>0.34041675852638487</c:v>
                </c:pt>
                <c:pt idx="7">
                  <c:v>0.31399777529498679</c:v>
                </c:pt>
                <c:pt idx="8">
                  <c:v>0.29747419747183418</c:v>
                </c:pt>
                <c:pt idx="9">
                  <c:v>0.27584088374848476</c:v>
                </c:pt>
                <c:pt idx="10">
                  <c:v>0.25613897981356309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100.289</c:v>
                </c:pt>
                <c:pt idx="2">
                  <c:v>0</c:v>
                </c:pt>
                <c:pt idx="3">
                  <c:v>0</c:v>
                </c:pt>
                <c:pt idx="4">
                  <c:v>52.235000000000007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100.289</c:v>
                </c:pt>
                <c:pt idx="4" formatCode="#,##0">
                  <c:v>52.235000000000007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9：食料品製造業(N=3)</c:v>
                </c:pt>
                <c:pt idx="6">
                  <c:v>10：飲料・たばこ・飼料製造業(N=1)</c:v>
                </c:pt>
                <c:pt idx="7">
                  <c:v>11：繊維工業(N=0)</c:v>
                </c:pt>
                <c:pt idx="8">
                  <c:v>12：木材・木製品製造業(N=0)</c:v>
                </c:pt>
                <c:pt idx="9">
                  <c:v>13：家具・装備品製造業(N=0)</c:v>
                </c:pt>
                <c:pt idx="10">
                  <c:v>15：印刷・同関連業(N=1)</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27：業務用機械器具製造業(N=3)</c:v>
                </c:pt>
                <c:pt idx="19">
                  <c:v>28：電子部品等製造業(N=0)</c:v>
                </c:pt>
                <c:pt idx="20">
                  <c:v>29：電気機械器具製造業(N=0)</c:v>
                </c:pt>
                <c:pt idx="21">
                  <c:v>30：情報通信機械器具製造業(N=0)</c:v>
                </c:pt>
                <c:pt idx="22">
                  <c:v>31：輸送用機械器具製造業(N=2)</c:v>
                </c:pt>
                <c:pt idx="23">
                  <c:v>32：その他の製造業(N=0)</c:v>
                </c:pt>
                <c:pt idx="24">
                  <c:v>F：電気・ガス・熱供給・水道業(N=2)</c:v>
                </c:pt>
                <c:pt idx="25">
                  <c:v>G：情報通信業(N=0)</c:v>
                </c:pt>
                <c:pt idx="26">
                  <c:v>H：運輸業，郵便業(N=0)</c:v>
                </c:pt>
                <c:pt idx="27">
                  <c:v>I：卸売業，小売業(N=2)</c:v>
                </c:pt>
                <c:pt idx="28">
                  <c:v>J：金融業，保険業(N=0)</c:v>
                </c:pt>
                <c:pt idx="29">
                  <c:v>K：不動産業，物品賃貸業(N=3)</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33.872999999999998</c:v>
                </c:pt>
                <c:pt idx="6">
                  <c:v>22.846</c:v>
                </c:pt>
                <c:pt idx="7">
                  <c:v>0</c:v>
                </c:pt>
                <c:pt idx="8">
                  <c:v>0</c:v>
                </c:pt>
                <c:pt idx="9">
                  <c:v>0</c:v>
                </c:pt>
                <c:pt idx="10">
                  <c:v>4.2850000000000001</c:v>
                </c:pt>
                <c:pt idx="11">
                  <c:v>0</c:v>
                </c:pt>
                <c:pt idx="12">
                  <c:v>0</c:v>
                </c:pt>
                <c:pt idx="13">
                  <c:v>0</c:v>
                </c:pt>
                <c:pt idx="14">
                  <c:v>0</c:v>
                </c:pt>
                <c:pt idx="15">
                  <c:v>0</c:v>
                </c:pt>
                <c:pt idx="16">
                  <c:v>0</c:v>
                </c:pt>
                <c:pt idx="17">
                  <c:v>0</c:v>
                </c:pt>
                <c:pt idx="18">
                  <c:v>19.675999999999998</c:v>
                </c:pt>
                <c:pt idx="19">
                  <c:v>0</c:v>
                </c:pt>
                <c:pt idx="20">
                  <c:v>0</c:v>
                </c:pt>
                <c:pt idx="21">
                  <c:v>0</c:v>
                </c:pt>
                <c:pt idx="22">
                  <c:v>19.609000000000002</c:v>
                </c:pt>
                <c:pt idx="23">
                  <c:v>0</c:v>
                </c:pt>
                <c:pt idx="24">
                  <c:v>12.875999999999999</c:v>
                </c:pt>
                <c:pt idx="25">
                  <c:v>0</c:v>
                </c:pt>
                <c:pt idx="26">
                  <c:v>0</c:v>
                </c:pt>
                <c:pt idx="27">
                  <c:v>9.0869999999999997</c:v>
                </c:pt>
                <c:pt idx="28">
                  <c:v>0</c:v>
                </c:pt>
                <c:pt idx="29">
                  <c:v>22.693000000000001</c:v>
                </c:pt>
                <c:pt idx="30">
                  <c:v>0</c:v>
                </c:pt>
                <c:pt idx="31">
                  <c:v>0</c:v>
                </c:pt>
                <c:pt idx="32">
                  <c:v>0</c:v>
                </c:pt>
                <c:pt idx="33">
                  <c:v>0</c:v>
                </c:pt>
                <c:pt idx="34">
                  <c:v>3.2530000000000001</c:v>
                </c:pt>
                <c:pt idx="35">
                  <c:v>0</c:v>
                </c:pt>
                <c:pt idx="36">
                  <c:v>4.3259999999999996</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704.55809840561585</c:v>
                </c:pt>
                <c:pt idx="2">
                  <c:v>5.6464322721182061</c:v>
                </c:pt>
                <c:pt idx="3">
                  <c:v>5.7808082774615723</c:v>
                </c:pt>
                <c:pt idx="4">
                  <c:v>159.7847352381358</c:v>
                </c:pt>
                <c:pt idx="5">
                  <c:v>138.14398297512341</c:v>
                </c:pt>
                <c:pt idx="7">
                  <c:v>161.7603972411008</c:v>
                </c:pt>
                <c:pt idx="8">
                  <c:v>7.2544144164656199</c:v>
                </c:pt>
                <c:pt idx="9">
                  <c:v>0</c:v>
                </c:pt>
                <c:pt idx="10">
                  <c:v>10.495771451940611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715.98533895519563</c:v>
                </c:pt>
                <c:pt idx="4" formatCode="#,##0">
                  <c:v>159.7847352381358</c:v>
                </c:pt>
                <c:pt idx="5" formatCode="#,##0">
                  <c:v>138.14398297512341</c:v>
                </c:pt>
                <c:pt idx="6" formatCode="#,##0">
                  <c:v>169.01481165756641</c:v>
                </c:pt>
                <c:pt idx="10" formatCode="#,##0">
                  <c:v>10.495771451940611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152.524</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152.524</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海老名市</c:v>
                </c:pt>
              </c:strCache>
            </c:strRef>
          </c:tx>
          <c:spPr>
            <a:solidFill>
              <a:srgbClr val="FF0066"/>
            </a:solidFill>
            <a:ln>
              <a:noFill/>
            </a:ln>
          </c:spPr>
          <c:invertIfNegative val="0"/>
          <c:cat>
            <c:strRef>
              <c:f>③特定事業所の現状把握!$BD$21:$BD$39</c:f>
              <c:strCache>
                <c:ptCount val="19"/>
                <c:pt idx="0">
                  <c:v>9：食料品製造業(N=3)</c:v>
                </c:pt>
                <c:pt idx="1">
                  <c:v>10：飲料・たばこ・飼料製造業(N=1)</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27：業務用機械器具製造業(N=3)</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11.290999999999999</c:v>
                </c:pt>
                <c:pt idx="1">
                  <c:v>22.846</c:v>
                </c:pt>
                <c:pt idx="2">
                  <c:v>0</c:v>
                </c:pt>
                <c:pt idx="3">
                  <c:v>0</c:v>
                </c:pt>
                <c:pt idx="4">
                  <c:v>0</c:v>
                </c:pt>
                <c:pt idx="5">
                  <c:v>4.2850000000000001</c:v>
                </c:pt>
                <c:pt idx="6">
                  <c:v>0</c:v>
                </c:pt>
                <c:pt idx="7">
                  <c:v>0</c:v>
                </c:pt>
                <c:pt idx="8">
                  <c:v>0</c:v>
                </c:pt>
                <c:pt idx="9">
                  <c:v>0</c:v>
                </c:pt>
                <c:pt idx="10">
                  <c:v>0</c:v>
                </c:pt>
                <c:pt idx="11">
                  <c:v>0</c:v>
                </c:pt>
                <c:pt idx="12">
                  <c:v>0</c:v>
                </c:pt>
                <c:pt idx="13">
                  <c:v>6.5586666666666664</c:v>
                </c:pt>
                <c:pt idx="14">
                  <c:v>0</c:v>
                </c:pt>
                <c:pt idx="15">
                  <c:v>0</c:v>
                </c:pt>
                <c:pt idx="16">
                  <c:v>0</c:v>
                </c:pt>
                <c:pt idx="17">
                  <c:v>9.8045000000000009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9：食料品製造業(N=3)</c:v>
                </c:pt>
                <c:pt idx="1">
                  <c:v>10：飲料・たばこ・飼料製造業(N=1)</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27：業務用機械器具製造業(N=3)</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海老名市</c:v>
                </c:pt>
              </c:strCache>
            </c:strRef>
          </c:tx>
          <c:spPr>
            <a:solidFill>
              <a:srgbClr val="FF0066"/>
            </a:solidFill>
            <a:ln>
              <a:noFill/>
            </a:ln>
          </c:spPr>
          <c:invertIfNegative val="0"/>
          <c:cat>
            <c:strRef>
              <c:f>③特定事業所の現状把握!$BD$40:$BD$53</c:f>
              <c:strCache>
                <c:ptCount val="14"/>
                <c:pt idx="0">
                  <c:v>F：電気・ガス・熱供給・水道業(N=2)</c:v>
                </c:pt>
                <c:pt idx="1">
                  <c:v>G：情報通信業(N=0)</c:v>
                </c:pt>
                <c:pt idx="2">
                  <c:v>H：運輸業，郵便業(N=0)</c:v>
                </c:pt>
                <c:pt idx="3">
                  <c:v>I：卸売業，小売業(N=2)</c:v>
                </c:pt>
                <c:pt idx="4">
                  <c:v>J：金融業，保険業(N=0)</c:v>
                </c:pt>
                <c:pt idx="5">
                  <c:v>K：不動産業，物品賃貸業(N=3)</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6.4379999999999997</c:v>
                </c:pt>
                <c:pt idx="1">
                  <c:v>0</c:v>
                </c:pt>
                <c:pt idx="2">
                  <c:v>0</c:v>
                </c:pt>
                <c:pt idx="3">
                  <c:v>4.5434999999999999</c:v>
                </c:pt>
                <c:pt idx="4">
                  <c:v>0</c:v>
                </c:pt>
                <c:pt idx="5">
                  <c:v>7.5643333333333338</c:v>
                </c:pt>
                <c:pt idx="6">
                  <c:v>0</c:v>
                </c:pt>
                <c:pt idx="7">
                  <c:v>0</c:v>
                </c:pt>
                <c:pt idx="8">
                  <c:v>0</c:v>
                </c:pt>
                <c:pt idx="9">
                  <c:v>0</c:v>
                </c:pt>
                <c:pt idx="10">
                  <c:v>3.2530000000000001</c:v>
                </c:pt>
                <c:pt idx="11">
                  <c:v>0</c:v>
                </c:pt>
                <c:pt idx="12">
                  <c:v>4.3259999999999996</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c:v>
                </c:pt>
                <c:pt idx="1">
                  <c:v>G：情報通信業(N=0)</c:v>
                </c:pt>
                <c:pt idx="2">
                  <c:v>H：運輸業，郵便業(N=0)</c:v>
                </c:pt>
                <c:pt idx="3">
                  <c:v>I：卸売業，小売業(N=2)</c:v>
                </c:pt>
                <c:pt idx="4">
                  <c:v>J：金融業，保険業(N=0)</c:v>
                </c:pt>
                <c:pt idx="5">
                  <c:v>K：不動産業，物品賃貸業(N=3)</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海老名市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海老名市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28,672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14771.299999999956</c:v>
                </c:pt>
                <c:pt idx="1">
                  <c:v>8935.2999999999956</c:v>
                </c:pt>
                <c:pt idx="2">
                  <c:v>0</c:v>
                </c:pt>
                <c:pt idx="3">
                  <c:v>0</c:v>
                </c:pt>
                <c:pt idx="4">
                  <c:v>0</c:v>
                </c:pt>
                <c:pt idx="5">
                  <c:v>4965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64,341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17727.332555999947</c:v>
                </c:pt>
                <c:pt idx="1">
                  <c:v>11819.257427999995</c:v>
                </c:pt>
                <c:pt idx="2">
                  <c:v>0</c:v>
                </c:pt>
                <c:pt idx="3">
                  <c:v>0</c:v>
                </c:pt>
                <c:pt idx="4">
                  <c:v>0</c:v>
                </c:pt>
                <c:pt idx="5">
                  <c:v>34794.720000000001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海老名市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18.957590495999998</c:v>
                </c:pt>
                <c:pt idx="1">
                  <c:v>0</c:v>
                </c:pt>
                <c:pt idx="2">
                  <c:v>0</c:v>
                </c:pt>
                <c:pt idx="3">
                  <c:v>0</c:v>
                </c:pt>
                <c:pt idx="4">
                  <c:v>7.2398605800000002</c:v>
                </c:pt>
                <c:pt idx="5">
                  <c:v>41.429871290000001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391,473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海老名市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391473</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540</c:v>
                </c:pt>
                <c:pt idx="2">
                  <c:v>540</c:v>
                </c:pt>
                <c:pt idx="3">
                  <c:v>540</c:v>
                </c:pt>
                <c:pt idx="4">
                  <c:v>2975</c:v>
                </c:pt>
                <c:pt idx="5">
                  <c:v>2975</c:v>
                </c:pt>
                <c:pt idx="6">
                  <c:v>4965</c:v>
                </c:pt>
                <c:pt idx="7">
                  <c:v>4965</c:v>
                </c:pt>
                <c:pt idx="8">
                  <c:v>4965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4344.1000000000004</c:v>
                </c:pt>
                <c:pt idx="1">
                  <c:v>4768.7</c:v>
                </c:pt>
                <c:pt idx="2">
                  <c:v>5103.6000000000004</c:v>
                </c:pt>
                <c:pt idx="3">
                  <c:v>5971</c:v>
                </c:pt>
                <c:pt idx="4">
                  <c:v>6190.6</c:v>
                </c:pt>
                <c:pt idx="5">
                  <c:v>8411.7999999999938</c:v>
                </c:pt>
                <c:pt idx="6">
                  <c:v>8912.5999999999949</c:v>
                </c:pt>
                <c:pt idx="7">
                  <c:v>8912.5999999999949</c:v>
                </c:pt>
                <c:pt idx="8">
                  <c:v>8935.2999999999956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8164.0999999999995</c:v>
                </c:pt>
                <c:pt idx="1">
                  <c:v>8821.0999999999985</c:v>
                </c:pt>
                <c:pt idx="2">
                  <c:v>9537.7000000000007</c:v>
                </c:pt>
                <c:pt idx="3">
                  <c:v>10471.399999999996</c:v>
                </c:pt>
                <c:pt idx="4">
                  <c:v>11253.499999999991</c:v>
                </c:pt>
                <c:pt idx="5">
                  <c:v>12005.39999999998</c:v>
                </c:pt>
                <c:pt idx="6">
                  <c:v>12799.39999999998</c:v>
                </c:pt>
                <c:pt idx="7">
                  <c:v>13794.199999999972</c:v>
                </c:pt>
                <c:pt idx="8">
                  <c:v>14771.299999999956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1.9018201801077286E-2</c:v>
                </c:pt>
                <c:pt idx="1">
                  <c:v>2.6869650784387297E-2</c:v>
                </c:pt>
                <c:pt idx="2">
                  <c:v>2.7736326892650678E-2</c:v>
                </c:pt>
                <c:pt idx="3">
                  <c:v>3.1935821939945527E-2</c:v>
                </c:pt>
                <c:pt idx="4">
                  <c:v>5.3631227950230828E-2</c:v>
                </c:pt>
                <c:pt idx="5">
                  <c:v>5.8888741007870525E-2</c:v>
                </c:pt>
                <c:pt idx="6">
                  <c:v>8.3397428356021874E-2</c:v>
                </c:pt>
                <c:pt idx="7">
                  <c:v>8.4548572291770666E-2</c:v>
                </c:pt>
                <c:pt idx="8">
                  <c:v>8.6159052122161822E-2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480.67758215878439</c:v>
                </c:pt>
                <c:pt idx="2">
                  <c:v>5.8920020244375833</c:v>
                </c:pt>
                <c:pt idx="3">
                  <c:v>2.95714650024326</c:v>
                </c:pt>
                <c:pt idx="4">
                  <c:v>249.17291957330019</c:v>
                </c:pt>
                <c:pt idx="5">
                  <c:v>166.81648152982149</c:v>
                </c:pt>
                <c:pt idx="7">
                  <c:v>149.36778402294613</c:v>
                </c:pt>
                <c:pt idx="8">
                  <c:v>10.0429085069007</c:v>
                </c:pt>
                <c:pt idx="9">
                  <c:v>0</c:v>
                </c:pt>
                <c:pt idx="10">
                  <c:v>10.92064047983904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489.52673068346525</c:v>
                </c:pt>
                <c:pt idx="4" formatCode="#,##0">
                  <c:v>249.17291957330019</c:v>
                </c:pt>
                <c:pt idx="5" formatCode="#,##0">
                  <c:v>166.81648152982149</c:v>
                </c:pt>
                <c:pt idx="6" formatCode="#,##0">
                  <c:v>159.41069252984681</c:v>
                </c:pt>
                <c:pt idx="10" formatCode="#,##0">
                  <c:v>10.92064047983904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2145</c:v>
                </c:pt>
                <c:pt idx="1">
                  <c:v>2291</c:v>
                </c:pt>
                <c:pt idx="2">
                  <c:v>2450</c:v>
                </c:pt>
                <c:pt idx="3">
                  <c:v>2649</c:v>
                </c:pt>
                <c:pt idx="4">
                  <c:v>2809</c:v>
                </c:pt>
                <c:pt idx="5">
                  <c:v>2962</c:v>
                </c:pt>
                <c:pt idx="6">
                  <c:v>3105</c:v>
                </c:pt>
                <c:pt idx="7">
                  <c:v>3301</c:v>
                </c:pt>
                <c:pt idx="8">
                  <c:v>3508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746773.65174320526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64341.309983999941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526599.73599999992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526599.73599999992</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29546.58998399994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排出量比較シート!$DN$21:$DN$50</c:f>
              <c:numCache>
                <c:formatCode>0.0%;;</c:formatCode>
                <c:ptCount val="30"/>
                <c:pt idx="0">
                  <c:v>0</c:v>
                </c:pt>
                <c:pt idx="1">
                  <c:v>0.79</c:v>
                </c:pt>
                <c:pt idx="2">
                  <c:v>0.81</c:v>
                </c:pt>
                <c:pt idx="3">
                  <c:v>0.81</c:v>
                </c:pt>
                <c:pt idx="4">
                  <c:v>0.3</c:v>
                </c:pt>
                <c:pt idx="5">
                  <c:v>0.91</c:v>
                </c:pt>
                <c:pt idx="6">
                  <c:v>0.16</c:v>
                </c:pt>
                <c:pt idx="7">
                  <c:v>0.85</c:v>
                </c:pt>
                <c:pt idx="8">
                  <c:v>0.81</c:v>
                </c:pt>
                <c:pt idx="9">
                  <c:v>0.11</c:v>
                </c:pt>
                <c:pt idx="10">
                  <c:v>0</c:v>
                </c:pt>
                <c:pt idx="11">
                  <c:v>0.92</c:v>
                </c:pt>
                <c:pt idx="12">
                  <c:v>0.35</c:v>
                </c:pt>
                <c:pt idx="13">
                  <c:v>0.87</c:v>
                </c:pt>
                <c:pt idx="14">
                  <c:v>0.56999999999999995</c:v>
                </c:pt>
                <c:pt idx="15">
                  <c:v>0.88</c:v>
                </c:pt>
                <c:pt idx="16">
                  <c:v>0.2</c:v>
                </c:pt>
                <c:pt idx="17">
                  <c:v>0.28000000000000003</c:v>
                </c:pt>
                <c:pt idx="18">
                  <c:v>0.79</c:v>
                </c:pt>
                <c:pt idx="19">
                  <c:v>0.96</c:v>
                </c:pt>
                <c:pt idx="20">
                  <c:v>0.25</c:v>
                </c:pt>
                <c:pt idx="21">
                  <c:v>0.83</c:v>
                </c:pt>
                <c:pt idx="22">
                  <c:v>0.95</c:v>
                </c:pt>
                <c:pt idx="23">
                  <c:v>0.97</c:v>
                </c:pt>
                <c:pt idx="24">
                  <c:v>0.64</c:v>
                </c:pt>
                <c:pt idx="25">
                  <c:v>0.66</c:v>
                </c:pt>
                <c:pt idx="26">
                  <c:v>0</c:v>
                </c:pt>
                <c:pt idx="27">
                  <c:v>0.82</c:v>
                </c:pt>
                <c:pt idx="28">
                  <c:v>0.42</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排出量比較シート!$DP$21:$DP$50</c:f>
              <c:numCache>
                <c:formatCode>0.0%;;</c:formatCode>
                <c:ptCount val="30"/>
                <c:pt idx="0">
                  <c:v>0</c:v>
                </c:pt>
                <c:pt idx="1">
                  <c:v>0</c:v>
                </c:pt>
                <c:pt idx="2">
                  <c:v>0</c:v>
                </c:pt>
                <c:pt idx="3">
                  <c:v>0.09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排出量比較シート!$DQ$21:$DQ$50</c:f>
              <c:numCache>
                <c:formatCode>0.0%;;</c:formatCode>
                <c:ptCount val="30"/>
                <c:pt idx="0">
                  <c:v>1</c:v>
                </c:pt>
                <c:pt idx="1">
                  <c:v>0.21</c:v>
                </c:pt>
                <c:pt idx="2">
                  <c:v>0.19</c:v>
                </c:pt>
                <c:pt idx="3">
                  <c:v>0.1</c:v>
                </c:pt>
                <c:pt idx="4">
                  <c:v>0.7</c:v>
                </c:pt>
                <c:pt idx="5">
                  <c:v>0.09</c:v>
                </c:pt>
                <c:pt idx="6">
                  <c:v>0.02</c:v>
                </c:pt>
                <c:pt idx="7">
                  <c:v>0.15</c:v>
                </c:pt>
                <c:pt idx="8">
                  <c:v>0.19</c:v>
                </c:pt>
                <c:pt idx="9">
                  <c:v>0.89</c:v>
                </c:pt>
                <c:pt idx="10">
                  <c:v>1</c:v>
                </c:pt>
                <c:pt idx="11">
                  <c:v>0.08</c:v>
                </c:pt>
                <c:pt idx="12">
                  <c:v>0.62</c:v>
                </c:pt>
                <c:pt idx="13">
                  <c:v>0.13</c:v>
                </c:pt>
                <c:pt idx="14">
                  <c:v>0.43</c:v>
                </c:pt>
                <c:pt idx="15">
                  <c:v>0.12</c:v>
                </c:pt>
                <c:pt idx="16">
                  <c:v>0.8</c:v>
                </c:pt>
                <c:pt idx="17">
                  <c:v>0.72</c:v>
                </c:pt>
                <c:pt idx="18">
                  <c:v>0.21</c:v>
                </c:pt>
                <c:pt idx="19">
                  <c:v>0.04</c:v>
                </c:pt>
                <c:pt idx="20">
                  <c:v>0.75</c:v>
                </c:pt>
                <c:pt idx="21">
                  <c:v>0.17</c:v>
                </c:pt>
                <c:pt idx="22">
                  <c:v>0.05</c:v>
                </c:pt>
                <c:pt idx="23">
                  <c:v>0.03</c:v>
                </c:pt>
                <c:pt idx="24">
                  <c:v>0.36</c:v>
                </c:pt>
                <c:pt idx="25">
                  <c:v>0.34</c:v>
                </c:pt>
                <c:pt idx="26">
                  <c:v>1</c:v>
                </c:pt>
                <c:pt idx="27">
                  <c:v>0.18</c:v>
                </c:pt>
                <c:pt idx="28">
                  <c:v>0.57999999999999996</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排出量比較シート!$DR$21:$DR$50</c:f>
              <c:numCache>
                <c:formatCode>0.0%;;</c:formatCode>
                <c:ptCount val="30"/>
                <c:pt idx="0">
                  <c:v>0</c:v>
                </c:pt>
                <c:pt idx="1">
                  <c:v>0</c:v>
                </c:pt>
                <c:pt idx="2">
                  <c:v>0</c:v>
                </c:pt>
                <c:pt idx="3">
                  <c:v>0</c:v>
                </c:pt>
                <c:pt idx="4">
                  <c:v>0</c:v>
                </c:pt>
                <c:pt idx="5">
                  <c:v>0</c:v>
                </c:pt>
                <c:pt idx="6">
                  <c:v>0.82</c:v>
                </c:pt>
                <c:pt idx="7">
                  <c:v>0</c:v>
                </c:pt>
                <c:pt idx="8">
                  <c:v>0</c:v>
                </c:pt>
                <c:pt idx="9">
                  <c:v>0</c:v>
                </c:pt>
                <c:pt idx="10">
                  <c:v>0</c:v>
                </c:pt>
                <c:pt idx="11">
                  <c:v>0</c:v>
                </c:pt>
                <c:pt idx="12">
                  <c:v>0.02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排出量比較シート!$DF$21:$DF$50</c:f>
              <c:numCache>
                <c:formatCode>#,##0;;</c:formatCode>
                <c:ptCount val="30"/>
                <c:pt idx="0">
                  <c:v>0</c:v>
                </c:pt>
                <c:pt idx="1">
                  <c:v>14</c:v>
                </c:pt>
                <c:pt idx="2">
                  <c:v>29</c:v>
                </c:pt>
                <c:pt idx="3">
                  <c:v>22</c:v>
                </c:pt>
                <c:pt idx="4">
                  <c:v>2</c:v>
                </c:pt>
                <c:pt idx="5">
                  <c:v>17</c:v>
                </c:pt>
                <c:pt idx="6">
                  <c:v>16</c:v>
                </c:pt>
                <c:pt idx="7">
                  <c:v>40</c:v>
                </c:pt>
                <c:pt idx="8">
                  <c:v>16</c:v>
                </c:pt>
                <c:pt idx="9">
                  <c:v>1</c:v>
                </c:pt>
                <c:pt idx="10">
                  <c:v>0</c:v>
                </c:pt>
                <c:pt idx="11">
                  <c:v>5</c:v>
                </c:pt>
                <c:pt idx="12">
                  <c:v>5</c:v>
                </c:pt>
                <c:pt idx="13">
                  <c:v>17</c:v>
                </c:pt>
                <c:pt idx="14">
                  <c:v>11</c:v>
                </c:pt>
                <c:pt idx="15">
                  <c:v>1</c:v>
                </c:pt>
                <c:pt idx="16">
                  <c:v>4</c:v>
                </c:pt>
                <c:pt idx="17">
                  <c:v>4</c:v>
                </c:pt>
                <c:pt idx="18">
                  <c:v>17</c:v>
                </c:pt>
                <c:pt idx="19">
                  <c:v>21</c:v>
                </c:pt>
                <c:pt idx="20">
                  <c:v>2</c:v>
                </c:pt>
                <c:pt idx="21">
                  <c:v>16</c:v>
                </c:pt>
                <c:pt idx="22">
                  <c:v>17</c:v>
                </c:pt>
                <c:pt idx="23">
                  <c:v>26</c:v>
                </c:pt>
                <c:pt idx="24">
                  <c:v>17</c:v>
                </c:pt>
                <c:pt idx="25">
                  <c:v>10</c:v>
                </c:pt>
                <c:pt idx="26">
                  <c:v>0</c:v>
                </c:pt>
                <c:pt idx="27">
                  <c:v>18</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排出量比較シート!$DI$21:$DI$50</c:f>
              <c:numCache>
                <c:formatCode>#,##0;;</c:formatCode>
                <c:ptCount val="30"/>
                <c:pt idx="0">
                  <c:v>4</c:v>
                </c:pt>
                <c:pt idx="1">
                  <c:v>7</c:v>
                </c:pt>
                <c:pt idx="2">
                  <c:v>6</c:v>
                </c:pt>
                <c:pt idx="3">
                  <c:v>5</c:v>
                </c:pt>
                <c:pt idx="4">
                  <c:v>4</c:v>
                </c:pt>
                <c:pt idx="5">
                  <c:v>8</c:v>
                </c:pt>
                <c:pt idx="6">
                  <c:v>5</c:v>
                </c:pt>
                <c:pt idx="7">
                  <c:v>8</c:v>
                </c:pt>
                <c:pt idx="8">
                  <c:v>4</c:v>
                </c:pt>
                <c:pt idx="9">
                  <c:v>11</c:v>
                </c:pt>
                <c:pt idx="10">
                  <c:v>18</c:v>
                </c:pt>
                <c:pt idx="11">
                  <c:v>4</c:v>
                </c:pt>
                <c:pt idx="12">
                  <c:v>4</c:v>
                </c:pt>
                <c:pt idx="13">
                  <c:v>5</c:v>
                </c:pt>
                <c:pt idx="14">
                  <c:v>6</c:v>
                </c:pt>
                <c:pt idx="15">
                  <c:v>2</c:v>
                </c:pt>
                <c:pt idx="16">
                  <c:v>10</c:v>
                </c:pt>
                <c:pt idx="17">
                  <c:v>9</c:v>
                </c:pt>
                <c:pt idx="18">
                  <c:v>5</c:v>
                </c:pt>
                <c:pt idx="19">
                  <c:v>2</c:v>
                </c:pt>
                <c:pt idx="20">
                  <c:v>9</c:v>
                </c:pt>
                <c:pt idx="21">
                  <c:v>5</c:v>
                </c:pt>
                <c:pt idx="22">
                  <c:v>2</c:v>
                </c:pt>
                <c:pt idx="23">
                  <c:v>2</c:v>
                </c:pt>
                <c:pt idx="24">
                  <c:v>7</c:v>
                </c:pt>
                <c:pt idx="25">
                  <c:v>9</c:v>
                </c:pt>
                <c:pt idx="26">
                  <c:v>6</c:v>
                </c:pt>
                <c:pt idx="27">
                  <c:v>8</c:v>
                </c:pt>
                <c:pt idx="28">
                  <c:v>10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排出量比較シート!$DJ$21:$DJ$50</c:f>
              <c:numCache>
                <c:formatCode>#,##0;;</c:formatCode>
                <c:ptCount val="30"/>
                <c:pt idx="0">
                  <c:v>0</c:v>
                </c:pt>
                <c:pt idx="1">
                  <c:v>0</c:v>
                </c:pt>
                <c:pt idx="2">
                  <c:v>0</c:v>
                </c:pt>
                <c:pt idx="3">
                  <c:v>0</c:v>
                </c:pt>
                <c:pt idx="4">
                  <c:v>0</c:v>
                </c:pt>
                <c:pt idx="5">
                  <c:v>0</c:v>
                </c:pt>
                <c:pt idx="6">
                  <c:v>1</c:v>
                </c:pt>
                <c:pt idx="7">
                  <c:v>1</c:v>
                </c:pt>
                <c:pt idx="8">
                  <c:v>0</c:v>
                </c:pt>
                <c:pt idx="9">
                  <c:v>0</c:v>
                </c:pt>
                <c:pt idx="10">
                  <c:v>1</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排出量比較シート!$DL$21:$DL$50</c:f>
              <c:numCache>
                <c:formatCode>#,##0;;</c:formatCode>
                <c:ptCount val="30"/>
                <c:pt idx="0">
                  <c:v>4</c:v>
                </c:pt>
                <c:pt idx="1">
                  <c:v>21</c:v>
                </c:pt>
                <c:pt idx="2">
                  <c:v>35</c:v>
                </c:pt>
                <c:pt idx="3">
                  <c:v>28</c:v>
                </c:pt>
                <c:pt idx="4">
                  <c:v>6</c:v>
                </c:pt>
                <c:pt idx="5">
                  <c:v>25</c:v>
                </c:pt>
                <c:pt idx="6">
                  <c:v>22</c:v>
                </c:pt>
                <c:pt idx="7">
                  <c:v>49</c:v>
                </c:pt>
                <c:pt idx="8">
                  <c:v>20</c:v>
                </c:pt>
                <c:pt idx="9">
                  <c:v>12</c:v>
                </c:pt>
                <c:pt idx="10">
                  <c:v>19</c:v>
                </c:pt>
                <c:pt idx="11">
                  <c:v>9</c:v>
                </c:pt>
                <c:pt idx="12">
                  <c:v>10</c:v>
                </c:pt>
                <c:pt idx="13">
                  <c:v>22</c:v>
                </c:pt>
                <c:pt idx="14">
                  <c:v>17</c:v>
                </c:pt>
                <c:pt idx="15">
                  <c:v>3</c:v>
                </c:pt>
                <c:pt idx="16">
                  <c:v>14</c:v>
                </c:pt>
                <c:pt idx="17">
                  <c:v>13</c:v>
                </c:pt>
                <c:pt idx="18">
                  <c:v>22</c:v>
                </c:pt>
                <c:pt idx="19">
                  <c:v>23</c:v>
                </c:pt>
                <c:pt idx="20">
                  <c:v>11</c:v>
                </c:pt>
                <c:pt idx="21">
                  <c:v>21</c:v>
                </c:pt>
                <c:pt idx="22">
                  <c:v>19</c:v>
                </c:pt>
                <c:pt idx="23">
                  <c:v>28</c:v>
                </c:pt>
                <c:pt idx="24">
                  <c:v>24</c:v>
                </c:pt>
                <c:pt idx="25">
                  <c:v>19</c:v>
                </c:pt>
                <c:pt idx="26">
                  <c:v>6</c:v>
                </c:pt>
                <c:pt idx="27">
                  <c:v>26</c:v>
                </c:pt>
                <c:pt idx="28">
                  <c:v>17</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排出量比較シート!$CX$21:$CX$50</c:f>
              <c:numCache>
                <c:formatCode>[=0]#;[&lt;1]0.00;#,##0</c:formatCode>
                <c:ptCount val="30"/>
                <c:pt idx="0">
                  <c:v>0</c:v>
                </c:pt>
                <c:pt idx="1">
                  <c:v>94.400999999999996</c:v>
                </c:pt>
                <c:pt idx="2">
                  <c:v>407.12799999999999</c:v>
                </c:pt>
                <c:pt idx="3">
                  <c:v>127.396</c:v>
                </c:pt>
                <c:pt idx="4">
                  <c:v>11.236000000000001</c:v>
                </c:pt>
                <c:pt idx="5">
                  <c:v>283.69900000000001</c:v>
                </c:pt>
                <c:pt idx="6">
                  <c:v>188.76900000000001</c:v>
                </c:pt>
                <c:pt idx="7">
                  <c:v>336.36900000000003</c:v>
                </c:pt>
                <c:pt idx="8">
                  <c:v>142.17099999999999</c:v>
                </c:pt>
                <c:pt idx="9">
                  <c:v>6.907</c:v>
                </c:pt>
                <c:pt idx="10">
                  <c:v>0</c:v>
                </c:pt>
                <c:pt idx="11">
                  <c:v>384.315</c:v>
                </c:pt>
                <c:pt idx="12">
                  <c:v>46.615000000000002</c:v>
                </c:pt>
                <c:pt idx="13">
                  <c:v>191.33</c:v>
                </c:pt>
                <c:pt idx="14">
                  <c:v>51.915999999999997</c:v>
                </c:pt>
                <c:pt idx="15">
                  <c:v>90.69</c:v>
                </c:pt>
                <c:pt idx="16">
                  <c:v>27.747</c:v>
                </c:pt>
                <c:pt idx="17">
                  <c:v>64.078999999999994</c:v>
                </c:pt>
                <c:pt idx="18">
                  <c:v>303.22000000000003</c:v>
                </c:pt>
                <c:pt idx="19">
                  <c:v>211.23599999999999</c:v>
                </c:pt>
                <c:pt idx="20">
                  <c:v>20.042000000000002</c:v>
                </c:pt>
                <c:pt idx="21">
                  <c:v>201.72499999999999</c:v>
                </c:pt>
                <c:pt idx="22">
                  <c:v>153.23400000000001</c:v>
                </c:pt>
                <c:pt idx="23">
                  <c:v>274.91300000000001</c:v>
                </c:pt>
                <c:pt idx="24">
                  <c:v>144.61099999999999</c:v>
                </c:pt>
                <c:pt idx="25">
                  <c:v>100.289</c:v>
                </c:pt>
                <c:pt idx="26">
                  <c:v>0</c:v>
                </c:pt>
                <c:pt idx="27">
                  <c:v>309.52999999999997</c:v>
                </c:pt>
                <c:pt idx="28">
                  <c:v>85.718000000000004</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排出量比較シート!$CZ$21:$CZ$50</c:f>
              <c:numCache>
                <c:formatCode>[=0]#;[&lt;1]0.00;#,##0</c:formatCode>
                <c:ptCount val="30"/>
                <c:pt idx="0">
                  <c:v>0</c:v>
                </c:pt>
                <c:pt idx="1">
                  <c:v>0</c:v>
                </c:pt>
                <c:pt idx="2">
                  <c:v>0</c:v>
                </c:pt>
                <c:pt idx="3">
                  <c:v>13.603999999999999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排出量比較シート!$DA$21:$DA$50</c:f>
              <c:numCache>
                <c:formatCode>[=0]#;[&lt;1]0.00;#,##0</c:formatCode>
                <c:ptCount val="30"/>
                <c:pt idx="0">
                  <c:v>15.718999999999999</c:v>
                </c:pt>
                <c:pt idx="1">
                  <c:v>25.682000000000002</c:v>
                </c:pt>
                <c:pt idx="2">
                  <c:v>97.093000000000004</c:v>
                </c:pt>
                <c:pt idx="3">
                  <c:v>16.350000000000001</c:v>
                </c:pt>
                <c:pt idx="4">
                  <c:v>26.364000000000001</c:v>
                </c:pt>
                <c:pt idx="5">
                  <c:v>28.056000000000004</c:v>
                </c:pt>
                <c:pt idx="6">
                  <c:v>18.928000000000001</c:v>
                </c:pt>
                <c:pt idx="7">
                  <c:v>60.341000000000008</c:v>
                </c:pt>
                <c:pt idx="8">
                  <c:v>32.308</c:v>
                </c:pt>
                <c:pt idx="9">
                  <c:v>54.024999999999991</c:v>
                </c:pt>
                <c:pt idx="10">
                  <c:v>327.55300000000005</c:v>
                </c:pt>
                <c:pt idx="11">
                  <c:v>34.978000000000002</c:v>
                </c:pt>
                <c:pt idx="12">
                  <c:v>81.677000000000007</c:v>
                </c:pt>
                <c:pt idx="13">
                  <c:v>28.216000000000001</c:v>
                </c:pt>
                <c:pt idx="14">
                  <c:v>39.138999999999996</c:v>
                </c:pt>
                <c:pt idx="15">
                  <c:v>12.019</c:v>
                </c:pt>
                <c:pt idx="16">
                  <c:v>108.64400000000001</c:v>
                </c:pt>
                <c:pt idx="17">
                  <c:v>163.49599999999998</c:v>
                </c:pt>
                <c:pt idx="18">
                  <c:v>80.079000000000008</c:v>
                </c:pt>
                <c:pt idx="19">
                  <c:v>8.8290000000000006</c:v>
                </c:pt>
                <c:pt idx="20">
                  <c:v>60.872000000000007</c:v>
                </c:pt>
                <c:pt idx="21">
                  <c:v>40.197000000000003</c:v>
                </c:pt>
                <c:pt idx="22">
                  <c:v>8.6370000000000005</c:v>
                </c:pt>
                <c:pt idx="23">
                  <c:v>8.8249999999999993</c:v>
                </c:pt>
                <c:pt idx="24">
                  <c:v>80.890999999999991</c:v>
                </c:pt>
                <c:pt idx="25">
                  <c:v>52.235000000000007</c:v>
                </c:pt>
                <c:pt idx="26">
                  <c:v>32.396999999999998</c:v>
                </c:pt>
                <c:pt idx="27">
                  <c:v>70.055000000000007</c:v>
                </c:pt>
                <c:pt idx="28">
                  <c:v>117.214</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排出量比較シート!$DB$21:$DB$50</c:f>
              <c:numCache>
                <c:formatCode>[=0]#;[&lt;1]0.00;#,##0</c:formatCode>
                <c:ptCount val="30"/>
                <c:pt idx="0">
                  <c:v>0</c:v>
                </c:pt>
                <c:pt idx="1">
                  <c:v>0</c:v>
                </c:pt>
                <c:pt idx="2">
                  <c:v>0</c:v>
                </c:pt>
                <c:pt idx="3">
                  <c:v>0</c:v>
                </c:pt>
                <c:pt idx="4">
                  <c:v>0</c:v>
                </c:pt>
                <c:pt idx="5">
                  <c:v>0</c:v>
                </c:pt>
                <c:pt idx="6">
                  <c:v>958.69500000000005</c:v>
                </c:pt>
                <c:pt idx="7">
                  <c:v>0.46</c:v>
                </c:pt>
                <c:pt idx="8">
                  <c:v>0</c:v>
                </c:pt>
                <c:pt idx="9">
                  <c:v>0</c:v>
                </c:pt>
                <c:pt idx="10">
                  <c:v>1.294</c:v>
                </c:pt>
                <c:pt idx="11">
                  <c:v>0</c:v>
                </c:pt>
                <c:pt idx="12">
                  <c:v>3.2890000000000001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排出量比較シート!$DD$21:$DD$50</c:f>
              <c:numCache>
                <c:formatCode>[=0]#;[&lt;1]0.00;#,##0</c:formatCode>
                <c:ptCount val="30"/>
                <c:pt idx="0">
                  <c:v>15.718999999999999</c:v>
                </c:pt>
                <c:pt idx="1">
                  <c:v>120.083</c:v>
                </c:pt>
                <c:pt idx="2">
                  <c:v>504.221</c:v>
                </c:pt>
                <c:pt idx="3">
                  <c:v>157.35</c:v>
                </c:pt>
                <c:pt idx="4">
                  <c:v>37.6</c:v>
                </c:pt>
                <c:pt idx="5">
                  <c:v>311.755</c:v>
                </c:pt>
                <c:pt idx="6">
                  <c:v>1166.3920000000001</c:v>
                </c:pt>
                <c:pt idx="7">
                  <c:v>397.17</c:v>
                </c:pt>
                <c:pt idx="8">
                  <c:v>174.47899999999998</c:v>
                </c:pt>
                <c:pt idx="9">
                  <c:v>60.931999999999988</c:v>
                </c:pt>
                <c:pt idx="10">
                  <c:v>328.84700000000004</c:v>
                </c:pt>
                <c:pt idx="11">
                  <c:v>419.29300000000001</c:v>
                </c:pt>
                <c:pt idx="12">
                  <c:v>131.58099999999999</c:v>
                </c:pt>
                <c:pt idx="13">
                  <c:v>219.54600000000002</c:v>
                </c:pt>
                <c:pt idx="14">
                  <c:v>91.054999999999993</c:v>
                </c:pt>
                <c:pt idx="15">
                  <c:v>102.709</c:v>
                </c:pt>
                <c:pt idx="16">
                  <c:v>136.39100000000002</c:v>
                </c:pt>
                <c:pt idx="17">
                  <c:v>227.57499999999999</c:v>
                </c:pt>
                <c:pt idx="18">
                  <c:v>383.29900000000004</c:v>
                </c:pt>
                <c:pt idx="19">
                  <c:v>220.065</c:v>
                </c:pt>
                <c:pt idx="20">
                  <c:v>80.914000000000016</c:v>
                </c:pt>
                <c:pt idx="21">
                  <c:v>241.922</c:v>
                </c:pt>
                <c:pt idx="22">
                  <c:v>161.87100000000001</c:v>
                </c:pt>
                <c:pt idx="23">
                  <c:v>283.738</c:v>
                </c:pt>
                <c:pt idx="24">
                  <c:v>225.50199999999998</c:v>
                </c:pt>
                <c:pt idx="25">
                  <c:v>152.524</c:v>
                </c:pt>
                <c:pt idx="26">
                  <c:v>32.396999999999998</c:v>
                </c:pt>
                <c:pt idx="27">
                  <c:v>379.58499999999998</c:v>
                </c:pt>
                <c:pt idx="28">
                  <c:v>202.93200000000002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排出量比較シート!$CU$21:$CU$50</c:f>
              <c:numCache>
                <c:formatCode>\(0%\);;</c:formatCode>
                <c:ptCount val="30"/>
                <c:pt idx="0">
                  <c:v>0.14663821631834023</c:v>
                </c:pt>
                <c:pt idx="1">
                  <c:v>0.12931107804295333</c:v>
                </c:pt>
                <c:pt idx="2">
                  <c:v>0.36872197046581306</c:v>
                </c:pt>
                <c:pt idx="3">
                  <c:v>7.7424578404837283E-2</c:v>
                </c:pt>
                <c:pt idx="4">
                  <c:v>0.22039008867262655</c:v>
                </c:pt>
                <c:pt idx="5">
                  <c:v>0.15932747648808851</c:v>
                </c:pt>
                <c:pt idx="6">
                  <c:v>9.5865929511963974E-2</c:v>
                </c:pt>
                <c:pt idx="7">
                  <c:v>0.22109388070158356</c:v>
                </c:pt>
                <c:pt idx="8">
                  <c:v>0.18056920991586983</c:v>
                </c:pt>
                <c:pt idx="9">
                  <c:v>0.1978960317826936</c:v>
                </c:pt>
                <c:pt idx="10">
                  <c:v>1</c:v>
                </c:pt>
                <c:pt idx="11">
                  <c:v>0.12267482880338826</c:v>
                </c:pt>
                <c:pt idx="12">
                  <c:v>0.58472800122244706</c:v>
                </c:pt>
                <c:pt idx="13">
                  <c:v>0.15673927005327001</c:v>
                </c:pt>
                <c:pt idx="14">
                  <c:v>0.26608185099999609</c:v>
                </c:pt>
                <c:pt idx="15">
                  <c:v>4.583342100835805E-2</c:v>
                </c:pt>
                <c:pt idx="16">
                  <c:v>0.54575292211043958</c:v>
                </c:pt>
                <c:pt idx="17">
                  <c:v>0.97995680427469378</c:v>
                </c:pt>
                <c:pt idx="18">
                  <c:v>0.29784154887970582</c:v>
                </c:pt>
                <c:pt idx="19">
                  <c:v>5.6135786970718804E-2</c:v>
                </c:pt>
                <c:pt idx="20">
                  <c:v>0.47401430301772612</c:v>
                </c:pt>
                <c:pt idx="21">
                  <c:v>0.2199801902014466</c:v>
                </c:pt>
                <c:pt idx="22">
                  <c:v>5.1981580814280191E-2</c:v>
                </c:pt>
                <c:pt idx="23">
                  <c:v>5.3621794348621306E-2</c:v>
                </c:pt>
                <c:pt idx="24">
                  <c:v>0.44552456536179863</c:v>
                </c:pt>
                <c:pt idx="25">
                  <c:v>0.25613897981356309</c:v>
                </c:pt>
                <c:pt idx="26">
                  <c:v>0.27980392584993435</c:v>
                </c:pt>
                <c:pt idx="27">
                  <c:v>0.38450680207448817</c:v>
                </c:pt>
                <c:pt idx="28">
                  <c:v>0.5305056654244491</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排出量比較シート!$CM$21:$CM$50</c:f>
              <c:numCache>
                <c:formatCode>\(0%\);;</c:formatCode>
                <c:ptCount val="30"/>
                <c:pt idx="0">
                  <c:v>0</c:v>
                </c:pt>
                <c:pt idx="1">
                  <c:v>5.1812495458127626E-2</c:v>
                </c:pt>
                <c:pt idx="2">
                  <c:v>0.4364454142308265</c:v>
                </c:pt>
                <c:pt idx="3">
                  <c:v>0.64065355178284211</c:v>
                </c:pt>
                <c:pt idx="4">
                  <c:v>0.29955458872102281</c:v>
                </c:pt>
                <c:pt idx="5">
                  <c:v>1</c:v>
                </c:pt>
                <c:pt idx="6">
                  <c:v>9.0872025974090054E-2</c:v>
                </c:pt>
                <c:pt idx="7">
                  <c:v>0.31195526134811302</c:v>
                </c:pt>
                <c:pt idx="8">
                  <c:v>0.26009742888810361</c:v>
                </c:pt>
                <c:pt idx="9">
                  <c:v>0.62267499352240196</c:v>
                </c:pt>
                <c:pt idx="10">
                  <c:v>0</c:v>
                </c:pt>
                <c:pt idx="11">
                  <c:v>1</c:v>
                </c:pt>
                <c:pt idx="12">
                  <c:v>0.86868308671307548</c:v>
                </c:pt>
                <c:pt idx="13">
                  <c:v>0.33038263293719261</c:v>
                </c:pt>
                <c:pt idx="14">
                  <c:v>0.19926912835535879</c:v>
                </c:pt>
                <c:pt idx="15">
                  <c:v>1</c:v>
                </c:pt>
                <c:pt idx="16">
                  <c:v>0.22642554433098888</c:v>
                </c:pt>
                <c:pt idx="17">
                  <c:v>0.88852035042644595</c:v>
                </c:pt>
                <c:pt idx="18">
                  <c:v>0.23054056876372545</c:v>
                </c:pt>
                <c:pt idx="19">
                  <c:v>0.74425132366009583</c:v>
                </c:pt>
                <c:pt idx="20">
                  <c:v>0.27329358899478701</c:v>
                </c:pt>
                <c:pt idx="21">
                  <c:v>0.9754668472479503</c:v>
                </c:pt>
                <c:pt idx="22">
                  <c:v>0.58616684756714743</c:v>
                </c:pt>
                <c:pt idx="23">
                  <c:v>0.14912245109176428</c:v>
                </c:pt>
                <c:pt idx="24">
                  <c:v>0.51955692212644322</c:v>
                </c:pt>
                <c:pt idx="25">
                  <c:v>0.29895046124739832</c:v>
                </c:pt>
                <c:pt idx="26">
                  <c:v>0</c:v>
                </c:pt>
                <c:pt idx="27">
                  <c:v>0.68188754973091281</c:v>
                </c:pt>
                <c:pt idx="28">
                  <c:v>0.18003652811533061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排出量比較シート!$BV$21:$BV$50</c:f>
              <c:numCache>
                <c:formatCode>0%</c:formatCode>
                <c:ptCount val="30"/>
                <c:pt idx="0">
                  <c:v>0.22816799234453286</c:v>
                </c:pt>
                <c:pt idx="1">
                  <c:v>0.74778458965077221</c:v>
                </c:pt>
                <c:pt idx="2">
                  <c:v>0.58146201494214711</c:v>
                </c:pt>
                <c:pt idx="3">
                  <c:v>0.22105942224840114</c:v>
                </c:pt>
                <c:pt idx="4">
                  <c:v>8.3248610759632621E-2</c:v>
                </c:pt>
                <c:pt idx="5">
                  <c:v>0.32702613915627965</c:v>
                </c:pt>
                <c:pt idx="6">
                  <c:v>0.73533754030781928</c:v>
                </c:pt>
                <c:pt idx="7">
                  <c:v>0.60007073020735624</c:v>
                </c:pt>
                <c:pt idx="8">
                  <c:v>0.50151699152364371</c:v>
                </c:pt>
                <c:pt idx="9">
                  <c:v>2.0379624589947971E-2</c:v>
                </c:pt>
                <c:pt idx="10">
                  <c:v>5.6950208803110296E-2</c:v>
                </c:pt>
                <c:pt idx="11">
                  <c:v>0.16890460394063134</c:v>
                </c:pt>
                <c:pt idx="12">
                  <c:v>0.10771209853890527</c:v>
                </c:pt>
                <c:pt idx="13">
                  <c:v>0.4886439144496682</c:v>
                </c:pt>
                <c:pt idx="14">
                  <c:v>0.33657315618716838</c:v>
                </c:pt>
                <c:pt idx="15">
                  <c:v>0.10385212717018864</c:v>
                </c:pt>
                <c:pt idx="16">
                  <c:v>0.19144845629209806</c:v>
                </c:pt>
                <c:pt idx="17">
                  <c:v>0.12002235258935023</c:v>
                </c:pt>
                <c:pt idx="18">
                  <c:v>0.6341553252172385</c:v>
                </c:pt>
                <c:pt idx="19">
                  <c:v>0.32878082385034291</c:v>
                </c:pt>
                <c:pt idx="20">
                  <c:v>0.14926491455284227</c:v>
                </c:pt>
                <c:pt idx="21">
                  <c:v>0.24454317623185004</c:v>
                </c:pt>
                <c:pt idx="22">
                  <c:v>0.32126054223901473</c:v>
                </c:pt>
                <c:pt idx="23">
                  <c:v>0.74478035449431856</c:v>
                </c:pt>
                <c:pt idx="24">
                  <c:v>0.36178785697618426</c:v>
                </c:pt>
                <c:pt idx="25">
                  <c:v>0.40046302398522021</c:v>
                </c:pt>
                <c:pt idx="26">
                  <c:v>7.1661229407430624E-2</c:v>
                </c:pt>
                <c:pt idx="27">
                  <c:v>0.44345679185766429</c:v>
                </c:pt>
                <c:pt idx="28">
                  <c:v>0.43651932549845968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排出量比較シート!$BZ$21:$BZ$50</c:f>
              <c:numCache>
                <c:formatCode>0%</c:formatCode>
                <c:ptCount val="30"/>
                <c:pt idx="0">
                  <c:v>0.21890945835881678</c:v>
                </c:pt>
                <c:pt idx="1">
                  <c:v>8.1513123507679391E-2</c:v>
                </c:pt>
                <c:pt idx="2">
                  <c:v>0.16413802976085901</c:v>
                </c:pt>
                <c:pt idx="3">
                  <c:v>0.21210556537673603</c:v>
                </c:pt>
                <c:pt idx="4">
                  <c:v>0.26549752953414485</c:v>
                </c:pt>
                <c:pt idx="5">
                  <c:v>0.21764606647657569</c:v>
                </c:pt>
                <c:pt idx="6">
                  <c:v>6.9891878509614938E-2</c:v>
                </c:pt>
                <c:pt idx="7">
                  <c:v>0.15188489134697594</c:v>
                </c:pt>
                <c:pt idx="8">
                  <c:v>0.16416367623548367</c:v>
                </c:pt>
                <c:pt idx="9">
                  <c:v>0.50156340070012617</c:v>
                </c:pt>
                <c:pt idx="10">
                  <c:v>0.40878891654857774</c:v>
                </c:pt>
                <c:pt idx="11">
                  <c:v>0.29832423100033861</c:v>
                </c:pt>
                <c:pt idx="12">
                  <c:v>0.28037936681658276</c:v>
                </c:pt>
                <c:pt idx="13">
                  <c:v>0.15189527329445646</c:v>
                </c:pt>
                <c:pt idx="14">
                  <c:v>0.1900258767036041</c:v>
                </c:pt>
                <c:pt idx="15">
                  <c:v>0.33284572904785936</c:v>
                </c:pt>
                <c:pt idx="16">
                  <c:v>0.31100755016884279</c:v>
                </c:pt>
                <c:pt idx="17">
                  <c:v>0.27766042749350817</c:v>
                </c:pt>
                <c:pt idx="18">
                  <c:v>0.12963388006235069</c:v>
                </c:pt>
                <c:pt idx="19">
                  <c:v>0.1821922341537959</c:v>
                </c:pt>
                <c:pt idx="20">
                  <c:v>0.2613799361892804</c:v>
                </c:pt>
                <c:pt idx="21">
                  <c:v>0.21608190849568956</c:v>
                </c:pt>
                <c:pt idx="22">
                  <c:v>0.20419116096309192</c:v>
                </c:pt>
                <c:pt idx="23">
                  <c:v>6.6488929425597157E-2</c:v>
                </c:pt>
                <c:pt idx="24">
                  <c:v>0.23600127068843013</c:v>
                </c:pt>
                <c:pt idx="25">
                  <c:v>0.2434413081287353</c:v>
                </c:pt>
                <c:pt idx="26">
                  <c:v>0.28910970793500751</c:v>
                </c:pt>
                <c:pt idx="27">
                  <c:v>0.17799034071674516</c:v>
                </c:pt>
                <c:pt idx="28">
                  <c:v>0.20257298883933242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排出量比較シート!$CA$21:$CA$50</c:f>
              <c:numCache>
                <c:formatCode>0%</c:formatCode>
                <c:ptCount val="30"/>
                <c:pt idx="0">
                  <c:v>0.26002564024253078</c:v>
                </c:pt>
                <c:pt idx="1">
                  <c:v>6.9452192519341427E-2</c:v>
                </c:pt>
                <c:pt idx="2">
                  <c:v>0.10735184841042301</c:v>
                </c:pt>
                <c:pt idx="3">
                  <c:v>0.26372442956836872</c:v>
                </c:pt>
                <c:pt idx="4">
                  <c:v>0.38395300690099399</c:v>
                </c:pt>
                <c:pt idx="5">
                  <c:v>0.20837264433974129</c:v>
                </c:pt>
                <c:pt idx="6">
                  <c:v>8.2241843463112543E-2</c:v>
                </c:pt>
                <c:pt idx="7">
                  <c:v>9.7230033679226086E-2</c:v>
                </c:pt>
                <c:pt idx="8">
                  <c:v>0.16174876501732624</c:v>
                </c:pt>
                <c:pt idx="9">
                  <c:v>0.33202511453061956</c:v>
                </c:pt>
                <c:pt idx="10">
                  <c:v>0.32103300550074537</c:v>
                </c:pt>
                <c:pt idx="11">
                  <c:v>0.25728573264821264</c:v>
                </c:pt>
                <c:pt idx="12">
                  <c:v>0.34170161459332238</c:v>
                </c:pt>
                <c:pt idx="13">
                  <c:v>0.16039401990023017</c:v>
                </c:pt>
                <c:pt idx="14">
                  <c:v>0.21556210254068078</c:v>
                </c:pt>
                <c:pt idx="15">
                  <c:v>0.27406954101013398</c:v>
                </c:pt>
                <c:pt idx="16">
                  <c:v>0.2627398197855611</c:v>
                </c:pt>
                <c:pt idx="17">
                  <c:v>0.27667074592232344</c:v>
                </c:pt>
                <c:pt idx="18">
                  <c:v>0.10646399573140919</c:v>
                </c:pt>
                <c:pt idx="19">
                  <c:v>0.17722409425975219</c:v>
                </c:pt>
                <c:pt idx="20">
                  <c:v>0.29113288829111117</c:v>
                </c:pt>
                <c:pt idx="21">
                  <c:v>0.22640199362943023</c:v>
                </c:pt>
                <c:pt idx="22">
                  <c:v>0.20276117910418345</c:v>
                </c:pt>
                <c:pt idx="23">
                  <c:v>8.1852128020157747E-2</c:v>
                </c:pt>
                <c:pt idx="24">
                  <c:v>0.18215983434592528</c:v>
                </c:pt>
                <c:pt idx="25">
                  <c:v>0.18327150061844355</c:v>
                </c:pt>
                <c:pt idx="26">
                  <c:v>0.3040489956589344</c:v>
                </c:pt>
                <c:pt idx="27">
                  <c:v>0.17387511563196931</c:v>
                </c:pt>
                <c:pt idx="28">
                  <c:v>0.14128481684544975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排出量比較シート!$CB$21:$CB$50</c:f>
              <c:numCache>
                <c:formatCode>0%</c:formatCode>
                <c:ptCount val="30"/>
                <c:pt idx="0">
                  <c:v>0.25898195058915868</c:v>
                </c:pt>
                <c:pt idx="1">
                  <c:v>9.8517505999915614E-2</c:v>
                </c:pt>
                <c:pt idx="2">
                  <c:v>0.13670400652923304</c:v>
                </c:pt>
                <c:pt idx="3">
                  <c:v>0.29634033266252202</c:v>
                </c:pt>
                <c:pt idx="4">
                  <c:v>0.25090090402600446</c:v>
                </c:pt>
                <c:pt idx="5">
                  <c:v>0.23686357275915168</c:v>
                </c:pt>
                <c:pt idx="6">
                  <c:v>0.10501889991302016</c:v>
                </c:pt>
                <c:pt idx="7">
                  <c:v>0.1443100281079211</c:v>
                </c:pt>
                <c:pt idx="8">
                  <c:v>0.16212050527557872</c:v>
                </c:pt>
                <c:pt idx="9">
                  <c:v>0.1226564027700454</c:v>
                </c:pt>
                <c:pt idx="10">
                  <c:v>0.18872380461083371</c:v>
                </c:pt>
                <c:pt idx="11">
                  <c:v>0.25789946482456666</c:v>
                </c:pt>
                <c:pt idx="12">
                  <c:v>0.23827763449790937</c:v>
                </c:pt>
                <c:pt idx="13">
                  <c:v>0.18169541435620376</c:v>
                </c:pt>
                <c:pt idx="14">
                  <c:v>0.23179245250156696</c:v>
                </c:pt>
                <c:pt idx="15">
                  <c:v>0.26652455541713932</c:v>
                </c:pt>
                <c:pt idx="16">
                  <c:v>0.21841893719527025</c:v>
                </c:pt>
                <c:pt idx="17">
                  <c:v>0.29667793078166521</c:v>
                </c:pt>
                <c:pt idx="18">
                  <c:v>0.12148329924074008</c:v>
                </c:pt>
                <c:pt idx="19">
                  <c:v>0.28520697291834518</c:v>
                </c:pt>
                <c:pt idx="20">
                  <c:v>0.24343938895468792</c:v>
                </c:pt>
                <c:pt idx="21">
                  <c:v>0.28038515609999271</c:v>
                </c:pt>
                <c:pt idx="22">
                  <c:v>0.26363019870765153</c:v>
                </c:pt>
                <c:pt idx="23">
                  <c:v>9.8848113882600522E-2</c:v>
                </c:pt>
                <c:pt idx="24">
                  <c:v>0.19865497687659497</c:v>
                </c:pt>
                <c:pt idx="25">
                  <c:v>0.16227640872400925</c:v>
                </c:pt>
                <c:pt idx="26">
                  <c:v>0.28581219955531717</c:v>
                </c:pt>
                <c:pt idx="27">
                  <c:v>0.19294383917636584</c:v>
                </c:pt>
                <c:pt idx="28">
                  <c:v>0.21962286881675816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排出量比較シート!$CH$21:$CH$50</c:f>
              <c:numCache>
                <c:formatCode>0%</c:formatCode>
                <c:ptCount val="30"/>
                <c:pt idx="0">
                  <c:v>3.3914958464960877E-2</c:v>
                </c:pt>
                <c:pt idx="1">
                  <c:v>2.732588322291321E-3</c:v>
                </c:pt>
                <c:pt idx="2">
                  <c:v>1.0344100357337885E-2</c:v>
                </c:pt>
                <c:pt idx="3">
                  <c:v>6.7702501439720264E-3</c:v>
                </c:pt>
                <c:pt idx="4">
                  <c:v>1.6399948779224103E-2</c:v>
                </c:pt>
                <c:pt idx="5">
                  <c:v>1.009157726825168E-2</c:v>
                </c:pt>
                <c:pt idx="6">
                  <c:v>7.5098378064332033E-3</c:v>
                </c:pt>
                <c:pt idx="7">
                  <c:v>6.5043166585205467E-3</c:v>
                </c:pt>
                <c:pt idx="8">
                  <c:v>1.0450061947967633E-2</c:v>
                </c:pt>
                <c:pt idx="9">
                  <c:v>2.3375457409260975E-2</c:v>
                </c:pt>
                <c:pt idx="10">
                  <c:v>2.4504064536732754E-2</c:v>
                </c:pt>
                <c:pt idx="11">
                  <c:v>1.7585967586250837E-2</c:v>
                </c:pt>
                <c:pt idx="12">
                  <c:v>3.1929285553280277E-2</c:v>
                </c:pt>
                <c:pt idx="13">
                  <c:v>1.7371377999441412E-2</c:v>
                </c:pt>
                <c:pt idx="14">
                  <c:v>2.604641206697975E-2</c:v>
                </c:pt>
                <c:pt idx="15">
                  <c:v>2.2708047354678802E-2</c:v>
                </c:pt>
                <c:pt idx="16">
                  <c:v>1.6385236558227861E-2</c:v>
                </c:pt>
                <c:pt idx="17">
                  <c:v>2.8968543213152939E-2</c:v>
                </c:pt>
                <c:pt idx="18">
                  <c:v>8.2634997482615002E-3</c:v>
                </c:pt>
                <c:pt idx="19">
                  <c:v>2.6595874817763928E-2</c:v>
                </c:pt>
                <c:pt idx="20">
                  <c:v>5.4782872012078113E-2</c:v>
                </c:pt>
                <c:pt idx="21">
                  <c:v>3.2587765543037488E-2</c:v>
                </c:pt>
                <c:pt idx="22">
                  <c:v>8.1569189860582498E-3</c:v>
                </c:pt>
                <c:pt idx="23">
                  <c:v>8.0304741773259275E-3</c:v>
                </c:pt>
                <c:pt idx="24">
                  <c:v>2.1396061112865284E-2</c:v>
                </c:pt>
                <c:pt idx="25">
                  <c:v>1.0547758543591709E-2</c:v>
                </c:pt>
                <c:pt idx="26">
                  <c:v>4.936786744331044E-2</c:v>
                </c:pt>
                <c:pt idx="27">
                  <c:v>1.1733912617255335E-2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c:ext uri="{02D57815-91ED-43cb-92C2-25804820EDAC}">
                        <c15:formulaRef>
                          <c15:sqref>排出量比較シート!$BW$21:$BW$50</c15:sqref>
                        </c15:formulaRef>
                      </c:ext>
                    </c:extLst>
                    <c:numCache>
                      <c:formatCode>0%</c:formatCode>
                      <c:ptCount val="30"/>
                      <c:pt idx="0">
                        <c:v>0.22028349964736099</c:v>
                      </c:pt>
                      <c:pt idx="1">
                        <c:v>0.74086528917163008</c:v>
                      </c:pt>
                      <c:pt idx="2">
                        <c:v>0.5732949113895538</c:v>
                      </c:pt>
                      <c:pt idx="3">
                        <c:v>0.19426020491465226</c:v>
                      </c:pt>
                      <c:pt idx="4">
                        <c:v>6.9129075175362709E-2</c:v>
                      </c:pt>
                      <c:pt idx="5">
                        <c:v>0.308237894007935</c:v>
                      </c:pt>
                      <c:pt idx="6">
                        <c:v>0.72156167145064265</c:v>
                      </c:pt>
                      <c:pt idx="7">
                        <c:v>0.59231596253387331</c:v>
                      </c:pt>
                      <c:pt idx="8">
                        <c:v>0.49264296392710383</c:v>
                      </c:pt>
                      <c:pt idx="9">
                        <c:v>8.7940625255365119E-3</c:v>
                      </c:pt>
                      <c:pt idx="10">
                        <c:v>3.1605635075966504E-2</c:v>
                      </c:pt>
                      <c:pt idx="11">
                        <c:v>0.14087879092133679</c:v>
                      </c:pt>
                      <c:pt idx="12">
                        <c:v>9.1531287919654536E-2</c:v>
                      </c:pt>
                      <c:pt idx="13">
                        <c:v>0.4793793284949418</c:v>
                      </c:pt>
                      <c:pt idx="14">
                        <c:v>0.32441005792196831</c:v>
                      </c:pt>
                      <c:pt idx="15">
                        <c:v>8.7887674845130784E-2</c:v>
                      </c:pt>
                      <c:pt idx="16">
                        <c:v>0.17414621166396771</c:v>
                      </c:pt>
                      <c:pt idx="17">
                        <c:v>0.10065669754745173</c:v>
                      </c:pt>
                      <c:pt idx="18">
                        <c:v>0.62134577445718853</c:v>
                      </c:pt>
                      <c:pt idx="19">
                        <c:v>0.27079294082040978</c:v>
                      </c:pt>
                      <c:pt idx="20">
                        <c:v>0.13644722213341617</c:v>
                      </c:pt>
                      <c:pt idx="21">
                        <c:v>0.22756448693699122</c:v>
                      </c:pt>
                      <c:pt idx="22">
                        <c:v>0.28955080261379268</c:v>
                      </c:pt>
                      <c:pt idx="23">
                        <c:v>0.73647046928316384</c:v>
                      </c:pt>
                      <c:pt idx="24">
                        <c:v>0.34756974371298338</c:v>
                      </c:pt>
                      <c:pt idx="25">
                        <c:v>0.38906455793021949</c:v>
                      </c:pt>
                      <c:pt idx="26">
                        <c:v>4.5730848569682347E-2</c:v>
                      </c:pt>
                      <c:pt idx="27">
                        <c:v>0.4280563765925578</c:v>
                      </c:pt>
                      <c:pt idx="28">
                        <c:v>0.41469532191220893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6.055744060658886E-3</c:v>
                      </c:pt>
                      <c:pt idx="1">
                        <c:v>2.6388969123705883E-3</c:v>
                      </c:pt>
                      <c:pt idx="2">
                        <c:v>4.8653981570441294E-3</c:v>
                      </c:pt>
                      <c:pt idx="3">
                        <c:v>9.0103665844520342E-3</c:v>
                      </c:pt>
                      <c:pt idx="4">
                        <c:v>1.0149973734241698E-2</c:v>
                      </c:pt>
                      <c:pt idx="5">
                        <c:v>8.1512082368418916E-3</c:v>
                      </c:pt>
                      <c:pt idx="6">
                        <c:v>4.0766011732442237E-3</c:v>
                      </c:pt>
                      <c:pt idx="7">
                        <c:v>4.3858627948435537E-3</c:v>
                      </c:pt>
                      <c:pt idx="8">
                        <c:v>5.5409776536537924E-3</c:v>
                      </c:pt>
                      <c:pt idx="9">
                        <c:v>9.5513625876048718E-3</c:v>
                      </c:pt>
                      <c:pt idx="10">
                        <c:v>9.563424124579294E-3</c:v>
                      </c:pt>
                      <c:pt idx="11">
                        <c:v>1.23630203103806E-2</c:v>
                      </c:pt>
                      <c:pt idx="12">
                        <c:v>1.3316197694644843E-2</c:v>
                      </c:pt>
                      <c:pt idx="13">
                        <c:v>6.5495086744501319E-3</c:v>
                      </c:pt>
                      <c:pt idx="14">
                        <c:v>8.531619810165229E-3</c:v>
                      </c:pt>
                      <c:pt idx="15">
                        <c:v>1.2488772054487762E-2</c:v>
                      </c:pt>
                      <c:pt idx="16">
                        <c:v>1.2032279997784371E-2</c:v>
                      </c:pt>
                      <c:pt idx="17">
                        <c:v>1.7710291189556408E-2</c:v>
                      </c:pt>
                      <c:pt idx="18">
                        <c:v>4.4563502567283994E-3</c:v>
                      </c:pt>
                      <c:pt idx="19">
                        <c:v>8.5423394894041053E-3</c:v>
                      </c:pt>
                      <c:pt idx="20">
                        <c:v>1.2414033136684075E-2</c:v>
                      </c:pt>
                      <c:pt idx="21">
                        <c:v>1.080053729096872E-2</c:v>
                      </c:pt>
                      <c:pt idx="22">
                        <c:v>9.1369978881183332E-3</c:v>
                      </c:pt>
                      <c:pt idx="23">
                        <c:v>3.3790599649140122E-3</c:v>
                      </c:pt>
                      <c:pt idx="24">
                        <c:v>8.3722858389627085E-3</c:v>
                      </c:pt>
                      <c:pt idx="25">
                        <c:v>6.5352848536422712E-3</c:v>
                      </c:pt>
                      <c:pt idx="26">
                        <c:v>9.5887858038781002E-3</c:v>
                      </c:pt>
                      <c:pt idx="27">
                        <c:v>8.9377670815093575E-3</c:v>
                      </c:pt>
                      <c:pt idx="28">
                        <c:v>1.0708948411628708E-2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1.8287486365130027E-3</c:v>
                      </c:pt>
                      <c:pt idx="1">
                        <c:v>4.2804035667716386E-3</c:v>
                      </c:pt>
                      <c:pt idx="2">
                        <c:v>3.3017053955492048E-3</c:v>
                      </c:pt>
                      <c:pt idx="3">
                        <c:v>1.7788850749296838E-2</c:v>
                      </c:pt>
                      <c:pt idx="4">
                        <c:v>3.9695618500282066E-3</c:v>
                      </c:pt>
                      <c:pt idx="5">
                        <c:v>1.063703691150273E-2</c:v>
                      </c:pt>
                      <c:pt idx="6">
                        <c:v>9.6992676839324412E-3</c:v>
                      </c:pt>
                      <c:pt idx="7">
                        <c:v>3.3689048786393156E-3</c:v>
                      </c:pt>
                      <c:pt idx="8">
                        <c:v>3.3330499428860121E-3</c:v>
                      </c:pt>
                      <c:pt idx="9">
                        <c:v>2.0341994768065877E-3</c:v>
                      </c:pt>
                      <c:pt idx="10">
                        <c:v>1.57811496025645E-2</c:v>
                      </c:pt>
                      <c:pt idx="11">
                        <c:v>1.566279270891394E-2</c:v>
                      </c:pt>
                      <c:pt idx="12">
                        <c:v>2.8646129246058926E-3</c:v>
                      </c:pt>
                      <c:pt idx="13">
                        <c:v>2.7150772802763136E-3</c:v>
                      </c:pt>
                      <c:pt idx="14">
                        <c:v>3.6314784550348801E-3</c:v>
                      </c:pt>
                      <c:pt idx="15">
                        <c:v>3.4756802705700881E-3</c:v>
                      </c:pt>
                      <c:pt idx="16">
                        <c:v>5.2699646303459788E-3</c:v>
                      </c:pt>
                      <c:pt idx="17">
                        <c:v>1.6553638523421129E-3</c:v>
                      </c:pt>
                      <c:pt idx="18">
                        <c:v>8.3532005033216776E-3</c:v>
                      </c:pt>
                      <c:pt idx="19">
                        <c:v>4.9445543540528984E-2</c:v>
                      </c:pt>
                      <c:pt idx="20">
                        <c:v>4.0365928274200706E-4</c:v>
                      </c:pt>
                      <c:pt idx="21">
                        <c:v>6.178152003890088E-3</c:v>
                      </c:pt>
                      <c:pt idx="22">
                        <c:v>2.2572741737103739E-2</c:v>
                      </c:pt>
                      <c:pt idx="23">
                        <c:v>4.9308252462408279E-3</c:v>
                      </c:pt>
                      <c:pt idx="24">
                        <c:v>5.8458274242381408E-3</c:v>
                      </c:pt>
                      <c:pt idx="25">
                        <c:v>4.8631812013584762E-3</c:v>
                      </c:pt>
                      <c:pt idx="26">
                        <c:v>1.6341595033870168E-2</c:v>
                      </c:pt>
                      <c:pt idx="27">
                        <c:v>6.462648183597145E-3</c:v>
                      </c:pt>
                      <c:pt idx="28">
                        <c:v>1.1115055174621989E-2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0.24040203808752636</c:v>
                      </c:pt>
                      <c:pt idx="1">
                        <c:v>9.4831742309661599E-2</c:v>
                      </c:pt>
                      <c:pt idx="2">
                        <c:v>0.13115590041655764</c:v>
                      </c:pt>
                      <c:pt idx="3">
                        <c:v>0.28727295424303345</c:v>
                      </c:pt>
                      <c:pt idx="4">
                        <c:v>0.23124335048029845</c:v>
                      </c:pt>
                      <c:pt idx="5">
                        <c:v>0.22591822585668209</c:v>
                      </c:pt>
                      <c:pt idx="6">
                        <c:v>9.0800486438348094E-2</c:v>
                      </c:pt>
                      <c:pt idx="7">
                        <c:v>0.13940410284026428</c:v>
                      </c:pt>
                      <c:pt idx="8">
                        <c:v>0.15410139393254868</c:v>
                      </c:pt>
                      <c:pt idx="9">
                        <c:v>0.10677751137313402</c:v>
                      </c:pt>
                      <c:pt idx="10">
                        <c:v>0.17243752305061774</c:v>
                      </c:pt>
                      <c:pt idx="11">
                        <c:v>0.24866315409182593</c:v>
                      </c:pt>
                      <c:pt idx="12">
                        <c:v>0.22144987884810238</c:v>
                      </c:pt>
                      <c:pt idx="13">
                        <c:v>0.17449593967616744</c:v>
                      </c:pt>
                      <c:pt idx="14">
                        <c:v>0.22075659015635976</c:v>
                      </c:pt>
                      <c:pt idx="15">
                        <c:v>0.25271844816223288</c:v>
                      </c:pt>
                      <c:pt idx="16">
                        <c:v>0.20552771374549897</c:v>
                      </c:pt>
                      <c:pt idx="17">
                        <c:v>0.28277819749336047</c:v>
                      </c:pt>
                      <c:pt idx="18">
                        <c:v>0.11747191868531823</c:v>
                      </c:pt>
                      <c:pt idx="19">
                        <c:v>0.27557681831525133</c:v>
                      </c:pt>
                      <c:pt idx="20">
                        <c:v>0.22648625158641611</c:v>
                      </c:pt>
                      <c:pt idx="21">
                        <c:v>0.27043903746192405</c:v>
                      </c:pt>
                      <c:pt idx="22">
                        <c:v>0.25332789352900947</c:v>
                      </c:pt>
                      <c:pt idx="23">
                        <c:v>9.5513440838396857E-2</c:v>
                      </c:pt>
                      <c:pt idx="24">
                        <c:v>0.18823727180473226</c:v>
                      </c:pt>
                      <c:pt idx="25">
                        <c:v>0.15273011239463657</c:v>
                      </c:pt>
                      <c:pt idx="26">
                        <c:v>0.26552897766278527</c:v>
                      </c:pt>
                      <c:pt idx="27">
                        <c:v>0.18495061850529992</c:v>
                      </c:pt>
                      <c:pt idx="28">
                        <c:v>0.19477494534382242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0.16503995782376127</c:v>
                      </c:pt>
                      <c:pt idx="1">
                        <c:v>5.1535132812784303E-2</c:v>
                      </c:pt>
                      <c:pt idx="2">
                        <c:v>8.2522673485386569E-2</c:v>
                      </c:pt>
                      <c:pt idx="3">
                        <c:v>0.15027418688178179</c:v>
                      </c:pt>
                      <c:pt idx="4">
                        <c:v>0.14480128988051527</c:v>
                      </c:pt>
                      <c:pt idx="5">
                        <c:v>0.13882873800836973</c:v>
                      </c:pt>
                      <c:pt idx="6">
                        <c:v>4.4144725714775956E-2</c:v>
                      </c:pt>
                      <c:pt idx="7">
                        <c:v>7.2979587626524206E-2</c:v>
                      </c:pt>
                      <c:pt idx="8">
                        <c:v>9.3025215817730683E-2</c:v>
                      </c:pt>
                      <c:pt idx="9">
                        <c:v>7.2672268566572024E-2</c:v>
                      </c:pt>
                      <c:pt idx="10">
                        <c:v>0.11763354196572504</c:v>
                      </c:pt>
                      <c:pt idx="11">
                        <c:v>0.13551757227044561</c:v>
                      </c:pt>
                      <c:pt idx="12">
                        <c:v>0.12590532255430473</c:v>
                      </c:pt>
                      <c:pt idx="13">
                        <c:v>0.10863221658948713</c:v>
                      </c:pt>
                      <c:pt idx="14">
                        <c:v>0.13013819358607281</c:v>
                      </c:pt>
                      <c:pt idx="15">
                        <c:v>0.14908156678668644</c:v>
                      </c:pt>
                      <c:pt idx="16">
                        <c:v>9.641975036263635E-2</c:v>
                      </c:pt>
                      <c:pt idx="17">
                        <c:v>0.13736619846978915</c:v>
                      </c:pt>
                      <c:pt idx="18">
                        <c:v>6.5136679594113706E-2</c:v>
                      </c:pt>
                      <c:pt idx="19">
                        <c:v>0.15252994014510898</c:v>
                      </c:pt>
                      <c:pt idx="20">
                        <c:v>0.11502807771993984</c:v>
                      </c:pt>
                      <c:pt idx="21">
                        <c:v>0.16716052162573417</c:v>
                      </c:pt>
                      <c:pt idx="22">
                        <c:v>0.15072503652886252</c:v>
                      </c:pt>
                      <c:pt idx="23">
                        <c:v>5.321996543574891E-2</c:v>
                      </c:pt>
                      <c:pt idx="24">
                        <c:v>0.11868302341817756</c:v>
                      </c:pt>
                      <c:pt idx="25">
                        <c:v>9.0433706666505992E-2</c:v>
                      </c:pt>
                      <c:pt idx="26">
                        <c:v>0.17952037412141852</c:v>
                      </c:pt>
                      <c:pt idx="27">
                        <c:v>0.11464000015988324</c:v>
                      </c:pt>
                      <c:pt idx="28">
                        <c:v>0.10980558878160861</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7.5362080263765091E-2</c:v>
                      </c:pt>
                      <c:pt idx="1">
                        <c:v>4.3296609496877303E-2</c:v>
                      </c:pt>
                      <c:pt idx="2">
                        <c:v>4.8633226931171079E-2</c:v>
                      </c:pt>
                      <c:pt idx="3">
                        <c:v>0.13699876736125172</c:v>
                      </c:pt>
                      <c:pt idx="4">
                        <c:v>8.6442060599783196E-2</c:v>
                      </c:pt>
                      <c:pt idx="5">
                        <c:v>8.7089487848312358E-2</c:v>
                      </c:pt>
                      <c:pt idx="6">
                        <c:v>4.6655760723572137E-2</c:v>
                      </c:pt>
                      <c:pt idx="7">
                        <c:v>6.6424515213740085E-2</c:v>
                      </c:pt>
                      <c:pt idx="8">
                        <c:v>6.107617811481799E-2</c:v>
                      </c:pt>
                      <c:pt idx="9">
                        <c:v>3.4105242806561985E-2</c:v>
                      </c:pt>
                      <c:pt idx="10">
                        <c:v>5.4803981084892726E-2</c:v>
                      </c:pt>
                      <c:pt idx="11">
                        <c:v>0.11314558182138035</c:v>
                      </c:pt>
                      <c:pt idx="12">
                        <c:v>9.5544556293797656E-2</c:v>
                      </c:pt>
                      <c:pt idx="13">
                        <c:v>6.5863723086680301E-2</c:v>
                      </c:pt>
                      <c:pt idx="14">
                        <c:v>9.0618396570286947E-2</c:v>
                      </c:pt>
                      <c:pt idx="15">
                        <c:v>0.10363688137554646</c:v>
                      </c:pt>
                      <c:pt idx="16">
                        <c:v>0.10910796338286262</c:v>
                      </c:pt>
                      <c:pt idx="17">
                        <c:v>0.14541199902357133</c:v>
                      </c:pt>
                      <c:pt idx="18">
                        <c:v>5.2335239091204522E-2</c:v>
                      </c:pt>
                      <c:pt idx="19">
                        <c:v>0.12304687817014234</c:v>
                      </c:pt>
                      <c:pt idx="20">
                        <c:v>0.11145817386647629</c:v>
                      </c:pt>
                      <c:pt idx="21">
                        <c:v>0.10327851583618988</c:v>
                      </c:pt>
                      <c:pt idx="22">
                        <c:v>0.10260285700014694</c:v>
                      </c:pt>
                      <c:pt idx="23">
                        <c:v>4.2293475402647947E-2</c:v>
                      </c:pt>
                      <c:pt idx="24">
                        <c:v>6.9554248386554732E-2</c:v>
                      </c:pt>
                      <c:pt idx="25">
                        <c:v>6.229640572813059E-2</c:v>
                      </c:pt>
                      <c:pt idx="26">
                        <c:v>8.6008603541366746E-2</c:v>
                      </c:pt>
                      <c:pt idx="27">
                        <c:v>7.0310618345416673E-2</c:v>
                      </c:pt>
                      <c:pt idx="28">
                        <c:v>8.4969356562213813E-2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1.8579912501632316E-2</c:v>
                      </c:pt>
                      <c:pt idx="1">
                        <c:v>3.6857636902540114E-3</c:v>
                      </c:pt>
                      <c:pt idx="2">
                        <c:v>5.5481061126754E-3</c:v>
                      </c:pt>
                      <c:pt idx="3">
                        <c:v>9.0673784194885698E-3</c:v>
                      </c:pt>
                      <c:pt idx="4">
                        <c:v>1.9657553545705985E-2</c:v>
                      </c:pt>
                      <c:pt idx="5">
                        <c:v>1.0945346902469623E-2</c:v>
                      </c:pt>
                      <c:pt idx="6">
                        <c:v>3.1732343069861926E-3</c:v>
                      </c:pt>
                      <c:pt idx="7">
                        <c:v>4.9059252676568231E-3</c:v>
                      </c:pt>
                      <c:pt idx="8">
                        <c:v>8.0191113430300685E-3</c:v>
                      </c:pt>
                      <c:pt idx="9">
                        <c:v>1.5878891396911399E-2</c:v>
                      </c:pt>
                      <c:pt idx="10">
                        <c:v>1.6286281560215936E-2</c:v>
                      </c:pt>
                      <c:pt idx="11">
                        <c:v>8.9739741957716359E-3</c:v>
                      </c:pt>
                      <c:pt idx="12">
                        <c:v>1.6827755649806982E-2</c:v>
                      </c:pt>
                      <c:pt idx="13">
                        <c:v>7.199474680036331E-3</c:v>
                      </c:pt>
                      <c:pt idx="14">
                        <c:v>1.1035862345207219E-2</c:v>
                      </c:pt>
                      <c:pt idx="15">
                        <c:v>1.0606477640838651E-2</c:v>
                      </c:pt>
                      <c:pt idx="16">
                        <c:v>1.2891223449771292E-2</c:v>
                      </c:pt>
                      <c:pt idx="17">
                        <c:v>1.3899733288304759E-2</c:v>
                      </c:pt>
                      <c:pt idx="18">
                        <c:v>3.9778122647556261E-3</c:v>
                      </c:pt>
                      <c:pt idx="19">
                        <c:v>9.6301546030938788E-3</c:v>
                      </c:pt>
                      <c:pt idx="20">
                        <c:v>1.6953137368271805E-2</c:v>
                      </c:pt>
                      <c:pt idx="21">
                        <c:v>9.9461186380686815E-3</c:v>
                      </c:pt>
                      <c:pt idx="22">
                        <c:v>1.0302305178642081E-2</c:v>
                      </c:pt>
                      <c:pt idx="23">
                        <c:v>3.3346730442036635E-3</c:v>
                      </c:pt>
                      <c:pt idx="24">
                        <c:v>1.0417705071862703E-2</c:v>
                      </c:pt>
                      <c:pt idx="25">
                        <c:v>9.5462963293726829E-3</c:v>
                      </c:pt>
                      <c:pt idx="26">
                        <c:v>2.0283221892531924E-2</c:v>
                      </c:pt>
                      <c:pt idx="27">
                        <c:v>7.9932206710659395E-3</c:v>
                      </c:pt>
                      <c:pt idx="28">
                        <c:v>7.2827936505855265E-3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1.1045179167685876E-2</c:v>
                      </c:pt>
                      <c:pt idx="7">
                        <c:v>0</c:v>
                      </c:pt>
                      <c:pt idx="8">
                        <c:v>0</c:v>
                      </c:pt>
                      <c:pt idx="9">
                        <c:v>0</c:v>
                      </c:pt>
                      <c:pt idx="10">
                        <c:v>0</c:v>
                      </c:pt>
                      <c:pt idx="11">
                        <c:v>2.6233653696904725E-4</c:v>
                      </c:pt>
                      <c:pt idx="12">
                        <c:v>0</c:v>
                      </c:pt>
                      <c:pt idx="13">
                        <c:v>0</c:v>
                      </c:pt>
                      <c:pt idx="14">
                        <c:v>0</c:v>
                      </c:pt>
                      <c:pt idx="15">
                        <c:v>3.1996296140677761E-3</c:v>
                      </c:pt>
                      <c:pt idx="16">
                        <c:v>0</c:v>
                      </c:pt>
                      <c:pt idx="17">
                        <c:v>0</c:v>
                      </c:pt>
                      <c:pt idx="18">
                        <c:v>3.3568290666233413E-5</c:v>
                      </c:pt>
                      <c:pt idx="19">
                        <c:v>0</c:v>
                      </c:pt>
                      <c:pt idx="20">
                        <c:v>0</c:v>
                      </c:pt>
                      <c:pt idx="21">
                        <c:v>0</c:v>
                      </c:pt>
                      <c:pt idx="22">
                        <c:v>0</c:v>
                      </c:pt>
                      <c:pt idx="23">
                        <c:v>0</c:v>
                      </c:pt>
                      <c:pt idx="24">
                        <c:v>0</c:v>
                      </c:pt>
                      <c:pt idx="25">
                        <c:v>0</c:v>
                      </c:pt>
                      <c:pt idx="26">
                        <c:v>0</c:v>
                      </c:pt>
                      <c:pt idx="27">
                        <c:v>0</c:v>
                      </c:pt>
                      <c:pt idx="28">
                        <c:v>1.7565129822350242E-2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排出量比較シート!$BE$21:$BE$50</c:f>
              <c:numCache>
                <c:formatCode>#,##0_);[Red]\(#,##0\)</c:formatCode>
                <c:ptCount val="30"/>
                <c:pt idx="0">
                  <c:v>111.72952161601994</c:v>
                </c:pt>
                <c:pt idx="1">
                  <c:v>1821.9736217162201</c:v>
                </c:pt>
                <c:pt idx="2">
                  <c:v>932.82684781441844</c:v>
                </c:pt>
                <c:pt idx="3">
                  <c:v>220.0877519645654</c:v>
                </c:pt>
                <c:pt idx="4">
                  <c:v>37.50902313989976</c:v>
                </c:pt>
                <c:pt idx="5">
                  <c:v>264.58591419836642</c:v>
                </c:pt>
                <c:pt idx="6">
                  <c:v>2077.305947309053</c:v>
                </c:pt>
                <c:pt idx="7">
                  <c:v>1078.2603843460859</c:v>
                </c:pt>
                <c:pt idx="8">
                  <c:v>546.60671044604328</c:v>
                </c:pt>
                <c:pt idx="9">
                  <c:v>11.092464081346646</c:v>
                </c:pt>
                <c:pt idx="10">
                  <c:v>30.120681714170132</c:v>
                </c:pt>
                <c:pt idx="11">
                  <c:v>161.43305688199695</c:v>
                </c:pt>
                <c:pt idx="12">
                  <c:v>53.661687113515605</c:v>
                </c:pt>
                <c:pt idx="13">
                  <c:v>579.11639694563723</c:v>
                </c:pt>
                <c:pt idx="14">
                  <c:v>260.53207753996713</c:v>
                </c:pt>
                <c:pt idx="15">
                  <c:v>81.819810408360638</c:v>
                </c:pt>
                <c:pt idx="16">
                  <c:v>122.54359410720653</c:v>
                </c:pt>
                <c:pt idx="17">
                  <c:v>72.118775860615045</c:v>
                </c:pt>
                <c:pt idx="18">
                  <c:v>1315.2565798983592</c:v>
                </c:pt>
                <c:pt idx="19">
                  <c:v>283.82347909195357</c:v>
                </c:pt>
                <c:pt idx="20">
                  <c:v>73.335053609260839</c:v>
                </c:pt>
                <c:pt idx="21">
                  <c:v>206.79841715699465</c:v>
                </c:pt>
                <c:pt idx="22">
                  <c:v>261.41703618345036</c:v>
                </c:pt>
                <c:pt idx="23">
                  <c:v>1843.5386354455038</c:v>
                </c:pt>
                <c:pt idx="24">
                  <c:v>278.33523881875334</c:v>
                </c:pt>
                <c:pt idx="25">
                  <c:v>335.4702969232257</c:v>
                </c:pt>
                <c:pt idx="26">
                  <c:v>28.699383778172933</c:v>
                </c:pt>
                <c:pt idx="27">
                  <c:v>453.93115055722461</c:v>
                </c:pt>
                <c:pt idx="28">
                  <c:v>476.11449130528348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排出量比較シート!$BI$21:$BI$50</c:f>
              <c:numCache>
                <c:formatCode>#,##0_);[Red]\(#,##0\)</c:formatCode>
                <c:ptCount val="30"/>
                <c:pt idx="0">
                  <c:v>107.19579380231457</c:v>
                </c:pt>
                <c:pt idx="1">
                  <c:v>198.60634052922518</c:v>
                </c:pt>
                <c:pt idx="2">
                  <c:v>263.32306663836897</c:v>
                </c:pt>
                <c:pt idx="3">
                  <c:v>211.17325191632554</c:v>
                </c:pt>
                <c:pt idx="4">
                  <c:v>119.6242542429474</c:v>
                </c:pt>
                <c:pt idx="5">
                  <c:v>176.09015480827941</c:v>
                </c:pt>
                <c:pt idx="6">
                  <c:v>197.44240833379502</c:v>
                </c:pt>
                <c:pt idx="7">
                  <c:v>272.92026268897013</c:v>
                </c:pt>
                <c:pt idx="8">
                  <c:v>178.92308447853779</c:v>
                </c:pt>
                <c:pt idx="9">
                  <c:v>272.99688383506327</c:v>
                </c:pt>
                <c:pt idx="10">
                  <c:v>216.20642140591588</c:v>
                </c:pt>
                <c:pt idx="11">
                  <c:v>285.12776696888216</c:v>
                </c:pt>
                <c:pt idx="12">
                  <c:v>139.68375010131894</c:v>
                </c:pt>
                <c:pt idx="13">
                  <c:v>180.01870233547982</c:v>
                </c:pt>
                <c:pt idx="14">
                  <c:v>147.09383542284726</c:v>
                </c:pt>
                <c:pt idx="15">
                  <c:v>262.23222564617748</c:v>
                </c:pt>
                <c:pt idx="16">
                  <c:v>199.0717696569925</c:v>
                </c:pt>
                <c:pt idx="17">
                  <c:v>166.84000691337621</c:v>
                </c:pt>
                <c:pt idx="18">
                  <c:v>268.86443580893018</c:v>
                </c:pt>
                <c:pt idx="19">
                  <c:v>157.27934845921601</c:v>
                </c:pt>
                <c:pt idx="20">
                  <c:v>128.41806589478304</c:v>
                </c:pt>
                <c:pt idx="21">
                  <c:v>182.73009021034869</c:v>
                </c:pt>
                <c:pt idx="22">
                  <c:v>166.15500846075221</c:v>
                </c:pt>
                <c:pt idx="23">
                  <c:v>164.57860292075256</c:v>
                </c:pt>
                <c:pt idx="24">
                  <c:v>181.56350129495232</c:v>
                </c:pt>
                <c:pt idx="25">
                  <c:v>203.93225598860627</c:v>
                </c:pt>
                <c:pt idx="26">
                  <c:v>115.7846513467981</c:v>
                </c:pt>
                <c:pt idx="27">
                  <c:v>182.1944361505175</c:v>
                </c:pt>
                <c:pt idx="28">
                  <c:v>220.94768753547422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排出量比較シート!$BJ$21:$BJ$50</c:f>
              <c:numCache>
                <c:formatCode>#,##0_);[Red]\(#,##0\)</c:formatCode>
                <c:ptCount val="30"/>
                <c:pt idx="0">
                  <c:v>127.3296052337088</c:v>
                </c:pt>
                <c:pt idx="1">
                  <c:v>169.21993912671155</c:v>
                </c:pt>
                <c:pt idx="2">
                  <c:v>172.22223255582696</c:v>
                </c:pt>
                <c:pt idx="3">
                  <c:v>262.56522455133415</c:v>
                </c:pt>
                <c:pt idx="4">
                  <c:v>172.99630695419225</c:v>
                </c:pt>
                <c:pt idx="5">
                  <c:v>168.58733903902018</c:v>
                </c:pt>
                <c:pt idx="6">
                  <c:v>232.33067969312157</c:v>
                </c:pt>
                <c:pt idx="7">
                  <c:v>174.71156016677844</c:v>
                </c:pt>
                <c:pt idx="8">
                  <c:v>176.29105665238976</c:v>
                </c:pt>
                <c:pt idx="9">
                  <c:v>180.71857215919925</c:v>
                </c:pt>
                <c:pt idx="10">
                  <c:v>169.79275724627851</c:v>
                </c:pt>
                <c:pt idx="11">
                  <c:v>245.90461920223444</c:v>
                </c:pt>
                <c:pt idx="12">
                  <c:v>170.23422045636732</c:v>
                </c:pt>
                <c:pt idx="13">
                  <c:v>190.0909929490501</c:v>
                </c:pt>
                <c:pt idx="14">
                  <c:v>166.86072962567442</c:v>
                </c:pt>
                <c:pt idx="15">
                  <c:v>215.92545569536119</c:v>
                </c:pt>
                <c:pt idx="16">
                  <c:v>168.17624155965214</c:v>
                </c:pt>
                <c:pt idx="17">
                  <c:v>166.24532915655988</c:v>
                </c:pt>
                <c:pt idx="18">
                  <c:v>220.80942213966026</c:v>
                </c:pt>
                <c:pt idx="19">
                  <c:v>152.99054982178433</c:v>
                </c:pt>
                <c:pt idx="20">
                  <c:v>143.03593067538483</c:v>
                </c:pt>
                <c:pt idx="21">
                  <c:v>191.45729046785905</c:v>
                </c:pt>
                <c:pt idx="22">
                  <c:v>164.99139958196923</c:v>
                </c:pt>
                <c:pt idx="23">
                  <c:v>202.60679472546883</c:v>
                </c:pt>
                <c:pt idx="24">
                  <c:v>140.14152221586374</c:v>
                </c:pt>
                <c:pt idx="25">
                  <c:v>153.52764437074097</c:v>
                </c:pt>
                <c:pt idx="26">
                  <c:v>121.76764040945947</c:v>
                </c:pt>
                <c:pt idx="27">
                  <c:v>177.98201029114801</c:v>
                </c:pt>
                <c:pt idx="28">
                  <c:v>154.10027637314494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排出量比較シート!$BK$21:$BK$50</c:f>
              <c:numCache>
                <c:formatCode>#,##0_);[Red]\(#,##0\)</c:formatCode>
                <c:ptCount val="30"/>
                <c:pt idx="0">
                  <c:v>126.81853028192165</c:v>
                </c:pt>
                <c:pt idx="1">
                  <c:v>240.03743817847788</c:v>
                </c:pt>
                <c:pt idx="2">
                  <c:v>219.3112606108138</c:v>
                </c:pt>
                <c:pt idx="3">
                  <c:v>295.03776391326232</c:v>
                </c:pt>
                <c:pt idx="4">
                  <c:v>113.04750588698835</c:v>
                </c:pt>
                <c:pt idx="5">
                  <c:v>191.638396552828</c:v>
                </c:pt>
                <c:pt idx="6">
                  <c:v>296.67516400406896</c:v>
                </c:pt>
                <c:pt idx="7">
                  <c:v>259.30907564658605</c:v>
                </c:pt>
                <c:pt idx="8">
                  <c:v>176.69621883659897</c:v>
                </c:pt>
                <c:pt idx="9">
                  <c:v>66.760883453417406</c:v>
                </c:pt>
                <c:pt idx="10">
                  <c:v>99.815080050412405</c:v>
                </c:pt>
                <c:pt idx="11">
                  <c:v>246.49120274717137</c:v>
                </c:pt>
                <c:pt idx="12">
                  <c:v>118.70885482708373</c:v>
                </c:pt>
                <c:pt idx="13">
                  <c:v>215.33634327978027</c:v>
                </c:pt>
                <c:pt idx="14">
                  <c:v>179.4241997562481</c:v>
                </c:pt>
                <c:pt idx="15">
                  <c:v>209.98114518797041</c:v>
                </c:pt>
                <c:pt idx="16">
                  <c:v>139.80703790135172</c:v>
                </c:pt>
                <c:pt idx="17">
                  <c:v>178.26720382693517</c:v>
                </c:pt>
                <c:pt idx="18">
                  <c:v>251.95989424106679</c:v>
                </c:pt>
                <c:pt idx="19">
                  <c:v>246.2078973067361</c:v>
                </c:pt>
                <c:pt idx="20">
                  <c:v>119.60373067629104</c:v>
                </c:pt>
                <c:pt idx="21">
                  <c:v>237.10825781056266</c:v>
                </c:pt>
                <c:pt idx="22">
                  <c:v>214.52191020500257</c:v>
                </c:pt>
                <c:pt idx="23">
                  <c:v>244.67658939153884</c:v>
                </c:pt>
                <c:pt idx="24">
                  <c:v>152.83177521107567</c:v>
                </c:pt>
                <c:pt idx="25">
                  <c:v>135.93992892658994</c:v>
                </c:pt>
                <c:pt idx="26">
                  <c:v>114.46404243060972</c:v>
                </c:pt>
                <c:pt idx="27">
                  <c:v>197.50113318450948</c:v>
                </c:pt>
                <c:pt idx="28">
                  <c:v>239.54410345130711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排出量比較シート!$BQ$21:$BQ$50</c:f>
              <c:numCache>
                <c:formatCode>#,##0_);[Red]\(#,##0\)</c:formatCode>
                <c:ptCount val="30"/>
                <c:pt idx="0">
                  <c:v>16.607509431890129</c:v>
                </c:pt>
                <c:pt idx="1">
                  <c:v>6.6579385442399994</c:v>
                </c:pt>
                <c:pt idx="2">
                  <c:v>16.59481493519668</c:v>
                </c:pt>
                <c:pt idx="3">
                  <c:v>6.7404913994131084</c:v>
                </c:pt>
                <c:pt idx="4">
                  <c:v>7.3892651497720001</c:v>
                </c:pt>
                <c:pt idx="5">
                  <c:v>8.1647577288855153</c:v>
                </c:pt>
                <c:pt idx="6">
                  <c:v>21.215060952959998</c:v>
                </c:pt>
                <c:pt idx="7">
                  <c:v>11.68753386405221</c:v>
                </c:pt>
                <c:pt idx="8">
                  <c:v>11.3895921412</c:v>
                </c:pt>
                <c:pt idx="9">
                  <c:v>12.72307154397576</c:v>
                </c:pt>
                <c:pt idx="10">
                  <c:v>12.960077656012061</c:v>
                </c:pt>
                <c:pt idx="11">
                  <c:v>16.808046906015999</c:v>
                </c:pt>
                <c:pt idx="12">
                  <c:v>15.90702766318635</c:v>
                </c:pt>
                <c:pt idx="13">
                  <c:v>20.587690830749999</c:v>
                </c:pt>
                <c:pt idx="14">
                  <c:v>20.161815413759999</c:v>
                </c:pt>
                <c:pt idx="15">
                  <c:v>17.890515870311759</c:v>
                </c:pt>
                <c:pt idx="16">
                  <c:v>10.4879705850358</c:v>
                </c:pt>
                <c:pt idx="17">
                  <c:v>17.406556611549821</c:v>
                </c:pt>
                <c:pt idx="18">
                  <c:v>17.13873870438</c:v>
                </c:pt>
                <c:pt idx="19">
                  <c:v>22.959166632260271</c:v>
                </c:pt>
                <c:pt idx="20">
                  <c:v>26.915265840672561</c:v>
                </c:pt>
                <c:pt idx="21">
                  <c:v>27.557907919680002</c:v>
                </c:pt>
                <c:pt idx="22">
                  <c:v>6.6374711654984671</c:v>
                </c:pt>
                <c:pt idx="23">
                  <c:v>19.877658315651409</c:v>
                </c:pt>
                <c:pt idx="24">
                  <c:v>16.460690055780461</c:v>
                </c:pt>
                <c:pt idx="25">
                  <c:v>8.835921117710468</c:v>
                </c:pt>
                <c:pt idx="26">
                  <c:v>19.771184303999998</c:v>
                </c:pt>
                <c:pt idx="27">
                  <c:v>12.011065232705359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排出量比較シート!$BR$21:$BR$50</c:f>
              <c:numCache>
                <c:formatCode>#,##0_);[Red]\(#,##0\)</c:formatCode>
                <c:ptCount val="30"/>
                <c:pt idx="0">
                  <c:v>489.68096036585513</c:v>
                </c:pt>
                <c:pt idx="1">
                  <c:v>2436.4952780948747</c:v>
                </c:pt>
                <c:pt idx="2">
                  <c:v>1604.2782225546248</c:v>
                </c:pt>
                <c:pt idx="3">
                  <c:v>995.60448374490056</c:v>
                </c:pt>
                <c:pt idx="4">
                  <c:v>450.56635537379975</c:v>
                </c:pt>
                <c:pt idx="5">
                  <c:v>809.06656232737953</c:v>
                </c:pt>
                <c:pt idx="6">
                  <c:v>2824.9692602929981</c:v>
                </c:pt>
                <c:pt idx="7">
                  <c:v>1796.8888167124728</c:v>
                </c:pt>
                <c:pt idx="8">
                  <c:v>1089.9066625547698</c:v>
                </c:pt>
                <c:pt idx="9">
                  <c:v>544.2918750730023</c:v>
                </c:pt>
                <c:pt idx="10">
                  <c:v>528.89501807278907</c:v>
                </c:pt>
                <c:pt idx="11">
                  <c:v>955.76469270630082</c:v>
                </c:pt>
                <c:pt idx="12">
                  <c:v>498.19554016147191</c:v>
                </c:pt>
                <c:pt idx="13">
                  <c:v>1185.1501263406974</c:v>
                </c:pt>
                <c:pt idx="14">
                  <c:v>774.07265775849692</c:v>
                </c:pt>
                <c:pt idx="15">
                  <c:v>787.84915280818143</c:v>
                </c:pt>
                <c:pt idx="16">
                  <c:v>640.08661381023865</c:v>
                </c:pt>
                <c:pt idx="17">
                  <c:v>600.87787236903614</c:v>
                </c:pt>
                <c:pt idx="18">
                  <c:v>2074.0290707923964</c:v>
                </c:pt>
                <c:pt idx="19">
                  <c:v>863.26044131195022</c:v>
                </c:pt>
                <c:pt idx="20">
                  <c:v>491.30804669639235</c:v>
                </c:pt>
                <c:pt idx="21">
                  <c:v>845.65196356544504</c:v>
                </c:pt>
                <c:pt idx="22">
                  <c:v>813.72282559667292</c:v>
                </c:pt>
                <c:pt idx="23">
                  <c:v>2475.2782807989156</c:v>
                </c:pt>
                <c:pt idx="24">
                  <c:v>769.33272759642557</c:v>
                </c:pt>
                <c:pt idx="25">
                  <c:v>837.70604732687332</c:v>
                </c:pt>
                <c:pt idx="26">
                  <c:v>400.48690226904017</c:v>
                </c:pt>
                <c:pt idx="27">
                  <c:v>1023.619795416105</c:v>
                </c:pt>
                <c:pt idx="28">
                  <c:v>1090.7065586652097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c:ext uri="{02D57815-91ED-43cb-92C2-25804820EDAC}">
                        <c15:formulaRef>
                          <c15:sqref>排出量比較シート!$BF$21:$BF$68</c15:sqref>
                        </c15:formulaRef>
                      </c:ext>
                    </c:extLst>
                    <c:numCache>
                      <c:formatCode>#,##0_);[Red]\(#,##0\)</c:formatCode>
                      <c:ptCount val="48"/>
                      <c:pt idx="0">
                        <c:v>107.86863566007123</c:v>
                      </c:pt>
                      <c:pt idx="1">
                        <c:v>1805.1147787710706</c:v>
                      </c:pt>
                      <c:pt idx="2">
                        <c:v>919.7245414436444</c:v>
                      </c:pt>
                      <c:pt idx="3">
                        <c:v>193.40633102623096</c:v>
                      </c:pt>
                      <c:pt idx="4">
                        <c:v>31.147235452124594</c:v>
                      </c:pt>
                      <c:pt idx="5">
                        <c:v>249.38497328403116</c:v>
                      </c:pt>
                      <c:pt idx="6">
                        <c:v>2038.3895412537013</c:v>
                      </c:pt>
                      <c:pt idx="7">
                        <c:v>1064.325929037401</c:v>
                      </c:pt>
                      <c:pt idx="8">
                        <c:v>536.93484864487959</c:v>
                      </c:pt>
                      <c:pt idx="9">
                        <c:v>4.7865367815334903</c:v>
                      </c:pt>
                      <c:pt idx="10">
                        <c:v>16.716062934705281</c:v>
                      </c:pt>
                      <c:pt idx="11">
                        <c:v>134.64697431376666</c:v>
                      </c:pt>
                      <c:pt idx="12">
                        <c:v>45.600479426807503</c:v>
                      </c:pt>
                      <c:pt idx="13">
                        <c:v>568.13647173089896</c:v>
                      </c:pt>
                      <c:pt idx="14">
                        <c:v>251.11695573924595</c:v>
                      </c:pt>
                      <c:pt idx="15">
                        <c:v>69.242230169017205</c:v>
                      </c:pt>
                      <c:pt idx="16">
                        <c:v>111.46865893187018</c:v>
                      </c:pt>
                      <c:pt idx="17">
                        <c:v>60.482382262006368</c:v>
                      </c:pt>
                      <c:pt idx="18">
                        <c:v>1288.6891992382245</c:v>
                      </c:pt>
                      <c:pt idx="19">
                        <c:v>233.76483359678778</c:v>
                      </c:pt>
                      <c:pt idx="20">
                        <c:v>67.037618183517452</c:v>
                      </c:pt>
                      <c:pt idx="21">
                        <c:v>192.4403552160297</c:v>
                      </c:pt>
                      <c:pt idx="22">
                        <c:v>235.61409725667988</c:v>
                      </c:pt>
                      <c:pt idx="23">
                        <c:v>1822.9693570664003</c:v>
                      </c:pt>
                      <c:pt idx="24">
                        <c:v>267.39677896070009</c:v>
                      </c:pt>
                      <c:pt idx="25">
                        <c:v>325.92173297870147</c:v>
                      </c:pt>
                      <c:pt idx="26">
                        <c:v>18.314605881806649</c:v>
                      </c:pt>
                      <c:pt idx="27">
                        <c:v>438.1669806342332</c:v>
                      </c:pt>
                      <c:pt idx="28">
                        <c:v>452.31090745742677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2.9653825673532666</c:v>
                      </c:pt>
                      <c:pt idx="1">
                        <c:v>6.4296598663700832</c:v>
                      </c:pt>
                      <c:pt idx="2">
                        <c:v>7.8054523074033026</c:v>
                      </c:pt>
                      <c:pt idx="3">
                        <c:v>8.9707613716656702</c:v>
                      </c:pt>
                      <c:pt idx="4">
                        <c:v>4.5732366725770781</c:v>
                      </c:pt>
                      <c:pt idx="5">
                        <c:v>6.5948700269962899</c:v>
                      </c:pt>
                      <c:pt idx="6">
                        <c:v>11.516273000889303</c:v>
                      </c:pt>
                      <c:pt idx="7">
                        <c:v>7.8809078076896917</c:v>
                      </c:pt>
                      <c:pt idx="8">
                        <c:v>6.0391484617843645</c:v>
                      </c:pt>
                      <c:pt idx="9">
                        <c:v>5.198729052309579</c:v>
                      </c:pt>
                      <c:pt idx="10">
                        <c:v>5.0580473752071127</c:v>
                      </c:pt>
                      <c:pt idx="11">
                        <c:v>11.81613830787267</c:v>
                      </c:pt>
                      <c:pt idx="12">
                        <c:v>6.6340703033805344</c:v>
                      </c:pt>
                      <c:pt idx="13">
                        <c:v>7.7621510329940673</c:v>
                      </c:pt>
                      <c:pt idx="14">
                        <c:v>6.6040936214396417</c:v>
                      </c:pt>
                      <c:pt idx="15">
                        <c:v>9.8392684827426748</c:v>
                      </c:pt>
                      <c:pt idx="16">
                        <c:v>7.7017013601984639</c:v>
                      </c:pt>
                      <c:pt idx="17">
                        <c:v>10.64172208901674</c:v>
                      </c:pt>
                      <c:pt idx="18">
                        <c:v>9.2425999820878584</c:v>
                      </c:pt>
                      <c:pt idx="19">
                        <c:v>7.374263757459488</c:v>
                      </c:pt>
                      <c:pt idx="20">
                        <c:v>6.0991143720085415</c:v>
                      </c:pt>
                      <c:pt idx="21">
                        <c:v>9.1334955676695113</c:v>
                      </c:pt>
                      <c:pt idx="22">
                        <c:v>7.4349837389904829</c:v>
                      </c:pt>
                      <c:pt idx="23">
                        <c:v>8.3641137406688006</c:v>
                      </c:pt>
                      <c:pt idx="24">
                        <c:v>6.4410735007061088</c:v>
                      </c:pt>
                      <c:pt idx="25">
                        <c:v>5.4746476428998507</c:v>
                      </c:pt>
                      <c:pt idx="26">
                        <c:v>3.8401831231164887</c:v>
                      </c:pt>
                      <c:pt idx="27">
                        <c:v>9.1488753114514072</c:v>
                      </c:pt>
                      <c:pt idx="28">
                        <c:v>11.680320268970812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0.89550338859543532</c:v>
                      </c:pt>
                      <c:pt idx="1">
                        <c:v>10.429183078779557</c:v>
                      </c:pt>
                      <c:pt idx="2">
                        <c:v>5.2968540633706924</c:v>
                      </c:pt>
                      <c:pt idx="3">
                        <c:v>17.710659566668767</c:v>
                      </c:pt>
                      <c:pt idx="4">
                        <c:v>1.788551015198087</c:v>
                      </c:pt>
                      <c:pt idx="5">
                        <c:v>8.6060708873389604</c:v>
                      </c:pt>
                      <c:pt idx="6">
                        <c:v>27.400133054462412</c:v>
                      </c:pt>
                      <c:pt idx="7">
                        <c:v>6.0535475009950765</c:v>
                      </c:pt>
                      <c:pt idx="8">
                        <c:v>3.6327133393792597</c:v>
                      </c:pt>
                      <c:pt idx="9">
                        <c:v>1.1071982475035778</c:v>
                      </c:pt>
                      <c:pt idx="10">
                        <c:v>8.3465714042577392</c:v>
                      </c:pt>
                      <c:pt idx="11">
                        <c:v>14.969944260357622</c:v>
                      </c:pt>
                      <c:pt idx="12">
                        <c:v>1.4271373833275665</c:v>
                      </c:pt>
                      <c:pt idx="13">
                        <c:v>3.2177741817442302</c:v>
                      </c:pt>
                      <c:pt idx="14">
                        <c:v>2.8110281792815699</c:v>
                      </c:pt>
                      <c:pt idx="15">
                        <c:v>2.7383117566007549</c:v>
                      </c:pt>
                      <c:pt idx="16">
                        <c:v>3.3732338151378838</c:v>
                      </c:pt>
                      <c:pt idx="17">
                        <c:v>0.99467150959194006</c:v>
                      </c:pt>
                      <c:pt idx="18">
                        <c:v>17.324780678046835</c:v>
                      </c:pt>
                      <c:pt idx="19">
                        <c:v>42.684381737706303</c:v>
                      </c:pt>
                      <c:pt idx="20">
                        <c:v>0.19832105373484224</c:v>
                      </c:pt>
                      <c:pt idx="21">
                        <c:v>5.2245663732954419</c:v>
                      </c:pt>
                      <c:pt idx="22">
                        <c:v>18.367955187780005</c:v>
                      </c:pt>
                      <c:pt idx="23">
                        <c:v>12.205164638434887</c:v>
                      </c:pt>
                      <c:pt idx="24">
                        <c:v>4.497386357347116</c:v>
                      </c:pt>
                      <c:pt idx="25">
                        <c:v>4.0739163016243642</c:v>
                      </c:pt>
                      <c:pt idx="26">
                        <c:v>6.544594773249794</c:v>
                      </c:pt>
                      <c:pt idx="27">
                        <c:v>6.615294611539972</c:v>
                      </c:pt>
                      <c:pt idx="28">
                        <c:v>12.123263578885881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117.72030088460879</c:v>
                      </c:pt>
                      <c:pt idx="1">
                        <c:v>231.05709235100045</c:v>
                      </c:pt>
                      <c:pt idx="2">
                        <c:v>210.41055479782648</c:v>
                      </c:pt>
                      <c:pt idx="3">
                        <c:v>286.01024130300777</c:v>
                      </c:pt>
                      <c:pt idx="4">
                        <c:v>104.19047363033428</c:v>
                      </c:pt>
                      <c:pt idx="5">
                        <c:v>182.78288236096628</c:v>
                      </c:pt>
                      <c:pt idx="6">
                        <c:v>256.50858300798461</c:v>
                      </c:pt>
                      <c:pt idx="7">
                        <c:v>250.49367339750637</c:v>
                      </c:pt>
                      <c:pt idx="8">
                        <c:v>167.95613595606198</c:v>
                      </c:pt>
                      <c:pt idx="9">
                        <c:v>58.118131880911939</c:v>
                      </c:pt>
                      <c:pt idx="10">
                        <c:v>91.201346870283459</c:v>
                      </c:pt>
                      <c:pt idx="11">
                        <c:v>237.66346305795355</c:v>
                      </c:pt>
                      <c:pt idx="12">
                        <c:v>110.32534201142288</c:v>
                      </c:pt>
                      <c:pt idx="13">
                        <c:v>206.80388495314855</c:v>
                      </c:pt>
                      <c:pt idx="14">
                        <c:v>170.88164046003664</c:v>
                      </c:pt>
                      <c:pt idx="15">
                        <c:v>199.10401528361348</c:v>
                      </c:pt>
                      <c:pt idx="16">
                        <c:v>131.55553833551647</c:v>
                      </c:pt>
                      <c:pt idx="17">
                        <c:v>169.91516166216155</c:v>
                      </c:pt>
                      <c:pt idx="18">
                        <c:v>243.6401743551105</c:v>
                      </c:pt>
                      <c:pt idx="19">
                        <c:v>237.89456579416697</c:v>
                      </c:pt>
                      <c:pt idx="20">
                        <c:v>111.2745178705098</c:v>
                      </c:pt>
                      <c:pt idx="21">
                        <c:v>228.69730305442502</c:v>
                      </c:pt>
                      <c:pt idx="22">
                        <c:v>206.1386893248787</c:v>
                      </c:pt>
                      <c:pt idx="23">
                        <c:v>236.4223456316559</c:v>
                      </c:pt>
                      <c:pt idx="24">
                        <c:v>144.81709375284441</c:v>
                      </c:pt>
                      <c:pt idx="25">
                        <c:v>127.94293876190011</c:v>
                      </c:pt>
                      <c:pt idx="26">
                        <c:v>106.34087772683404</c:v>
                      </c:pt>
                      <c:pt idx="27">
                        <c:v>189.31911427647719</c:v>
                      </c:pt>
                      <c:pt idx="28">
                        <c:v>212.44231035016486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304.30079442328054</c:v>
                </c:pt>
                <c:pt idx="2">
                  <c:v>4.8218502935887599</c:v>
                </c:pt>
                <c:pt idx="3">
                  <c:v>2.894028072351027</c:v>
                </c:pt>
                <c:pt idx="4">
                  <c:v>202.02080499807633</c:v>
                </c:pt>
                <c:pt idx="5">
                  <c:v>160.49971169874368</c:v>
                </c:pt>
                <c:pt idx="7">
                  <c:v>132.82903858828351</c:v>
                </c:pt>
                <c:pt idx="8">
                  <c:v>8.1810831433669922</c:v>
                </c:pt>
                <c:pt idx="9">
                  <c:v>0</c:v>
                </c:pt>
                <c:pt idx="10">
                  <c:v>10.67307955613658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312.01667278922031</c:v>
                </c:pt>
                <c:pt idx="4">
                  <c:v>202.02080499807633</c:v>
                </c:pt>
                <c:pt idx="5">
                  <c:v>160.49971169874368</c:v>
                </c:pt>
                <c:pt idx="6">
                  <c:v>141.01012173165051</c:v>
                </c:pt>
                <c:pt idx="10">
                  <c:v>10.67307955613658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再エネ比較シート!$BL$72:$BL$161</c:f>
              <c:numCache>
                <c:formatCode>#,##0_);[Red]\(#,##0\)</c:formatCode>
                <c:ptCount val="90"/>
                <c:pt idx="0">
                  <c:v>-68662.230257596995</c:v>
                </c:pt>
                <c:pt idx="1">
                  <c:v>-494874.20758233801</c:v>
                </c:pt>
                <c:pt idx="2">
                  <c:v>-150819.02462708275</c:v>
                </c:pt>
                <c:pt idx="3">
                  <c:v>0</c:v>
                </c:pt>
                <c:pt idx="4">
                  <c:v>-220173.91574320535</c:v>
                </c:pt>
                <c:pt idx="5">
                  <c:v>0</c:v>
                </c:pt>
                <c:pt idx="6">
                  <c:v>0</c:v>
                </c:pt>
                <c:pt idx="7">
                  <c:v>0</c:v>
                </c:pt>
                <c:pt idx="8">
                  <c:v>0</c:v>
                </c:pt>
                <c:pt idx="9">
                  <c:v>-252686.79783943435</c:v>
                </c:pt>
                <c:pt idx="10">
                  <c:v>-5549004.0741471089</c:v>
                </c:pt>
                <c:pt idx="11">
                  <c:v>0</c:v>
                </c:pt>
                <c:pt idx="12">
                  <c:v>-890257.29044099571</c:v>
                </c:pt>
                <c:pt idx="13">
                  <c:v>-208382.07113448583</c:v>
                </c:pt>
                <c:pt idx="14">
                  <c:v>-185656.09298043163</c:v>
                </c:pt>
                <c:pt idx="15">
                  <c:v>0</c:v>
                </c:pt>
                <c:pt idx="16">
                  <c:v>-224568.90180123632</c:v>
                </c:pt>
                <c:pt idx="17">
                  <c:v>0</c:v>
                </c:pt>
                <c:pt idx="18">
                  <c:v>0</c:v>
                </c:pt>
                <c:pt idx="19">
                  <c:v>0</c:v>
                </c:pt>
                <c:pt idx="20">
                  <c:v>0</c:v>
                </c:pt>
                <c:pt idx="21">
                  <c:v>0</c:v>
                </c:pt>
                <c:pt idx="22">
                  <c:v>-393177.77988529927</c:v>
                </c:pt>
                <c:pt idx="23">
                  <c:v>-1236851.8678629224</c:v>
                </c:pt>
                <c:pt idx="24">
                  <c:v>0</c:v>
                </c:pt>
                <c:pt idx="25">
                  <c:v>0</c:v>
                </c:pt>
                <c:pt idx="26">
                  <c:v>0</c:v>
                </c:pt>
                <c:pt idx="27">
                  <c:v>0</c:v>
                </c:pt>
                <c:pt idx="28">
                  <c:v>0</c:v>
                </c:pt>
                <c:pt idx="29">
                  <c:v>-444538.51931790577</c:v>
                </c:pt>
                <c:pt idx="30">
                  <c:v>0</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再エネ比較シート!$BM$72:$BM$161</c:f>
              <c:numCache>
                <c:formatCode>#,##0_);[Red]\(#,##0\)</c:formatCode>
                <c:ptCount val="90"/>
                <c:pt idx="0">
                  <c:v>0</c:v>
                </c:pt>
                <c:pt idx="1">
                  <c:v>0</c:v>
                </c:pt>
                <c:pt idx="2">
                  <c:v>0</c:v>
                </c:pt>
                <c:pt idx="3">
                  <c:v>144135.25837828149</c:v>
                </c:pt>
                <c:pt idx="4">
                  <c:v>0</c:v>
                </c:pt>
                <c:pt idx="5">
                  <c:v>87489.561075358084</c:v>
                </c:pt>
                <c:pt idx="6">
                  <c:v>97060.660586358965</c:v>
                </c:pt>
                <c:pt idx="7">
                  <c:v>76555.914809030248</c:v>
                </c:pt>
                <c:pt idx="8">
                  <c:v>31416.961464835666</c:v>
                </c:pt>
                <c:pt idx="9">
                  <c:v>0</c:v>
                </c:pt>
                <c:pt idx="10">
                  <c:v>0</c:v>
                </c:pt>
                <c:pt idx="11">
                  <c:v>99717.531779963509</c:v>
                </c:pt>
                <c:pt idx="12">
                  <c:v>0</c:v>
                </c:pt>
                <c:pt idx="13">
                  <c:v>0</c:v>
                </c:pt>
                <c:pt idx="14">
                  <c:v>0</c:v>
                </c:pt>
                <c:pt idx="15">
                  <c:v>3388.9126521792496</c:v>
                </c:pt>
                <c:pt idx="16">
                  <c:v>0</c:v>
                </c:pt>
                <c:pt idx="17">
                  <c:v>102781.78512060677</c:v>
                </c:pt>
                <c:pt idx="18">
                  <c:v>42111.543963891527</c:v>
                </c:pt>
                <c:pt idx="19">
                  <c:v>120811.7606363278</c:v>
                </c:pt>
                <c:pt idx="20">
                  <c:v>136233.96644894115</c:v>
                </c:pt>
                <c:pt idx="21">
                  <c:v>32669.953915750346</c:v>
                </c:pt>
                <c:pt idx="22">
                  <c:v>0</c:v>
                </c:pt>
                <c:pt idx="23">
                  <c:v>0</c:v>
                </c:pt>
                <c:pt idx="24">
                  <c:v>51507.200042651471</c:v>
                </c:pt>
                <c:pt idx="25">
                  <c:v>32056.408496923759</c:v>
                </c:pt>
                <c:pt idx="26">
                  <c:v>428733.37640297279</c:v>
                </c:pt>
                <c:pt idx="27">
                  <c:v>132088.25372092304</c:v>
                </c:pt>
                <c:pt idx="28">
                  <c:v>222674.42916947207</c:v>
                </c:pt>
                <c:pt idx="29">
                  <c:v>0</c:v>
                </c:pt>
                <c:pt idx="30">
                  <c:v>151668.81195711586</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再エネ比較シート!$BK$72:$BK$161</c:f>
              <c:numCache>
                <c:formatCode>#,##0_);[Red]\(#,##0\)</c:formatCode>
                <c:ptCount val="90"/>
                <c:pt idx="0">
                  <c:v>-68662.230257596995</c:v>
                </c:pt>
                <c:pt idx="1">
                  <c:v>-494874.20758233801</c:v>
                </c:pt>
                <c:pt idx="2">
                  <c:v>-150819.02462708275</c:v>
                </c:pt>
                <c:pt idx="3">
                  <c:v>144135.25837828149</c:v>
                </c:pt>
                <c:pt idx="4">
                  <c:v>-220173.91574320535</c:v>
                </c:pt>
                <c:pt idx="5">
                  <c:v>87489.561075358084</c:v>
                </c:pt>
                <c:pt idx="6">
                  <c:v>97060.660586358965</c:v>
                </c:pt>
                <c:pt idx="7">
                  <c:v>76555.914809030248</c:v>
                </c:pt>
                <c:pt idx="8">
                  <c:v>31416.961464835666</c:v>
                </c:pt>
                <c:pt idx="9">
                  <c:v>-252686.79783943435</c:v>
                </c:pt>
                <c:pt idx="10">
                  <c:v>-5549004.0741471089</c:v>
                </c:pt>
                <c:pt idx="11">
                  <c:v>99717.531779963509</c:v>
                </c:pt>
                <c:pt idx="12">
                  <c:v>-890257.29044099571</c:v>
                </c:pt>
                <c:pt idx="13">
                  <c:v>-208382.07113448583</c:v>
                </c:pt>
                <c:pt idx="14">
                  <c:v>-185656.09298043163</c:v>
                </c:pt>
                <c:pt idx="15">
                  <c:v>3388.9126521792496</c:v>
                </c:pt>
                <c:pt idx="16">
                  <c:v>-224568.90180123632</c:v>
                </c:pt>
                <c:pt idx="17">
                  <c:v>102781.78512060677</c:v>
                </c:pt>
                <c:pt idx="18">
                  <c:v>42111.543963891527</c:v>
                </c:pt>
                <c:pt idx="19">
                  <c:v>120811.7606363278</c:v>
                </c:pt>
                <c:pt idx="20">
                  <c:v>136233.96644894115</c:v>
                </c:pt>
                <c:pt idx="21">
                  <c:v>32669.953915750346</c:v>
                </c:pt>
                <c:pt idx="22">
                  <c:v>-393177.77988529927</c:v>
                </c:pt>
                <c:pt idx="23">
                  <c:v>-1236851.8678629224</c:v>
                </c:pt>
                <c:pt idx="24">
                  <c:v>51507.200042651471</c:v>
                </c:pt>
                <c:pt idx="25">
                  <c:v>32056.408496923759</c:v>
                </c:pt>
                <c:pt idx="26">
                  <c:v>428733.37640297279</c:v>
                </c:pt>
                <c:pt idx="27">
                  <c:v>132088.25372092304</c:v>
                </c:pt>
                <c:pt idx="28">
                  <c:v>222674.42916947207</c:v>
                </c:pt>
                <c:pt idx="29">
                  <c:v>-444538.51931790577</c:v>
                </c:pt>
                <c:pt idx="30">
                  <c:v>151668.81195711586</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再エネ比較シート!$BE$72:$BE$161</c:f>
              <c:numCache>
                <c:formatCode>#,##0_);[Red]\(#,##0\)</c:formatCode>
                <c:ptCount val="90"/>
                <c:pt idx="0">
                  <c:v>304657.41399999993</c:v>
                </c:pt>
                <c:pt idx="1">
                  <c:v>1129330.3020000001</c:v>
                </c:pt>
                <c:pt idx="2">
                  <c:v>393290.37399999995</c:v>
                </c:pt>
                <c:pt idx="3">
                  <c:v>683717.679</c:v>
                </c:pt>
                <c:pt idx="4">
                  <c:v>526599.73599999992</c:v>
                </c:pt>
                <c:pt idx="5">
                  <c:v>199639.81700000004</c:v>
                </c:pt>
                <c:pt idx="6">
                  <c:v>170999.728</c:v>
                </c:pt>
                <c:pt idx="7">
                  <c:v>1158288.8140000002</c:v>
                </c:pt>
                <c:pt idx="8">
                  <c:v>122400.476</c:v>
                </c:pt>
                <c:pt idx="9">
                  <c:v>636910.98399999994</c:v>
                </c:pt>
                <c:pt idx="10">
                  <c:v>3116688.9309999999</c:v>
                </c:pt>
                <c:pt idx="11">
                  <c:v>27662.433999999997</c:v>
                </c:pt>
                <c:pt idx="12">
                  <c:v>2508636.0719999997</c:v>
                </c:pt>
                <c:pt idx="13">
                  <c:v>413265.93199999997</c:v>
                </c:pt>
                <c:pt idx="14">
                  <c:v>247559.56199999998</c:v>
                </c:pt>
                <c:pt idx="15">
                  <c:v>198869.90599999996</c:v>
                </c:pt>
                <c:pt idx="16">
                  <c:v>768901.33499999985</c:v>
                </c:pt>
                <c:pt idx="17">
                  <c:v>192045.18900000001</c:v>
                </c:pt>
                <c:pt idx="18">
                  <c:v>134629.39599999998</c:v>
                </c:pt>
                <c:pt idx="19">
                  <c:v>151756.66500000001</c:v>
                </c:pt>
                <c:pt idx="20">
                  <c:v>887209.08299999987</c:v>
                </c:pt>
                <c:pt idx="21">
                  <c:v>139531.23299999995</c:v>
                </c:pt>
                <c:pt idx="22">
                  <c:v>1272177.04</c:v>
                </c:pt>
                <c:pt idx="23">
                  <c:v>1563768.257</c:v>
                </c:pt>
                <c:pt idx="24">
                  <c:v>78958.891999999993</c:v>
                </c:pt>
                <c:pt idx="25">
                  <c:v>52766.070999999996</c:v>
                </c:pt>
                <c:pt idx="26">
                  <c:v>606812.897</c:v>
                </c:pt>
                <c:pt idx="27">
                  <c:v>390235.13699999999</c:v>
                </c:pt>
                <c:pt idx="28">
                  <c:v>132867.55800000002</c:v>
                </c:pt>
                <c:pt idx="29">
                  <c:v>633625.01800000004</c:v>
                </c:pt>
                <c:pt idx="30">
                  <c:v>157452.34899999999</c:v>
                </c:pt>
                <c:pt idx="31">
                  <c:v>1406448.182</c:v>
                </c:pt>
                <c:pt idx="32">
                  <c:v>9274081.4159999993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再エネ比較シート!$BF$72:$BF$161</c:f>
              <c:numCache>
                <c:formatCode>#,##0_);[Red]\(#,##0\)</c:formatCode>
                <c:ptCount val="90"/>
                <c:pt idx="0">
                  <c:v>190.52699999999996</c:v>
                </c:pt>
                <c:pt idx="1">
                  <c:v>30729.223000000002</c:v>
                </c:pt>
                <c:pt idx="2">
                  <c:v>0</c:v>
                </c:pt>
                <c:pt idx="3">
                  <c:v>7190.253999999999</c:v>
                </c:pt>
                <c:pt idx="4">
                  <c:v>0</c:v>
                </c:pt>
                <c:pt idx="5">
                  <c:v>0</c:v>
                </c:pt>
                <c:pt idx="6">
                  <c:v>0</c:v>
                </c:pt>
                <c:pt idx="7">
                  <c:v>77560.944000000003</c:v>
                </c:pt>
                <c:pt idx="8">
                  <c:v>0</c:v>
                </c:pt>
                <c:pt idx="9">
                  <c:v>0</c:v>
                </c:pt>
                <c:pt idx="10">
                  <c:v>10304.866</c:v>
                </c:pt>
                <c:pt idx="11">
                  <c:v>64670.983000000007</c:v>
                </c:pt>
                <c:pt idx="12">
                  <c:v>19703.37</c:v>
                </c:pt>
                <c:pt idx="13">
                  <c:v>0</c:v>
                </c:pt>
                <c:pt idx="14">
                  <c:v>0</c:v>
                </c:pt>
                <c:pt idx="15">
                  <c:v>10569.478999999999</c:v>
                </c:pt>
                <c:pt idx="16">
                  <c:v>0</c:v>
                </c:pt>
                <c:pt idx="17">
                  <c:v>0</c:v>
                </c:pt>
                <c:pt idx="18">
                  <c:v>0</c:v>
                </c:pt>
                <c:pt idx="19">
                  <c:v>53457.053</c:v>
                </c:pt>
                <c:pt idx="20">
                  <c:v>60292.855000000003</c:v>
                </c:pt>
                <c:pt idx="21">
                  <c:v>0</c:v>
                </c:pt>
                <c:pt idx="22">
                  <c:v>0</c:v>
                </c:pt>
                <c:pt idx="23">
                  <c:v>0</c:v>
                </c:pt>
                <c:pt idx="24">
                  <c:v>0</c:v>
                </c:pt>
                <c:pt idx="25">
                  <c:v>0</c:v>
                </c:pt>
                <c:pt idx="26">
                  <c:v>0</c:v>
                </c:pt>
                <c:pt idx="27">
                  <c:v>1512.556</c:v>
                </c:pt>
                <c:pt idx="28">
                  <c:v>6315.6109999999999</c:v>
                </c:pt>
                <c:pt idx="29">
                  <c:v>0</c:v>
                </c:pt>
                <c:pt idx="30">
                  <c:v>90238.917000000001</c:v>
                </c:pt>
                <c:pt idx="31">
                  <c:v>46090.697</c:v>
                </c:pt>
                <c:pt idx="32">
                  <c:v>5980.3770000000013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再エネ比較シート!$BG$72:$BG$161</c:f>
              <c:numCache>
                <c:formatCode>#,##0_);[Red]\(#,##0\)</c:formatCode>
                <c:ptCount val="90"/>
                <c:pt idx="0">
                  <c:v>8238.2860000000001</c:v>
                </c:pt>
                <c:pt idx="1">
                  <c:v>2627.8819999999996</c:v>
                </c:pt>
                <c:pt idx="2">
                  <c:v>0</c:v>
                </c:pt>
                <c:pt idx="3">
                  <c:v>5736.6759999999995</c:v>
                </c:pt>
                <c:pt idx="4">
                  <c:v>0</c:v>
                </c:pt>
                <c:pt idx="5">
                  <c:v>0</c:v>
                </c:pt>
                <c:pt idx="6">
                  <c:v>0</c:v>
                </c:pt>
                <c:pt idx="7">
                  <c:v>5975.75</c:v>
                </c:pt>
                <c:pt idx="8">
                  <c:v>325.53699999999992</c:v>
                </c:pt>
                <c:pt idx="9">
                  <c:v>0</c:v>
                </c:pt>
                <c:pt idx="10">
                  <c:v>1372.2750000000001</c:v>
                </c:pt>
                <c:pt idx="11">
                  <c:v>23291.490000000005</c:v>
                </c:pt>
                <c:pt idx="12">
                  <c:v>100854.902</c:v>
                </c:pt>
                <c:pt idx="13">
                  <c:v>0</c:v>
                </c:pt>
                <c:pt idx="14">
                  <c:v>0</c:v>
                </c:pt>
                <c:pt idx="15">
                  <c:v>0</c:v>
                </c:pt>
                <c:pt idx="16">
                  <c:v>0</c:v>
                </c:pt>
                <c:pt idx="17">
                  <c:v>0</c:v>
                </c:pt>
                <c:pt idx="18">
                  <c:v>0</c:v>
                </c:pt>
                <c:pt idx="19">
                  <c:v>7381.6049999999987</c:v>
                </c:pt>
                <c:pt idx="20">
                  <c:v>22915.314999999999</c:v>
                </c:pt>
                <c:pt idx="21">
                  <c:v>0</c:v>
                </c:pt>
                <c:pt idx="22">
                  <c:v>0</c:v>
                </c:pt>
                <c:pt idx="23">
                  <c:v>0</c:v>
                </c:pt>
                <c:pt idx="24">
                  <c:v>21009.143</c:v>
                </c:pt>
                <c:pt idx="25">
                  <c:v>1434.3489999999997</c:v>
                </c:pt>
                <c:pt idx="26">
                  <c:v>0</c:v>
                </c:pt>
                <c:pt idx="27">
                  <c:v>16178.566999999997</c:v>
                </c:pt>
                <c:pt idx="28">
                  <c:v>147515.30799999996</c:v>
                </c:pt>
                <c:pt idx="29">
                  <c:v>0</c:v>
                </c:pt>
                <c:pt idx="30">
                  <c:v>14920.807000000001</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再エネ比較シート!$BH$72:$BH$161</c:f>
              <c:numCache>
                <c:formatCode>#,##0_);[Red]\(#,##0\)</c:formatCode>
                <c:ptCount val="90"/>
                <c:pt idx="0">
                  <c:v>0</c:v>
                </c:pt>
                <c:pt idx="1">
                  <c:v>0</c:v>
                </c:pt>
                <c:pt idx="2">
                  <c:v>0</c:v>
                </c:pt>
                <c:pt idx="3">
                  <c:v>0</c:v>
                </c:pt>
                <c:pt idx="4">
                  <c:v>0</c:v>
                </c:pt>
                <c:pt idx="5">
                  <c:v>150.602</c:v>
                </c:pt>
                <c:pt idx="6">
                  <c:v>0</c:v>
                </c:pt>
                <c:pt idx="7">
                  <c:v>1481.001</c:v>
                </c:pt>
                <c:pt idx="8">
                  <c:v>0</c:v>
                </c:pt>
                <c:pt idx="9">
                  <c:v>25.263999999999999</c:v>
                </c:pt>
                <c:pt idx="10">
                  <c:v>1031.893</c:v>
                </c:pt>
                <c:pt idx="11">
                  <c:v>0</c:v>
                </c:pt>
                <c:pt idx="12">
                  <c:v>0</c:v>
                </c:pt>
                <c:pt idx="13">
                  <c:v>0</c:v>
                </c:pt>
                <c:pt idx="14">
                  <c:v>0</c:v>
                </c:pt>
                <c:pt idx="15">
                  <c:v>28.452000000000002</c:v>
                </c:pt>
                <c:pt idx="16">
                  <c:v>74.81</c:v>
                </c:pt>
                <c:pt idx="17">
                  <c:v>0</c:v>
                </c:pt>
                <c:pt idx="18">
                  <c:v>0</c:v>
                </c:pt>
                <c:pt idx="19">
                  <c:v>16536.894</c:v>
                </c:pt>
                <c:pt idx="20">
                  <c:v>0</c:v>
                </c:pt>
                <c:pt idx="21">
                  <c:v>0</c:v>
                </c:pt>
                <c:pt idx="22">
                  <c:v>69.66</c:v>
                </c:pt>
                <c:pt idx="23">
                  <c:v>26.245000000000001</c:v>
                </c:pt>
                <c:pt idx="24">
                  <c:v>0</c:v>
                </c:pt>
                <c:pt idx="25">
                  <c:v>1194.268</c:v>
                </c:pt>
                <c:pt idx="26">
                  <c:v>0</c:v>
                </c:pt>
                <c:pt idx="27">
                  <c:v>0</c:v>
                </c:pt>
                <c:pt idx="28">
                  <c:v>0</c:v>
                </c:pt>
                <c:pt idx="29">
                  <c:v>22.811</c:v>
                </c:pt>
                <c:pt idx="30">
                  <c:v>1011.0980000000001</c:v>
                </c:pt>
                <c:pt idx="31">
                  <c:v>51.999000000000002</c:v>
                </c:pt>
                <c:pt idx="32">
                  <c:v>8295.125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再エネ比較シート!$BI$72:$BI$161</c:f>
              <c:numCache>
                <c:formatCode>#,##0_);[Red]\(#,##0\)</c:formatCode>
                <c:ptCount val="90"/>
                <c:pt idx="0">
                  <c:v>313086.22699999996</c:v>
                </c:pt>
                <c:pt idx="1">
                  <c:v>1162687.4070000001</c:v>
                </c:pt>
                <c:pt idx="2">
                  <c:v>393290.37399999995</c:v>
                </c:pt>
                <c:pt idx="3">
                  <c:v>696644.60899999994</c:v>
                </c:pt>
                <c:pt idx="4">
                  <c:v>526599.73599999992</c:v>
                </c:pt>
                <c:pt idx="5">
                  <c:v>199790.41900000005</c:v>
                </c:pt>
                <c:pt idx="6">
                  <c:v>170999.728</c:v>
                </c:pt>
                <c:pt idx="7">
                  <c:v>1243306.5090000001</c:v>
                </c:pt>
                <c:pt idx="8">
                  <c:v>122726.01299999999</c:v>
                </c:pt>
                <c:pt idx="9">
                  <c:v>636936.24799999991</c:v>
                </c:pt>
                <c:pt idx="10">
                  <c:v>3129397.9649999999</c:v>
                </c:pt>
                <c:pt idx="11">
                  <c:v>115624.90700000001</c:v>
                </c:pt>
                <c:pt idx="12">
                  <c:v>2629194.3439999996</c:v>
                </c:pt>
                <c:pt idx="13">
                  <c:v>413265.93199999997</c:v>
                </c:pt>
                <c:pt idx="14">
                  <c:v>247559.56199999998</c:v>
                </c:pt>
                <c:pt idx="15">
                  <c:v>209467.83699999994</c:v>
                </c:pt>
                <c:pt idx="16">
                  <c:v>768976.1449999999</c:v>
                </c:pt>
                <c:pt idx="17">
                  <c:v>192045.18900000001</c:v>
                </c:pt>
                <c:pt idx="18">
                  <c:v>134629.39599999998</c:v>
                </c:pt>
                <c:pt idx="19">
                  <c:v>229132.217</c:v>
                </c:pt>
                <c:pt idx="20">
                  <c:v>970417.25299999979</c:v>
                </c:pt>
                <c:pt idx="21">
                  <c:v>139531.23299999995</c:v>
                </c:pt>
                <c:pt idx="22">
                  <c:v>1272246.7</c:v>
                </c:pt>
                <c:pt idx="23">
                  <c:v>1563794.5020000001</c:v>
                </c:pt>
                <c:pt idx="24">
                  <c:v>99968.034999999989</c:v>
                </c:pt>
                <c:pt idx="25">
                  <c:v>55394.687999999995</c:v>
                </c:pt>
                <c:pt idx="26">
                  <c:v>606812.897</c:v>
                </c:pt>
                <c:pt idx="27">
                  <c:v>407926.25999999995</c:v>
                </c:pt>
                <c:pt idx="28">
                  <c:v>286698.47699999996</c:v>
                </c:pt>
                <c:pt idx="29">
                  <c:v>633647.82900000003</c:v>
                </c:pt>
                <c:pt idx="30">
                  <c:v>263623.17099999997</c:v>
                </c:pt>
                <c:pt idx="31">
                  <c:v>1452590.878</c:v>
                </c:pt>
                <c:pt idx="32">
                  <c:v>9288356.9179999996</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再エネ比較シート!$CO$13:$CO$42</c:f>
              <c:numCache>
                <c:formatCode>0.0%</c:formatCode>
                <c:ptCount val="30"/>
                <c:pt idx="0">
                  <c:v>6.7627976065357823E-2</c:v>
                </c:pt>
                <c:pt idx="1">
                  <c:v>7.5776502126345638E-2</c:v>
                </c:pt>
                <c:pt idx="2">
                  <c:v>9.2608363679079056E-2</c:v>
                </c:pt>
                <c:pt idx="3">
                  <c:v>0.12426403576026733</c:v>
                </c:pt>
                <c:pt idx="4">
                  <c:v>3.6436550373233095E-2</c:v>
                </c:pt>
                <c:pt idx="5">
                  <c:v>8.2799372443219305E-2</c:v>
                </c:pt>
                <c:pt idx="6">
                  <c:v>7.6479494437495882E-2</c:v>
                </c:pt>
                <c:pt idx="7">
                  <c:v>8.0910768875814734E-2</c:v>
                </c:pt>
                <c:pt idx="8">
                  <c:v>5.6163731556401711E-2</c:v>
                </c:pt>
                <c:pt idx="9">
                  <c:v>2.6341002286634049E-2</c:v>
                </c:pt>
                <c:pt idx="10">
                  <c:v>2.0675960338651031E-2</c:v>
                </c:pt>
                <c:pt idx="11">
                  <c:v>6.5339831324598016E-2</c:v>
                </c:pt>
                <c:pt idx="12">
                  <c:v>3.0855702510466314E-2</c:v>
                </c:pt>
                <c:pt idx="13">
                  <c:v>0.10379431821854497</c:v>
                </c:pt>
                <c:pt idx="14">
                  <c:v>5.3693160813308688E-2</c:v>
                </c:pt>
                <c:pt idx="15">
                  <c:v>3.6857758489878913E-2</c:v>
                </c:pt>
                <c:pt idx="16">
                  <c:v>2.803957150383422E-2</c:v>
                </c:pt>
                <c:pt idx="17">
                  <c:v>4.8200849288534603E-2</c:v>
                </c:pt>
                <c:pt idx="18">
                  <c:v>6.9372852233676979E-2</c:v>
                </c:pt>
                <c:pt idx="19">
                  <c:v>9.5604236181633537E-2</c:v>
                </c:pt>
                <c:pt idx="20">
                  <c:v>2.584602939193744E-2</c:v>
                </c:pt>
                <c:pt idx="21">
                  <c:v>8.1669503441130761E-2</c:v>
                </c:pt>
                <c:pt idx="22">
                  <c:v>0.12098091752712063</c:v>
                </c:pt>
                <c:pt idx="23">
                  <c:v>8.5513960185301108E-2</c:v>
                </c:pt>
                <c:pt idx="24">
                  <c:v>8.6452478283086359E-2</c:v>
                </c:pt>
                <c:pt idx="25">
                  <c:v>5.4803936884861737E-2</c:v>
                </c:pt>
                <c:pt idx="26">
                  <c:v>7.0065716371948319E-2</c:v>
                </c:pt>
                <c:pt idx="27">
                  <c:v>9.4653179190751446E-2</c:v>
                </c:pt>
                <c:pt idx="28">
                  <c:v>8.5840871330995022E-2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再エネ比較シート!$CC$13:$CC$42</c:f>
              <c:numCache>
                <c:formatCode>0.0%</c:formatCode>
                <c:ptCount val="30"/>
                <c:pt idx="0">
                  <c:v>4.2122697432007306E-2</c:v>
                </c:pt>
                <c:pt idx="1">
                  <c:v>2.5220934656938948E-2</c:v>
                </c:pt>
                <c:pt idx="2">
                  <c:v>2.4732629899674521E-2</c:v>
                </c:pt>
                <c:pt idx="3">
                  <c:v>4.8027995387913559E-2</c:v>
                </c:pt>
                <c:pt idx="4">
                  <c:v>2.3665506418097233E-2</c:v>
                </c:pt>
                <c:pt idx="5">
                  <c:v>3.354130979504269E-2</c:v>
                </c:pt>
                <c:pt idx="6">
                  <c:v>2.0111314742093513E-2</c:v>
                </c:pt>
                <c:pt idx="7">
                  <c:v>2.1029735654368553E-2</c:v>
                </c:pt>
                <c:pt idx="8">
                  <c:v>1.5750799825783372E-2</c:v>
                </c:pt>
                <c:pt idx="9">
                  <c:v>1.2610904255578748E-2</c:v>
                </c:pt>
                <c:pt idx="10">
                  <c:v>1.1681288601709201E-2</c:v>
                </c:pt>
                <c:pt idx="11">
                  <c:v>2.6882993281749312E-2</c:v>
                </c:pt>
                <c:pt idx="12">
                  <c:v>1.7459134168668778E-2</c:v>
                </c:pt>
                <c:pt idx="13">
                  <c:v>2.7460220271795812E-2</c:v>
                </c:pt>
                <c:pt idx="14">
                  <c:v>2.1554262566074671E-2</c:v>
                </c:pt>
                <c:pt idx="15">
                  <c:v>2.1311801370968299E-2</c:v>
                </c:pt>
                <c:pt idx="16">
                  <c:v>1.0729719596258208E-2</c:v>
                </c:pt>
                <c:pt idx="17">
                  <c:v>2.441153244897051E-2</c:v>
                </c:pt>
                <c:pt idx="18">
                  <c:v>1.6230930796915986E-2</c:v>
                </c:pt>
                <c:pt idx="19">
                  <c:v>4.1217650766534879E-2</c:v>
                </c:pt>
                <c:pt idx="20">
                  <c:v>1.2331253008803071E-2</c:v>
                </c:pt>
                <c:pt idx="21">
                  <c:v>3.4344627252615896E-2</c:v>
                </c:pt>
                <c:pt idx="22">
                  <c:v>4.6000363964575554E-2</c:v>
                </c:pt>
                <c:pt idx="23">
                  <c:v>1.9875258903332395E-2</c:v>
                </c:pt>
                <c:pt idx="24">
                  <c:v>2.3089697092858161E-2</c:v>
                </c:pt>
                <c:pt idx="25">
                  <c:v>2.3738561898399551E-2</c:v>
                </c:pt>
                <c:pt idx="26">
                  <c:v>3.9888131930513972E-2</c:v>
                </c:pt>
                <c:pt idx="27">
                  <c:v>3.2076977981973745E-2</c:v>
                </c:pt>
                <c:pt idx="28">
                  <c:v>3.9892310431520174E-2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再エネ比較シート!$CD$13:$CD$42</c:f>
              <c:numCache>
                <c:formatCode>0.0%</c:formatCode>
                <c:ptCount val="30"/>
                <c:pt idx="0">
                  <c:v>2.6881775723474301E-2</c:v>
                </c:pt>
                <c:pt idx="1">
                  <c:v>0.13070900068895411</c:v>
                </c:pt>
                <c:pt idx="2">
                  <c:v>1.7258377600905643E-2</c:v>
                </c:pt>
                <c:pt idx="3">
                  <c:v>0.1074296835309064</c:v>
                </c:pt>
                <c:pt idx="4">
                  <c:v>7.195501073840726E-3</c:v>
                </c:pt>
                <c:pt idx="5">
                  <c:v>4.7990939882421146E-2</c:v>
                </c:pt>
                <c:pt idx="6">
                  <c:v>9.7820711278573003E-2</c:v>
                </c:pt>
                <c:pt idx="7">
                  <c:v>3.1872872298877176E-2</c:v>
                </c:pt>
                <c:pt idx="8">
                  <c:v>8.8007068224885531E-3</c:v>
                </c:pt>
                <c:pt idx="9">
                  <c:v>2.97007464921327E-3</c:v>
                </c:pt>
                <c:pt idx="10">
                  <c:v>2.9583762815716319E-3</c:v>
                </c:pt>
                <c:pt idx="11">
                  <c:v>0.18163458317002024</c:v>
                </c:pt>
                <c:pt idx="12">
                  <c:v>1.2118390658362781E-2</c:v>
                </c:pt>
                <c:pt idx="13">
                  <c:v>5.2597467377834842E-2</c:v>
                </c:pt>
                <c:pt idx="14">
                  <c:v>1.3433316838460403E-2</c:v>
                </c:pt>
                <c:pt idx="15">
                  <c:v>3.9001279184030666E-2</c:v>
                </c:pt>
                <c:pt idx="16">
                  <c:v>7.7401590873162071E-3</c:v>
                </c:pt>
                <c:pt idx="17">
                  <c:v>3.4673427596797923E-2</c:v>
                </c:pt>
                <c:pt idx="18">
                  <c:v>8.0292256620478036E-2</c:v>
                </c:pt>
                <c:pt idx="19">
                  <c:v>0.15990351730800617</c:v>
                </c:pt>
                <c:pt idx="20">
                  <c:v>4.6788996262609652E-3</c:v>
                </c:pt>
                <c:pt idx="21">
                  <c:v>0.20366359760086417</c:v>
                </c:pt>
                <c:pt idx="22">
                  <c:v>4.8869623849258609E-2</c:v>
                </c:pt>
                <c:pt idx="23">
                  <c:v>9.79073077364295E-2</c:v>
                </c:pt>
                <c:pt idx="24">
                  <c:v>2.2687177148016515E-2</c:v>
                </c:pt>
                <c:pt idx="25">
                  <c:v>1.5827094863899015E-2</c:v>
                </c:pt>
                <c:pt idx="26">
                  <c:v>1.8579556086969169E-2</c:v>
                </c:pt>
                <c:pt idx="27">
                  <c:v>0.10811009798660234</c:v>
                </c:pt>
                <c:pt idx="28">
                  <c:v>0.2151857474401149</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再エネ比較シート!$CF$13:$CF$42</c:f>
              <c:numCache>
                <c:formatCode>0.0%</c:formatCode>
                <c:ptCount val="30"/>
                <c:pt idx="0">
                  <c:v>0</c:v>
                </c:pt>
                <c:pt idx="1">
                  <c:v>0</c:v>
                </c:pt>
                <c:pt idx="2">
                  <c:v>1.0055619553792092E-4</c:v>
                </c:pt>
                <c:pt idx="3">
                  <c:v>3.1561844695521246E-4</c:v>
                </c:pt>
                <c:pt idx="4">
                  <c:v>0</c:v>
                </c:pt>
                <c:pt idx="5">
                  <c:v>0</c:v>
                </c:pt>
                <c:pt idx="6">
                  <c:v>9.6989863424802288E-4</c:v>
                </c:pt>
                <c:pt idx="7">
                  <c:v>0</c:v>
                </c:pt>
                <c:pt idx="8">
                  <c:v>0</c:v>
                </c:pt>
                <c:pt idx="9">
                  <c:v>0</c:v>
                </c:pt>
                <c:pt idx="10">
                  <c:v>0</c:v>
                </c:pt>
                <c:pt idx="11">
                  <c:v>0</c:v>
                </c:pt>
                <c:pt idx="12">
                  <c:v>5.6371093128853038E-4</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1.3403908071243822E-4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再エネ比較シート!$CH$13:$CH$42</c:f>
              <c:numCache>
                <c:formatCode>0.0%</c:formatCode>
                <c:ptCount val="30"/>
                <c:pt idx="0">
                  <c:v>3.2328180647602414E-2</c:v>
                </c:pt>
                <c:pt idx="1">
                  <c:v>0</c:v>
                </c:pt>
                <c:pt idx="2">
                  <c:v>2.2329207237169059E-2</c:v>
                </c:pt>
                <c:pt idx="3">
                  <c:v>0</c:v>
                </c:pt>
                <c:pt idx="4">
                  <c:v>0</c:v>
                </c:pt>
                <c:pt idx="5">
                  <c:v>0</c:v>
                </c:pt>
                <c:pt idx="6">
                  <c:v>1.0545228711966293E-2</c:v>
                </c:pt>
                <c:pt idx="7">
                  <c:v>1.7934537192773835E-2</c:v>
                </c:pt>
                <c:pt idx="8">
                  <c:v>0</c:v>
                </c:pt>
                <c:pt idx="9">
                  <c:v>1.2414868792489226E-2</c:v>
                </c:pt>
                <c:pt idx="10">
                  <c:v>4.8639741567596248E-2</c:v>
                </c:pt>
                <c:pt idx="11">
                  <c:v>0.42125850755732108</c:v>
                </c:pt>
                <c:pt idx="12">
                  <c:v>0</c:v>
                </c:pt>
                <c:pt idx="13">
                  <c:v>1.9988245920054271E-3</c:v>
                </c:pt>
                <c:pt idx="14">
                  <c:v>0</c:v>
                </c:pt>
                <c:pt idx="15">
                  <c:v>3.9418064928233715E-2</c:v>
                </c:pt>
                <c:pt idx="16">
                  <c:v>0</c:v>
                </c:pt>
                <c:pt idx="17">
                  <c:v>2.1453733321773447E-2</c:v>
                </c:pt>
                <c:pt idx="18">
                  <c:v>1.2762503708302562E-2</c:v>
                </c:pt>
                <c:pt idx="19">
                  <c:v>2.8764348761566319E-2</c:v>
                </c:pt>
                <c:pt idx="20">
                  <c:v>0</c:v>
                </c:pt>
                <c:pt idx="21">
                  <c:v>5.533409106054666E-2</c:v>
                </c:pt>
                <c:pt idx="22">
                  <c:v>2.0230304467823462E-3</c:v>
                </c:pt>
                <c:pt idx="23">
                  <c:v>0</c:v>
                </c:pt>
                <c:pt idx="24">
                  <c:v>8.4813759098002466E-3</c:v>
                </c:pt>
                <c:pt idx="25">
                  <c:v>4.659339535986326E-2</c:v>
                </c:pt>
                <c:pt idx="26">
                  <c:v>0</c:v>
                </c:pt>
                <c:pt idx="27">
                  <c:v>0</c:v>
                </c:pt>
                <c:pt idx="28">
                  <c:v>3.1009054464583363E-2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再エネ比較シート!$CI$13:$CI$42</c:f>
              <c:numCache>
                <c:formatCode>0.0%</c:formatCode>
                <c:ptCount val="30"/>
                <c:pt idx="0">
                  <c:v>0.10133265380308402</c:v>
                </c:pt>
                <c:pt idx="1">
                  <c:v>0.15592993534589306</c:v>
                </c:pt>
                <c:pt idx="2">
                  <c:v>6.4420770933287144E-2</c:v>
                </c:pt>
                <c:pt idx="3">
                  <c:v>0.15577329736577519</c:v>
                </c:pt>
                <c:pt idx="4">
                  <c:v>3.0861007491937958E-2</c:v>
                </c:pt>
                <c:pt idx="5">
                  <c:v>8.1532249677463836E-2</c:v>
                </c:pt>
                <c:pt idx="6">
                  <c:v>0.12944715336688084</c:v>
                </c:pt>
                <c:pt idx="7">
                  <c:v>7.0837145146019562E-2</c:v>
                </c:pt>
                <c:pt idx="8">
                  <c:v>2.4551506648271926E-2</c:v>
                </c:pt>
                <c:pt idx="9">
                  <c:v>2.7995847697281247E-2</c:v>
                </c:pt>
                <c:pt idx="10">
                  <c:v>6.3279406450877082E-2</c:v>
                </c:pt>
                <c:pt idx="11">
                  <c:v>0.62977608400909069</c:v>
                </c:pt>
                <c:pt idx="12">
                  <c:v>3.0141235758320093E-2</c:v>
                </c:pt>
                <c:pt idx="13">
                  <c:v>8.2056512241636098E-2</c:v>
                </c:pt>
                <c:pt idx="14">
                  <c:v>3.498757940453507E-2</c:v>
                </c:pt>
                <c:pt idx="15">
                  <c:v>9.9731145483232683E-2</c:v>
                </c:pt>
                <c:pt idx="16">
                  <c:v>1.8469878683574418E-2</c:v>
                </c:pt>
                <c:pt idx="17">
                  <c:v>8.053869336754188E-2</c:v>
                </c:pt>
                <c:pt idx="18">
                  <c:v>0.1092856911256966</c:v>
                </c:pt>
                <c:pt idx="19">
                  <c:v>0.22988551683610736</c:v>
                </c:pt>
                <c:pt idx="20">
                  <c:v>1.701015263506404E-2</c:v>
                </c:pt>
                <c:pt idx="21">
                  <c:v>0.29334231591402676</c:v>
                </c:pt>
                <c:pt idx="22">
                  <c:v>9.6893018260616512E-2</c:v>
                </c:pt>
                <c:pt idx="23">
                  <c:v>0.1177825666397619</c:v>
                </c:pt>
                <c:pt idx="24">
                  <c:v>5.4258250150674925E-2</c:v>
                </c:pt>
                <c:pt idx="25">
                  <c:v>8.6159052122161822E-2</c:v>
                </c:pt>
                <c:pt idx="26">
                  <c:v>5.8467688017483137E-2</c:v>
                </c:pt>
                <c:pt idx="27">
                  <c:v>0.14018707596857607</c:v>
                </c:pt>
                <c:pt idx="28">
                  <c:v>0.28622115141693089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再エネ比較シート!$BE$13:$BE$42</c:f>
              <c:numCache>
                <c:formatCode>#,##0_);[Red]\(#,##0\)</c:formatCode>
                <c:ptCount val="30"/>
                <c:pt idx="0">
                  <c:v>20543.199999999917</c:v>
                </c:pt>
                <c:pt idx="1">
                  <c:v>23144.399999999849</c:v>
                </c:pt>
                <c:pt idx="2">
                  <c:v>28976.400000000009</c:v>
                </c:pt>
                <c:pt idx="3">
                  <c:v>40653.000000000276</c:v>
                </c:pt>
                <c:pt idx="4">
                  <c:v>10408.89999999998</c:v>
                </c:pt>
                <c:pt idx="5">
                  <c:v>24282.899999999914</c:v>
                </c:pt>
                <c:pt idx="6">
                  <c:v>29050.863000000063</c:v>
                </c:pt>
                <c:pt idx="7">
                  <c:v>25659.199999999964</c:v>
                </c:pt>
                <c:pt idx="8">
                  <c:v>16464.199999999888</c:v>
                </c:pt>
                <c:pt idx="9">
                  <c:v>7859.3999999999833</c:v>
                </c:pt>
                <c:pt idx="10">
                  <c:v>6394.9000000000096</c:v>
                </c:pt>
                <c:pt idx="11">
                  <c:v>21188.743999999915</c:v>
                </c:pt>
                <c:pt idx="12">
                  <c:v>8545.4999999999891</c:v>
                </c:pt>
                <c:pt idx="13">
                  <c:v>29682.500000000044</c:v>
                </c:pt>
                <c:pt idx="14">
                  <c:v>15257.59999999992</c:v>
                </c:pt>
                <c:pt idx="15">
                  <c:v>12281.286999999997</c:v>
                </c:pt>
                <c:pt idx="16">
                  <c:v>6853.6999999999916</c:v>
                </c:pt>
                <c:pt idx="17">
                  <c:v>13262.399999999943</c:v>
                </c:pt>
                <c:pt idx="18">
                  <c:v>22524.199999999881</c:v>
                </c:pt>
                <c:pt idx="19">
                  <c:v>27278.200000000019</c:v>
                </c:pt>
                <c:pt idx="20">
                  <c:v>7544.6999999999935</c:v>
                </c:pt>
                <c:pt idx="21">
                  <c:v>25733.199999999975</c:v>
                </c:pt>
                <c:pt idx="22">
                  <c:v>33593.000000000211</c:v>
                </c:pt>
                <c:pt idx="23">
                  <c:v>24822.200000000004</c:v>
                </c:pt>
                <c:pt idx="24">
                  <c:v>24640.699999999888</c:v>
                </c:pt>
                <c:pt idx="25">
                  <c:v>14771.299999999956</c:v>
                </c:pt>
                <c:pt idx="26">
                  <c:v>19487.199999999888</c:v>
                </c:pt>
                <c:pt idx="27">
                  <c:v>26066.59999999994</c:v>
                </c:pt>
                <c:pt idx="28">
                  <c:v>25938.300000000007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再エネ比較シート!$BF$13:$BF$42</c:f>
              <c:numCache>
                <c:formatCode>#,##0_);[Red]\(#,##0\)</c:formatCode>
                <c:ptCount val="30"/>
                <c:pt idx="0">
                  <c:v>11894.699999999997</c:v>
                </c:pt>
                <c:pt idx="1">
                  <c:v>108826.29999999986</c:v>
                </c:pt>
                <c:pt idx="2">
                  <c:v>18345</c:v>
                </c:pt>
                <c:pt idx="3">
                  <c:v>82502.299999999741</c:v>
                </c:pt>
                <c:pt idx="4">
                  <c:v>2871.3999999999992</c:v>
                </c:pt>
                <c:pt idx="5">
                  <c:v>31522.700000000019</c:v>
                </c:pt>
                <c:pt idx="6">
                  <c:v>128201.47199999995</c:v>
                </c:pt>
                <c:pt idx="7">
                  <c:v>35283.700000000026</c:v>
                </c:pt>
                <c:pt idx="8">
                  <c:v>8346.3999999999978</c:v>
                </c:pt>
                <c:pt idx="9">
                  <c:v>1679.3999999999996</c:v>
                </c:pt>
                <c:pt idx="10">
                  <c:v>1469.3999999999999</c:v>
                </c:pt>
                <c:pt idx="11">
                  <c:v>129888.2159999999</c:v>
                </c:pt>
                <c:pt idx="12">
                  <c:v>5381.5</c:v>
                </c:pt>
                <c:pt idx="13">
                  <c:v>51582.799999999959</c:v>
                </c:pt>
                <c:pt idx="14">
                  <c:v>8627.4</c:v>
                </c:pt>
                <c:pt idx="15">
                  <c:v>20391.360000000041</c:v>
                </c:pt>
                <c:pt idx="16">
                  <c:v>4485.6999999999962</c:v>
                </c:pt>
                <c:pt idx="17">
                  <c:v>17090.999999999996</c:v>
                </c:pt>
                <c:pt idx="18">
                  <c:v>101093.49999999991</c:v>
                </c:pt>
                <c:pt idx="19">
                  <c:v>96013.89999999979</c:v>
                </c:pt>
                <c:pt idx="20">
                  <c:v>2597.3000000000002</c:v>
                </c:pt>
                <c:pt idx="21">
                  <c:v>138449.69999999981</c:v>
                </c:pt>
                <c:pt idx="22">
                  <c:v>32379.500000000022</c:v>
                </c:pt>
                <c:pt idx="23">
                  <c:v>110939.49999999985</c:v>
                </c:pt>
                <c:pt idx="24">
                  <c:v>21966.400000000016</c:v>
                </c:pt>
                <c:pt idx="25">
                  <c:v>8935.2999999999956</c:v>
                </c:pt>
                <c:pt idx="26">
                  <c:v>8235.3999999999942</c:v>
                </c:pt>
                <c:pt idx="27">
                  <c:v>79707.799999999886</c:v>
                </c:pt>
                <c:pt idx="28">
                  <c:v>126943.19999999994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再エネ比較シート!$BH$13:$BH$42</c:f>
              <c:numCache>
                <c:formatCode>#,##0_);[Red]\(#,##0\)</c:formatCode>
                <c:ptCount val="30"/>
                <c:pt idx="0">
                  <c:v>0</c:v>
                </c:pt>
                <c:pt idx="1">
                  <c:v>0</c:v>
                </c:pt>
                <c:pt idx="2">
                  <c:v>26.9</c:v>
                </c:pt>
                <c:pt idx="3">
                  <c:v>61</c:v>
                </c:pt>
                <c:pt idx="4">
                  <c:v>0</c:v>
                </c:pt>
                <c:pt idx="5">
                  <c:v>0</c:v>
                </c:pt>
                <c:pt idx="6">
                  <c:v>319.89999999999998</c:v>
                </c:pt>
                <c:pt idx="7">
                  <c:v>0</c:v>
                </c:pt>
                <c:pt idx="8">
                  <c:v>0</c:v>
                </c:pt>
                <c:pt idx="9">
                  <c:v>0</c:v>
                </c:pt>
                <c:pt idx="10">
                  <c:v>0</c:v>
                </c:pt>
                <c:pt idx="11">
                  <c:v>0</c:v>
                </c:pt>
                <c:pt idx="12">
                  <c:v>63</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19.899999999999999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再エネ比較シート!$BJ$13:$BJ$42</c:f>
              <c:numCache>
                <c:formatCode>#,##0_);[Red]\(#,##0\)</c:formatCode>
                <c:ptCount val="30"/>
                <c:pt idx="0">
                  <c:v>2700</c:v>
                </c:pt>
                <c:pt idx="1">
                  <c:v>0</c:v>
                </c:pt>
                <c:pt idx="2">
                  <c:v>4480</c:v>
                </c:pt>
                <c:pt idx="3">
                  <c:v>0</c:v>
                </c:pt>
                <c:pt idx="4">
                  <c:v>0</c:v>
                </c:pt>
                <c:pt idx="5">
                  <c:v>0</c:v>
                </c:pt>
                <c:pt idx="6">
                  <c:v>2608.5859999999998</c:v>
                </c:pt>
                <c:pt idx="7">
                  <c:v>3747.4</c:v>
                </c:pt>
                <c:pt idx="8">
                  <c:v>0</c:v>
                </c:pt>
                <c:pt idx="9">
                  <c:v>1325</c:v>
                </c:pt>
                <c:pt idx="10">
                  <c:v>4560</c:v>
                </c:pt>
                <c:pt idx="11">
                  <c:v>56860</c:v>
                </c:pt>
                <c:pt idx="12">
                  <c:v>0</c:v>
                </c:pt>
                <c:pt idx="13">
                  <c:v>370</c:v>
                </c:pt>
                <c:pt idx="14">
                  <c:v>0</c:v>
                </c:pt>
                <c:pt idx="15">
                  <c:v>3890</c:v>
                </c:pt>
                <c:pt idx="16">
                  <c:v>0</c:v>
                </c:pt>
                <c:pt idx="17">
                  <c:v>1996</c:v>
                </c:pt>
                <c:pt idx="18">
                  <c:v>3033</c:v>
                </c:pt>
                <c:pt idx="19">
                  <c:v>3260</c:v>
                </c:pt>
                <c:pt idx="20">
                  <c:v>0</c:v>
                </c:pt>
                <c:pt idx="21">
                  <c:v>7100</c:v>
                </c:pt>
                <c:pt idx="22">
                  <c:v>253</c:v>
                </c:pt>
                <c:pt idx="23">
                  <c:v>0</c:v>
                </c:pt>
                <c:pt idx="24">
                  <c:v>1550</c:v>
                </c:pt>
                <c:pt idx="25">
                  <c:v>4965</c:v>
                </c:pt>
                <c:pt idx="26">
                  <c:v>0</c:v>
                </c:pt>
                <c:pt idx="27">
                  <c:v>0</c:v>
                </c:pt>
                <c:pt idx="28">
                  <c:v>3452.8</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再エネ比較シート!$BK$13:$BK$42</c:f>
              <c:numCache>
                <c:formatCode>#,##0_);[Red]\(#,##0\)</c:formatCode>
                <c:ptCount val="30"/>
                <c:pt idx="0">
                  <c:v>35137.899999999914</c:v>
                </c:pt>
                <c:pt idx="1">
                  <c:v>131970.69999999972</c:v>
                </c:pt>
                <c:pt idx="2">
                  <c:v>51828.30000000001</c:v>
                </c:pt>
                <c:pt idx="3">
                  <c:v>123216.30000000002</c:v>
                </c:pt>
                <c:pt idx="4">
                  <c:v>13280.299999999979</c:v>
                </c:pt>
                <c:pt idx="5">
                  <c:v>55805.599999999933</c:v>
                </c:pt>
                <c:pt idx="6">
                  <c:v>160180.82100000003</c:v>
                </c:pt>
                <c:pt idx="7">
                  <c:v>64690.299999999996</c:v>
                </c:pt>
                <c:pt idx="8">
                  <c:v>24810.599999999886</c:v>
                </c:pt>
                <c:pt idx="9">
                  <c:v>10863.799999999983</c:v>
                </c:pt>
                <c:pt idx="10">
                  <c:v>12424.30000000001</c:v>
                </c:pt>
                <c:pt idx="11">
                  <c:v>207936.95999999982</c:v>
                </c:pt>
                <c:pt idx="12">
                  <c:v>13989.999999999989</c:v>
                </c:pt>
                <c:pt idx="13">
                  <c:v>81635.3</c:v>
                </c:pt>
                <c:pt idx="14">
                  <c:v>23884.99999999992</c:v>
                </c:pt>
                <c:pt idx="15">
                  <c:v>36562.647000000041</c:v>
                </c:pt>
                <c:pt idx="16">
                  <c:v>11339.399999999987</c:v>
                </c:pt>
                <c:pt idx="17">
                  <c:v>32349.39999999994</c:v>
                </c:pt>
                <c:pt idx="18">
                  <c:v>126650.69999999979</c:v>
                </c:pt>
                <c:pt idx="19">
                  <c:v>126552.0999999998</c:v>
                </c:pt>
                <c:pt idx="20">
                  <c:v>10141.999999999993</c:v>
                </c:pt>
                <c:pt idx="21">
                  <c:v>171282.89999999979</c:v>
                </c:pt>
                <c:pt idx="22">
                  <c:v>66225.500000000233</c:v>
                </c:pt>
                <c:pt idx="23">
                  <c:v>135761.69999999987</c:v>
                </c:pt>
                <c:pt idx="24">
                  <c:v>48157.099999999904</c:v>
                </c:pt>
                <c:pt idx="25">
                  <c:v>28671.599999999951</c:v>
                </c:pt>
                <c:pt idx="26">
                  <c:v>27722.599999999882</c:v>
                </c:pt>
                <c:pt idx="27">
                  <c:v>105774.39999999982</c:v>
                </c:pt>
                <c:pt idx="28">
                  <c:v>156354.19999999992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再エネ比較シート!$BO$13:$BO$42</c:f>
              <c:numCache>
                <c:formatCode>#,##0_);[Red]\(#,##0\)</c:formatCode>
                <c:ptCount val="30"/>
                <c:pt idx="0">
                  <c:v>24654.305183999899</c:v>
                </c:pt>
                <c:pt idx="1">
                  <c:v>27776.057327999821</c:v>
                </c:pt>
                <c:pt idx="2">
                  <c:v>34775.157168000012</c:v>
                </c:pt>
                <c:pt idx="3">
                  <c:v>48788.478360000321</c:v>
                </c:pt>
                <c:pt idx="4">
                  <c:v>12491.929067999974</c:v>
                </c:pt>
                <c:pt idx="5">
                  <c:v>29142.393947999899</c:v>
                </c:pt>
                <c:pt idx="6">
                  <c:v>34864.52170356008</c:v>
                </c:pt>
                <c:pt idx="7">
                  <c:v>30794.119103999958</c:v>
                </c:pt>
                <c:pt idx="8">
                  <c:v>19759.015703999867</c:v>
                </c:pt>
                <c:pt idx="9">
                  <c:v>9432.2231279999778</c:v>
                </c:pt>
                <c:pt idx="10">
                  <c:v>7674.6473880000103</c:v>
                </c:pt>
                <c:pt idx="11">
                  <c:v>25429.035449279902</c:v>
                </c:pt>
                <c:pt idx="12">
                  <c:v>10255.625459999987</c:v>
                </c:pt>
                <c:pt idx="13">
                  <c:v>35622.561900000052</c:v>
                </c:pt>
                <c:pt idx="14">
                  <c:v>18310.950911999898</c:v>
                </c:pt>
                <c:pt idx="15">
                  <c:v>14739.018154439997</c:v>
                </c:pt>
                <c:pt idx="16">
                  <c:v>8225.262443999989</c:v>
                </c:pt>
                <c:pt idx="17">
                  <c:v>15916.47148799993</c:v>
                </c:pt>
                <c:pt idx="18">
                  <c:v>27031.742903999857</c:v>
                </c:pt>
                <c:pt idx="19">
                  <c:v>32737.113384000022</c:v>
                </c:pt>
                <c:pt idx="20">
                  <c:v>9054.5453639999923</c:v>
                </c:pt>
                <c:pt idx="21">
                  <c:v>30882.927983999969</c:v>
                </c:pt>
                <c:pt idx="22">
                  <c:v>40315.631160000259</c:v>
                </c:pt>
                <c:pt idx="23">
                  <c:v>29789.618664000001</c:v>
                </c:pt>
                <c:pt idx="24">
                  <c:v>29571.796883999865</c:v>
                </c:pt>
                <c:pt idx="25">
                  <c:v>17727.332555999947</c:v>
                </c:pt>
                <c:pt idx="26">
                  <c:v>23386.978463999865</c:v>
                </c:pt>
                <c:pt idx="27">
                  <c:v>31283.047991999927</c:v>
                </c:pt>
                <c:pt idx="28">
                  <c:v>31129.072596000005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再エネ比較シート!$BP$13:$BP$42</c:f>
              <c:numCache>
                <c:formatCode>#,##0_);[Red]\(#,##0\)</c:formatCode>
                <c:ptCount val="30"/>
                <c:pt idx="0">
                  <c:v>15733.833371999996</c:v>
                </c:pt>
                <c:pt idx="1">
                  <c:v>143951.07658799982</c:v>
                </c:pt>
                <c:pt idx="2">
                  <c:v>24266.032199999998</c:v>
                </c:pt>
                <c:pt idx="3">
                  <c:v>109130.74234799965</c:v>
                </c:pt>
                <c:pt idx="4">
                  <c:v>3798.1730639999987</c:v>
                </c:pt>
                <c:pt idx="5">
                  <c:v>41696.966652000025</c:v>
                </c:pt>
                <c:pt idx="6">
                  <c:v>169579.77910271994</c:v>
                </c:pt>
                <c:pt idx="7">
                  <c:v>46671.867012000032</c:v>
                </c:pt>
                <c:pt idx="8">
                  <c:v>11040.284063999998</c:v>
                </c:pt>
                <c:pt idx="9">
                  <c:v>2221.4431439999994</c:v>
                </c:pt>
                <c:pt idx="10">
                  <c:v>1943.6635439999998</c:v>
                </c:pt>
                <c:pt idx="11">
                  <c:v>171810.93659615988</c:v>
                </c:pt>
                <c:pt idx="12">
                  <c:v>7118.4329399999997</c:v>
                </c:pt>
                <c:pt idx="13">
                  <c:v>68231.664527999936</c:v>
                </c:pt>
                <c:pt idx="14">
                  <c:v>11411.979624</c:v>
                </c:pt>
                <c:pt idx="15">
                  <c:v>26972.875353600055</c:v>
                </c:pt>
                <c:pt idx="16">
                  <c:v>5933.5045319999945</c:v>
                </c:pt>
                <c:pt idx="17">
                  <c:v>22607.291159999997</c:v>
                </c:pt>
                <c:pt idx="18">
                  <c:v>133722.4380599999</c:v>
                </c:pt>
                <c:pt idx="19">
                  <c:v>127003.34636399972</c:v>
                </c:pt>
                <c:pt idx="20">
                  <c:v>3435.6045480000002</c:v>
                </c:pt>
                <c:pt idx="21">
                  <c:v>183135.72517199971</c:v>
                </c:pt>
                <c:pt idx="22">
                  <c:v>42830.307420000026</c:v>
                </c:pt>
                <c:pt idx="23">
                  <c:v>146746.33301999982</c:v>
                </c:pt>
                <c:pt idx="24">
                  <c:v>29056.275264000022</c:v>
                </c:pt>
                <c:pt idx="25">
                  <c:v>11819.257427999995</c:v>
                </c:pt>
                <c:pt idx="26">
                  <c:v>10893.457703999993</c:v>
                </c:pt>
                <c:pt idx="27">
                  <c:v>105434.28952799985</c:v>
                </c:pt>
                <c:pt idx="28">
                  <c:v>167915.38723199989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再エネ比較シート!$BR$13:$BR$42</c:f>
              <c:numCache>
                <c:formatCode>#,##0_);[Red]\(#,##0\)</c:formatCode>
                <c:ptCount val="30"/>
                <c:pt idx="0">
                  <c:v>0</c:v>
                </c:pt>
                <c:pt idx="1">
                  <c:v>0</c:v>
                </c:pt>
                <c:pt idx="2">
                  <c:v>141.38639999999998</c:v>
                </c:pt>
                <c:pt idx="3">
                  <c:v>320.61599999999999</c:v>
                </c:pt>
                <c:pt idx="4">
                  <c:v>0</c:v>
                </c:pt>
                <c:pt idx="5">
                  <c:v>0</c:v>
                </c:pt>
                <c:pt idx="6">
                  <c:v>1681.3943999999999</c:v>
                </c:pt>
                <c:pt idx="7">
                  <c:v>0</c:v>
                </c:pt>
                <c:pt idx="8">
                  <c:v>0</c:v>
                </c:pt>
                <c:pt idx="9">
                  <c:v>0</c:v>
                </c:pt>
                <c:pt idx="10">
                  <c:v>0</c:v>
                </c:pt>
                <c:pt idx="11">
                  <c:v>0</c:v>
                </c:pt>
                <c:pt idx="12">
                  <c:v>331.12799999999999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104.59439999999999</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再エネ比較シート!$BT$13:$BT$42</c:f>
              <c:numCache>
                <c:formatCode>#,##0_);[Red]\(#,##0\)</c:formatCode>
                <c:ptCount val="30"/>
                <c:pt idx="0">
                  <c:v>18921.599999999999</c:v>
                </c:pt>
                <c:pt idx="1">
                  <c:v>0</c:v>
                </c:pt>
                <c:pt idx="2">
                  <c:v>31395.84</c:v>
                </c:pt>
                <c:pt idx="3">
                  <c:v>0</c:v>
                </c:pt>
                <c:pt idx="4">
                  <c:v>0</c:v>
                </c:pt>
                <c:pt idx="5">
                  <c:v>0</c:v>
                </c:pt>
                <c:pt idx="6">
                  <c:v>18280.970687999998</c:v>
                </c:pt>
                <c:pt idx="7">
                  <c:v>26261.779200000001</c:v>
                </c:pt>
                <c:pt idx="8">
                  <c:v>0</c:v>
                </c:pt>
                <c:pt idx="9">
                  <c:v>9285.6</c:v>
                </c:pt>
                <c:pt idx="10">
                  <c:v>31956.48</c:v>
                </c:pt>
                <c:pt idx="11">
                  <c:v>398474.88</c:v>
                </c:pt>
                <c:pt idx="12">
                  <c:v>0</c:v>
                </c:pt>
                <c:pt idx="13">
                  <c:v>2592.96</c:v>
                </c:pt>
                <c:pt idx="14">
                  <c:v>0</c:v>
                </c:pt>
                <c:pt idx="15">
                  <c:v>27261.119999999999</c:v>
                </c:pt>
                <c:pt idx="16">
                  <c:v>0</c:v>
                </c:pt>
                <c:pt idx="17">
                  <c:v>13987.968000000001</c:v>
                </c:pt>
                <c:pt idx="18">
                  <c:v>21255.263999999999</c:v>
                </c:pt>
                <c:pt idx="19">
                  <c:v>22846.080000000002</c:v>
                </c:pt>
                <c:pt idx="20">
                  <c:v>0</c:v>
                </c:pt>
                <c:pt idx="21">
                  <c:v>49756.800000000003</c:v>
                </c:pt>
                <c:pt idx="22">
                  <c:v>1773.0239999999999</c:v>
                </c:pt>
                <c:pt idx="23">
                  <c:v>0</c:v>
                </c:pt>
                <c:pt idx="24">
                  <c:v>10862.4</c:v>
                </c:pt>
                <c:pt idx="25">
                  <c:v>34794.720000000001</c:v>
                </c:pt>
                <c:pt idx="26">
                  <c:v>0</c:v>
                </c:pt>
                <c:pt idx="27">
                  <c:v>0</c:v>
                </c:pt>
                <c:pt idx="28">
                  <c:v>24197.222399999999</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再エネ比較シート!$BU$13:$BU$42</c:f>
              <c:numCache>
                <c:formatCode>#,##0_);[Red]\(#,##0\)</c:formatCode>
                <c:ptCount val="30"/>
                <c:pt idx="0">
                  <c:v>59309.738555999895</c:v>
                </c:pt>
                <c:pt idx="1">
                  <c:v>171727.13391599964</c:v>
                </c:pt>
                <c:pt idx="2">
                  <c:v>90578.415768000006</c:v>
                </c:pt>
                <c:pt idx="3">
                  <c:v>158239.83670799999</c:v>
                </c:pt>
                <c:pt idx="4">
                  <c:v>16290.102131999973</c:v>
                </c:pt>
                <c:pt idx="5">
                  <c:v>70839.360599999927</c:v>
                </c:pt>
                <c:pt idx="6">
                  <c:v>224406.66589428001</c:v>
                </c:pt>
                <c:pt idx="7">
                  <c:v>103727.76531599999</c:v>
                </c:pt>
                <c:pt idx="8">
                  <c:v>30799.299767999866</c:v>
                </c:pt>
                <c:pt idx="9">
                  <c:v>20939.266271999979</c:v>
                </c:pt>
                <c:pt idx="10">
                  <c:v>41574.790932000011</c:v>
                </c:pt>
                <c:pt idx="11">
                  <c:v>595714.85204543977</c:v>
                </c:pt>
                <c:pt idx="12">
                  <c:v>17705.186399999988</c:v>
                </c:pt>
                <c:pt idx="13">
                  <c:v>106447.186428</c:v>
                </c:pt>
                <c:pt idx="14">
                  <c:v>29722.930535999898</c:v>
                </c:pt>
                <c:pt idx="15">
                  <c:v>68973.013508040051</c:v>
                </c:pt>
                <c:pt idx="16">
                  <c:v>14158.766975999984</c:v>
                </c:pt>
                <c:pt idx="17">
                  <c:v>52511.730647999932</c:v>
                </c:pt>
                <c:pt idx="18">
                  <c:v>182009.44496399976</c:v>
                </c:pt>
                <c:pt idx="19">
                  <c:v>182586.53974799975</c:v>
                </c:pt>
                <c:pt idx="20">
                  <c:v>12490.149911999993</c:v>
                </c:pt>
                <c:pt idx="21">
                  <c:v>263775.45315599971</c:v>
                </c:pt>
                <c:pt idx="22">
                  <c:v>84918.962580000283</c:v>
                </c:pt>
                <c:pt idx="23">
                  <c:v>176535.95168399983</c:v>
                </c:pt>
                <c:pt idx="24">
                  <c:v>69490.472147999884</c:v>
                </c:pt>
                <c:pt idx="25">
                  <c:v>64341.309983999941</c:v>
                </c:pt>
                <c:pt idx="26">
                  <c:v>34280.436167999855</c:v>
                </c:pt>
                <c:pt idx="27">
                  <c:v>136717.33751999977</c:v>
                </c:pt>
                <c:pt idx="28">
                  <c:v>223346.27662799991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海老名市</c:v>
                </c:pt>
              </c:strCache>
            </c:strRef>
          </c:cat>
          <c:val>
            <c:numRef>
              <c:f>①CO2排出量の現状把握!$AX$43:$AX$45</c:f>
              <c:numCache>
                <c:formatCode>0%</c:formatCode>
                <c:ptCount val="3"/>
                <c:pt idx="0">
                  <c:v>0.42072759503743129</c:v>
                </c:pt>
                <c:pt idx="1">
                  <c:v>0.41227254992588142</c:v>
                </c:pt>
                <c:pt idx="2">
                  <c:v>0.37764339427279137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海老名市</c:v>
                </c:pt>
              </c:strCache>
            </c:strRef>
          </c:cat>
          <c:val>
            <c:numRef>
              <c:f>①CO2排出量の現状把握!$AY$43:$AY$45</c:f>
              <c:numCache>
                <c:formatCode>0%</c:formatCode>
                <c:ptCount val="3"/>
                <c:pt idx="0">
                  <c:v>0.19118662390594171</c:v>
                </c:pt>
                <c:pt idx="1">
                  <c:v>0.21478251146138702</c:v>
                </c:pt>
                <c:pt idx="2">
                  <c:v>0.24451200582070629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海老名市</c:v>
                </c:pt>
              </c:strCache>
            </c:strRef>
          </c:cat>
          <c:val>
            <c:numRef>
              <c:f>①CO2排出量の現状把握!$AZ$43:$AZ$45</c:f>
              <c:numCache>
                <c:formatCode>0%</c:formatCode>
                <c:ptCount val="3"/>
                <c:pt idx="0">
                  <c:v>0.18034974026133399</c:v>
                </c:pt>
                <c:pt idx="1">
                  <c:v>0.20329506120823729</c:v>
                </c:pt>
                <c:pt idx="2">
                  <c:v>0.19425774707450841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海老名市</c:v>
                </c:pt>
              </c:strCache>
            </c:strRef>
          </c:cat>
          <c:val>
            <c:numRef>
              <c:f>①CO2排出量の現状把握!$BA$43:$BA$45</c:f>
              <c:numCache>
                <c:formatCode>0%</c:formatCode>
                <c:ptCount val="3"/>
                <c:pt idx="0">
                  <c:v>0.19226168778726088</c:v>
                </c:pt>
                <c:pt idx="1">
                  <c:v>0.15489208700772231</c:v>
                </c:pt>
                <c:pt idx="2">
                  <c:v>0.17066889574049635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海老名市</c:v>
                </c:pt>
              </c:strCache>
            </c:strRef>
          </c:cat>
          <c:val>
            <c:numRef>
              <c:f>①CO2排出量の現状把握!$BB$43:$BB$45</c:f>
              <c:numCache>
                <c:formatCode>0%</c:formatCode>
                <c:ptCount val="3"/>
                <c:pt idx="0">
                  <c:v>1.5474353008032191E-2</c:v>
                </c:pt>
                <c:pt idx="1">
                  <c:v>1.4757790396772066E-2</c:v>
                </c:pt>
                <c:pt idx="2">
                  <c:v>1.2917957091497475E-2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44162</c:v>
                </c:pt>
                <c:pt idx="1">
                  <c:v>44162</c:v>
                </c:pt>
                <c:pt idx="2">
                  <c:v>44162</c:v>
                </c:pt>
                <c:pt idx="3">
                  <c:v>44162</c:v>
                </c:pt>
                <c:pt idx="4">
                  <c:v>44162</c:v>
                </c:pt>
                <c:pt idx="5">
                  <c:v>47370</c:v>
                </c:pt>
                <c:pt idx="6">
                  <c:v>47370</c:v>
                </c:pt>
                <c:pt idx="7">
                  <c:v>47370</c:v>
                </c:pt>
                <c:pt idx="8">
                  <c:v>47370</c:v>
                </c:pt>
                <c:pt idx="9">
                  <c:v>47370</c:v>
                </c:pt>
                <c:pt idx="10">
                  <c:v>47370</c:v>
                </c:pt>
                <c:pt idx="11">
                  <c:v>52658</c:v>
                </c:pt>
                <c:pt idx="12">
                  <c:v>52658</c:v>
                </c:pt>
                <c:pt idx="13">
                  <c:v>52658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13.023762857875891</c:v>
                </c:pt>
                <c:pt idx="1">
                  <c:v>7.8928779039525034</c:v>
                </c:pt>
                <c:pt idx="2">
                  <c:v>8.6317527327354</c:v>
                </c:pt>
                <c:pt idx="3">
                  <c:v>13.88036925343887</c:v>
                </c:pt>
                <c:pt idx="4">
                  <c:v>10.92064047983904</c:v>
                </c:pt>
                <c:pt idx="5">
                  <c:v>8.9260015995944304</c:v>
                </c:pt>
                <c:pt idx="6">
                  <c:v>8.2124338805948209</c:v>
                </c:pt>
                <c:pt idx="7">
                  <c:v>8.4841978129529867</c:v>
                </c:pt>
                <c:pt idx="8">
                  <c:v>7.5231705992940299</c:v>
                </c:pt>
                <c:pt idx="9">
                  <c:v>8.6785326066410082</c:v>
                </c:pt>
                <c:pt idx="10">
                  <c:v>11.57569070823188</c:v>
                </c:pt>
                <c:pt idx="11">
                  <c:v>12.96672611839227</c:v>
                </c:pt>
                <c:pt idx="12">
                  <c:v>8.835921117710468</c:v>
                </c:pt>
                <c:pt idx="13">
                  <c:v>10.67307955613658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126072</c:v>
                </c:pt>
                <c:pt idx="1">
                  <c:v>126423</c:v>
                </c:pt>
                <c:pt idx="2">
                  <c:v>126807</c:v>
                </c:pt>
                <c:pt idx="3">
                  <c:v>129242</c:v>
                </c:pt>
                <c:pt idx="4">
                  <c:v>129829</c:v>
                </c:pt>
                <c:pt idx="5">
                  <c:v>130077</c:v>
                </c:pt>
                <c:pt idx="6">
                  <c:v>130627</c:v>
                </c:pt>
                <c:pt idx="7">
                  <c:v>131061</c:v>
                </c:pt>
                <c:pt idx="8">
                  <c:v>131789</c:v>
                </c:pt>
                <c:pt idx="9">
                  <c:v>133199</c:v>
                </c:pt>
                <c:pt idx="10">
                  <c:v>134442</c:v>
                </c:pt>
                <c:pt idx="11">
                  <c:v>136134</c:v>
                </c:pt>
                <c:pt idx="12">
                  <c:v>136965</c:v>
                </c:pt>
                <c:pt idx="13">
                  <c:v>138969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海老名市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1760</v>
      </c>
      <c r="B9" s="70">
        <v>35</v>
      </c>
      <c r="C9" s="70">
        <v>1</v>
      </c>
      <c r="D9" s="70">
        <v>3</v>
      </c>
      <c r="E9" s="70">
        <v>1990</v>
      </c>
      <c r="F9" s="70" t="s">
        <v>787</v>
      </c>
      <c r="G9" s="70" t="s">
        <v>1761</v>
      </c>
      <c r="H9" s="70" t="s">
        <v>1762</v>
      </c>
      <c r="I9" s="148"/>
      <c r="J9" s="71">
        <v>269.24776631324778</v>
      </c>
      <c r="K9" s="71">
        <v>5.4356476409968559</v>
      </c>
      <c r="L9" s="71">
        <v>1.4347009957318499</v>
      </c>
      <c r="M9" s="71">
        <v>65.787495468253169</v>
      </c>
      <c r="N9" s="71">
        <v>102.47448115781781</v>
      </c>
      <c r="O9" s="71">
        <v>91.961888211554012</v>
      </c>
      <c r="P9" s="71">
        <v>46.361143725473923</v>
      </c>
      <c r="Q9" s="71">
        <v>8.6996618894523703</v>
      </c>
      <c r="R9" s="71">
        <v>0</v>
      </c>
      <c r="S9" s="71">
        <v>10.97922513686115</v>
      </c>
      <c r="T9" s="72"/>
      <c r="U9" s="71">
        <v>11297931</v>
      </c>
      <c r="V9" s="71">
        <v>2407</v>
      </c>
      <c r="W9" s="71">
        <v>15</v>
      </c>
      <c r="X9" s="71">
        <v>24496</v>
      </c>
      <c r="Y9" s="71">
        <v>44107</v>
      </c>
      <c r="Z9" s="71">
        <v>37825</v>
      </c>
      <c r="AA9" s="71">
        <v>11257</v>
      </c>
      <c r="AB9" s="71">
        <v>141253</v>
      </c>
      <c r="AC9" s="71">
        <v>0</v>
      </c>
      <c r="AD9" s="71">
        <v>10.97922513686115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1763</v>
      </c>
      <c r="B10" s="70">
        <v>36</v>
      </c>
      <c r="C10" s="70">
        <v>2</v>
      </c>
      <c r="D10" s="70">
        <v>3</v>
      </c>
      <c r="E10" s="70">
        <v>2005</v>
      </c>
      <c r="F10" s="70" t="s">
        <v>789</v>
      </c>
      <c r="G10" s="70" t="s">
        <v>1761</v>
      </c>
      <c r="H10" s="70" t="s">
        <v>1762</v>
      </c>
      <c r="I10" s="148"/>
      <c r="J10" s="71">
        <v>141.16589794469971</v>
      </c>
      <c r="K10" s="71">
        <v>3.7818882653682908</v>
      </c>
      <c r="L10" s="71">
        <v>1.1177778317304861</v>
      </c>
      <c r="M10" s="71">
        <v>129.64438444486851</v>
      </c>
      <c r="N10" s="71">
        <v>168.01932597347101</v>
      </c>
      <c r="O10" s="71">
        <v>122.0717306316109</v>
      </c>
      <c r="P10" s="71">
        <v>41.496531268298391</v>
      </c>
      <c r="Q10" s="71">
        <v>9.3964800661044201</v>
      </c>
      <c r="R10" s="71">
        <v>0</v>
      </c>
      <c r="S10" s="71">
        <v>16.056546999999998</v>
      </c>
      <c r="T10" s="72"/>
      <c r="U10" s="71">
        <v>6259898</v>
      </c>
      <c r="V10" s="71">
        <v>1845</v>
      </c>
      <c r="W10" s="71">
        <v>10</v>
      </c>
      <c r="X10" s="71">
        <v>26366</v>
      </c>
      <c r="Y10" s="71">
        <v>62543</v>
      </c>
      <c r="Z10" s="71">
        <v>58102</v>
      </c>
      <c r="AA10" s="71">
        <v>8252</v>
      </c>
      <c r="AB10" s="71">
        <v>159494</v>
      </c>
      <c r="AC10" s="71">
        <v>0</v>
      </c>
      <c r="AD10" s="71">
        <v>16.056546999999998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1764</v>
      </c>
      <c r="B11" s="70">
        <v>37</v>
      </c>
      <c r="C11" s="70">
        <v>3</v>
      </c>
      <c r="D11" s="70">
        <v>3</v>
      </c>
      <c r="E11" s="70">
        <v>2006</v>
      </c>
      <c r="F11" s="70" t="s">
        <v>790</v>
      </c>
      <c r="G11" s="70" t="s">
        <v>1761</v>
      </c>
      <c r="H11" s="70" t="s">
        <v>1762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1765</v>
      </c>
      <c r="B12" s="70">
        <v>38</v>
      </c>
      <c r="C12" s="70">
        <v>4</v>
      </c>
      <c r="D12" s="70">
        <v>3</v>
      </c>
      <c r="E12" s="70">
        <v>2007</v>
      </c>
      <c r="F12" s="70" t="s">
        <v>791</v>
      </c>
      <c r="G12" s="70" t="s">
        <v>1761</v>
      </c>
      <c r="H12" s="70" t="s">
        <v>1762</v>
      </c>
      <c r="I12" s="148"/>
      <c r="J12" s="71">
        <v>177.09829451974801</v>
      </c>
      <c r="K12" s="71">
        <v>5.2582649404408697</v>
      </c>
      <c r="L12" s="71">
        <v>1.189654089625896</v>
      </c>
      <c r="M12" s="71">
        <v>129.00815384755111</v>
      </c>
      <c r="N12" s="71">
        <v>182.90724117731679</v>
      </c>
      <c r="O12" s="71">
        <v>117.56068136226961</v>
      </c>
      <c r="P12" s="71">
        <v>39.963480037694801</v>
      </c>
      <c r="Q12" s="71">
        <v>9.9212294745300493</v>
      </c>
      <c r="R12" s="71">
        <v>0</v>
      </c>
      <c r="S12" s="71">
        <v>13.885785920109999</v>
      </c>
      <c r="T12" s="72"/>
      <c r="U12" s="71">
        <v>8385912</v>
      </c>
      <c r="V12" s="71">
        <v>1934</v>
      </c>
      <c r="W12" s="71">
        <v>14</v>
      </c>
      <c r="X12" s="71">
        <v>33529</v>
      </c>
      <c r="Y12" s="71">
        <v>64075</v>
      </c>
      <c r="Z12" s="71">
        <v>58168</v>
      </c>
      <c r="AA12" s="71">
        <v>7826</v>
      </c>
      <c r="AB12" s="71">
        <v>159496</v>
      </c>
      <c r="AC12" s="71">
        <v>0</v>
      </c>
      <c r="AD12" s="71">
        <v>13.885785920109999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1766</v>
      </c>
      <c r="B13" s="70">
        <v>39</v>
      </c>
      <c r="C13" s="70">
        <v>5</v>
      </c>
      <c r="D13" s="70">
        <v>3</v>
      </c>
      <c r="E13" s="70">
        <v>2008</v>
      </c>
      <c r="F13" s="70" t="s">
        <v>792</v>
      </c>
      <c r="G13" s="70" t="s">
        <v>1761</v>
      </c>
      <c r="H13" s="70" t="s">
        <v>1762</v>
      </c>
      <c r="I13" s="148"/>
      <c r="J13" s="71">
        <v>152.05496149459671</v>
      </c>
      <c r="K13" s="71">
        <v>4.1254641156130436</v>
      </c>
      <c r="L13" s="71">
        <v>1.073235418191155</v>
      </c>
      <c r="M13" s="71">
        <v>141.27632695655561</v>
      </c>
      <c r="N13" s="71">
        <v>166.34539479378731</v>
      </c>
      <c r="O13" s="71">
        <v>113.230774085628</v>
      </c>
      <c r="P13" s="71">
        <v>38.851893241362873</v>
      </c>
      <c r="Q13" s="71">
        <v>9.7906735502784006</v>
      </c>
      <c r="R13" s="71">
        <v>0</v>
      </c>
      <c r="S13" s="71">
        <v>16.452828774599599</v>
      </c>
      <c r="T13" s="72"/>
      <c r="U13" s="71">
        <v>8122140</v>
      </c>
      <c r="V13" s="71">
        <v>1934</v>
      </c>
      <c r="W13" s="71">
        <v>14</v>
      </c>
      <c r="X13" s="71">
        <v>33529</v>
      </c>
      <c r="Y13" s="71">
        <v>65073</v>
      </c>
      <c r="Z13" s="71">
        <v>57992</v>
      </c>
      <c r="AA13" s="71">
        <v>7617</v>
      </c>
      <c r="AB13" s="71">
        <v>159986</v>
      </c>
      <c r="AC13" s="71">
        <v>0</v>
      </c>
      <c r="AD13" s="71">
        <v>16.452828774599599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1767</v>
      </c>
      <c r="B14" s="70">
        <v>40</v>
      </c>
      <c r="C14" s="70">
        <v>6</v>
      </c>
      <c r="D14" s="70">
        <v>3</v>
      </c>
      <c r="E14" s="70">
        <v>2009</v>
      </c>
      <c r="F14" s="70" t="s">
        <v>176</v>
      </c>
      <c r="G14" s="70" t="s">
        <v>1761</v>
      </c>
      <c r="H14" s="70" t="s">
        <v>1762</v>
      </c>
      <c r="I14" s="148"/>
      <c r="J14" s="71">
        <v>141.8776884272134</v>
      </c>
      <c r="K14" s="71">
        <v>3.2612741234758378</v>
      </c>
      <c r="L14" s="71">
        <v>3.967683050632389</v>
      </c>
      <c r="M14" s="71">
        <v>116.4248651318115</v>
      </c>
      <c r="N14" s="71">
        <v>146.98064727238349</v>
      </c>
      <c r="O14" s="71">
        <v>115.49590329951261</v>
      </c>
      <c r="P14" s="71">
        <v>37.198836648423367</v>
      </c>
      <c r="Q14" s="71">
        <v>9.3346896147746197</v>
      </c>
      <c r="R14" s="71">
        <v>0</v>
      </c>
      <c r="S14" s="71">
        <v>13.100002028018061</v>
      </c>
      <c r="T14" s="72"/>
      <c r="U14" s="71">
        <v>6698032</v>
      </c>
      <c r="V14" s="71">
        <v>2088</v>
      </c>
      <c r="W14" s="71">
        <v>62</v>
      </c>
      <c r="X14" s="71">
        <v>34097</v>
      </c>
      <c r="Y14" s="71">
        <v>65762</v>
      </c>
      <c r="Z14" s="71">
        <v>58386</v>
      </c>
      <c r="AA14" s="71">
        <v>7487</v>
      </c>
      <c r="AB14" s="71">
        <v>160122</v>
      </c>
      <c r="AC14" s="71">
        <v>0</v>
      </c>
      <c r="AD14" s="71">
        <v>13.100002028018061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2.9</v>
      </c>
      <c r="BK14" s="71">
        <v>0</v>
      </c>
      <c r="BL14" s="71">
        <v>22.526</v>
      </c>
      <c r="BM14" s="71">
        <v>0</v>
      </c>
      <c r="BN14" s="72"/>
      <c r="BO14" s="71">
        <v>0</v>
      </c>
      <c r="BP14" s="71">
        <v>0</v>
      </c>
      <c r="BQ14" s="71">
        <v>1</v>
      </c>
      <c r="BR14" s="71">
        <v>0</v>
      </c>
      <c r="BS14" s="71">
        <v>5</v>
      </c>
      <c r="BT14" s="71">
        <v>0</v>
      </c>
      <c r="BU14"/>
      <c r="BV14" s="70">
        <v>25.425999999999998</v>
      </c>
      <c r="BW14" s="70">
        <v>0</v>
      </c>
      <c r="BX14" s="70">
        <v>0</v>
      </c>
      <c r="BY14" s="70">
        <v>0</v>
      </c>
      <c r="BZ14" s="70">
        <v>0</v>
      </c>
      <c r="CA14" s="70">
        <v>0</v>
      </c>
      <c r="CB14" s="70">
        <v>0</v>
      </c>
      <c r="CC14" s="70">
        <v>0</v>
      </c>
      <c r="CD14" s="70">
        <v>0</v>
      </c>
    </row>
    <row r="15" spans="1:82">
      <c r="A15" s="70" t="s">
        <v>1768</v>
      </c>
      <c r="B15" s="70">
        <v>41</v>
      </c>
      <c r="C15" s="70">
        <v>7</v>
      </c>
      <c r="D15" s="70">
        <v>3</v>
      </c>
      <c r="E15" s="70">
        <v>2010</v>
      </c>
      <c r="F15" s="70" t="s">
        <v>177</v>
      </c>
      <c r="G15" s="70" t="s">
        <v>1761</v>
      </c>
      <c r="H15" s="70" t="s">
        <v>1762</v>
      </c>
      <c r="I15" s="148"/>
      <c r="J15" s="71">
        <v>119.4511105510817</v>
      </c>
      <c r="K15" s="71">
        <v>4.5705850642993848</v>
      </c>
      <c r="L15" s="71">
        <v>3.6905567808875639</v>
      </c>
      <c r="M15" s="71">
        <v>127.85944767524541</v>
      </c>
      <c r="N15" s="71">
        <v>160.5141839622635</v>
      </c>
      <c r="O15" s="71">
        <v>114.89278452938569</v>
      </c>
      <c r="P15" s="71">
        <v>37.743966190512268</v>
      </c>
      <c r="Q15" s="71">
        <v>9.7150703178128808</v>
      </c>
      <c r="R15" s="71">
        <v>0</v>
      </c>
      <c r="S15" s="71">
        <v>16.831857909838721</v>
      </c>
      <c r="T15" s="72"/>
      <c r="U15" s="71">
        <v>5504765</v>
      </c>
      <c r="V15" s="71">
        <v>2088</v>
      </c>
      <c r="W15" s="71">
        <v>62</v>
      </c>
      <c r="X15" s="71">
        <v>34097</v>
      </c>
      <c r="Y15" s="71">
        <v>66264</v>
      </c>
      <c r="Z15" s="71">
        <v>58351</v>
      </c>
      <c r="AA15" s="71">
        <v>7407</v>
      </c>
      <c r="AB15" s="71">
        <v>159685</v>
      </c>
      <c r="AC15" s="71">
        <v>0</v>
      </c>
      <c r="AD15" s="71">
        <v>16.831857909838721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2.3889999999999998</v>
      </c>
      <c r="BK15" s="71">
        <v>0</v>
      </c>
      <c r="BL15" s="71">
        <v>26.228000000000002</v>
      </c>
      <c r="BM15" s="71">
        <v>0</v>
      </c>
      <c r="BN15" s="72"/>
      <c r="BO15" s="71">
        <v>0</v>
      </c>
      <c r="BP15" s="71">
        <v>0</v>
      </c>
      <c r="BQ15" s="71">
        <v>1</v>
      </c>
      <c r="BR15" s="71">
        <v>0</v>
      </c>
      <c r="BS15" s="71">
        <v>5</v>
      </c>
      <c r="BT15" s="71">
        <v>0</v>
      </c>
      <c r="BU15"/>
      <c r="BV15" s="70">
        <v>28.617000000000001</v>
      </c>
      <c r="BW15" s="70">
        <v>0</v>
      </c>
      <c r="BX15" s="70">
        <v>0</v>
      </c>
      <c r="BY15" s="70">
        <v>0</v>
      </c>
      <c r="BZ15" s="70">
        <v>0</v>
      </c>
      <c r="CA15" s="70">
        <v>0</v>
      </c>
      <c r="CB15" s="70">
        <v>0</v>
      </c>
      <c r="CC15" s="70">
        <v>0</v>
      </c>
      <c r="CD15" s="70">
        <v>0</v>
      </c>
    </row>
    <row r="16" spans="1:82">
      <c r="A16" s="70" t="s">
        <v>1769</v>
      </c>
      <c r="B16" s="70">
        <v>42</v>
      </c>
      <c r="C16" s="70">
        <v>8</v>
      </c>
      <c r="D16" s="70">
        <v>3</v>
      </c>
      <c r="E16" s="70">
        <v>2011</v>
      </c>
      <c r="F16" s="70" t="s">
        <v>178</v>
      </c>
      <c r="G16" s="70" t="s">
        <v>1761</v>
      </c>
      <c r="H16" s="70" t="s">
        <v>1762</v>
      </c>
      <c r="I16" s="148"/>
      <c r="J16" s="71">
        <v>126.5092220624316</v>
      </c>
      <c r="K16" s="71">
        <v>4.8138671487795248</v>
      </c>
      <c r="L16" s="71">
        <v>2.8104896095543328</v>
      </c>
      <c r="M16" s="71">
        <v>160.34566349730011</v>
      </c>
      <c r="N16" s="71">
        <v>195.02633390786451</v>
      </c>
      <c r="O16" s="71">
        <v>113.23222626073758</v>
      </c>
      <c r="P16" s="71">
        <v>36.712607959655273</v>
      </c>
      <c r="Q16" s="71">
        <v>11.1864309946264</v>
      </c>
      <c r="R16" s="71">
        <v>0</v>
      </c>
      <c r="S16" s="71">
        <v>35.611770911586532</v>
      </c>
      <c r="T16" s="72"/>
      <c r="U16" s="71">
        <v>5680822</v>
      </c>
      <c r="V16" s="71">
        <v>2088</v>
      </c>
      <c r="W16" s="71">
        <v>62</v>
      </c>
      <c r="X16" s="71">
        <v>34097</v>
      </c>
      <c r="Y16" s="71">
        <v>66588</v>
      </c>
      <c r="Z16" s="71">
        <v>58757</v>
      </c>
      <c r="AA16" s="71">
        <v>7419</v>
      </c>
      <c r="AB16" s="71">
        <v>159403</v>
      </c>
      <c r="AC16" s="71">
        <v>0</v>
      </c>
      <c r="AD16" s="71">
        <v>35.611770911586532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2.2789999999999999</v>
      </c>
      <c r="BK16" s="71">
        <v>0</v>
      </c>
      <c r="BL16" s="71">
        <v>18.479999999999997</v>
      </c>
      <c r="BM16" s="71">
        <v>0</v>
      </c>
      <c r="BN16" s="72"/>
      <c r="BO16" s="71">
        <v>0</v>
      </c>
      <c r="BP16" s="71">
        <v>0</v>
      </c>
      <c r="BQ16" s="71">
        <v>1</v>
      </c>
      <c r="BR16" s="71">
        <v>0</v>
      </c>
      <c r="BS16" s="71">
        <v>5</v>
      </c>
      <c r="BT16" s="71">
        <v>0</v>
      </c>
      <c r="BU16"/>
      <c r="BV16" s="70">
        <v>20.759</v>
      </c>
      <c r="BW16" s="70">
        <v>0</v>
      </c>
      <c r="BX16" s="70">
        <v>0</v>
      </c>
      <c r="BY16" s="70">
        <v>0</v>
      </c>
      <c r="BZ16" s="70">
        <v>0</v>
      </c>
      <c r="CA16" s="70">
        <v>0</v>
      </c>
      <c r="CB16" s="70">
        <v>0</v>
      </c>
      <c r="CC16" s="70">
        <v>0</v>
      </c>
      <c r="CD16" s="70">
        <v>0</v>
      </c>
    </row>
    <row r="17" spans="1:82">
      <c r="A17" s="70" t="s">
        <v>1770</v>
      </c>
      <c r="B17" s="70">
        <v>43</v>
      </c>
      <c r="C17" s="70">
        <v>9</v>
      </c>
      <c r="D17" s="70">
        <v>3</v>
      </c>
      <c r="E17" s="70">
        <v>2012</v>
      </c>
      <c r="F17" s="70" t="s">
        <v>179</v>
      </c>
      <c r="G17" s="70" t="s">
        <v>1761</v>
      </c>
      <c r="H17" s="70" t="s">
        <v>1762</v>
      </c>
      <c r="I17" s="148"/>
      <c r="J17" s="71">
        <v>151.55057036069141</v>
      </c>
      <c r="K17" s="71">
        <v>4.5371348050295017</v>
      </c>
      <c r="L17" s="71">
        <v>2.7563841218649592</v>
      </c>
      <c r="M17" s="71">
        <v>170.45182792600681</v>
      </c>
      <c r="N17" s="71">
        <v>199.15098339821361</v>
      </c>
      <c r="O17" s="71">
        <v>112.99316376103705</v>
      </c>
      <c r="P17" s="71">
        <v>36.632841003727606</v>
      </c>
      <c r="Q17" s="71">
        <v>12.261491139091699</v>
      </c>
      <c r="R17" s="71">
        <v>0</v>
      </c>
      <c r="S17" s="71">
        <v>10.344519780602999</v>
      </c>
      <c r="T17" s="72"/>
      <c r="U17" s="71">
        <v>6653810</v>
      </c>
      <c r="V17" s="71">
        <v>2088</v>
      </c>
      <c r="W17" s="71">
        <v>62</v>
      </c>
      <c r="X17" s="71">
        <v>34097</v>
      </c>
      <c r="Y17" s="71">
        <v>67745</v>
      </c>
      <c r="Z17" s="71">
        <v>59098</v>
      </c>
      <c r="AA17" s="71">
        <v>7361</v>
      </c>
      <c r="AB17" s="71">
        <v>160815</v>
      </c>
      <c r="AC17" s="71">
        <v>0</v>
      </c>
      <c r="AD17" s="71">
        <v>10.344519780602999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3.028</v>
      </c>
      <c r="BK17" s="71">
        <v>0</v>
      </c>
      <c r="BL17" s="71">
        <v>21.131</v>
      </c>
      <c r="BM17" s="71">
        <v>0</v>
      </c>
      <c r="BN17" s="72"/>
      <c r="BO17" s="71">
        <v>0</v>
      </c>
      <c r="BP17" s="71">
        <v>0</v>
      </c>
      <c r="BQ17" s="71">
        <v>1</v>
      </c>
      <c r="BR17" s="71">
        <v>0</v>
      </c>
      <c r="BS17" s="71">
        <v>5</v>
      </c>
      <c r="BT17" s="71">
        <v>0</v>
      </c>
      <c r="BU17"/>
      <c r="BV17" s="70">
        <v>24.158999999999999</v>
      </c>
      <c r="BW17" s="70">
        <v>0</v>
      </c>
      <c r="BX17" s="70">
        <v>0</v>
      </c>
      <c r="BY17" s="70">
        <v>0</v>
      </c>
      <c r="BZ17" s="70">
        <v>0</v>
      </c>
      <c r="CA17" s="70">
        <v>0</v>
      </c>
      <c r="CB17" s="70">
        <v>0</v>
      </c>
      <c r="CC17" s="70">
        <v>0</v>
      </c>
      <c r="CD17" s="70">
        <v>0</v>
      </c>
    </row>
    <row r="18" spans="1:82">
      <c r="A18" s="70" t="s">
        <v>1771</v>
      </c>
      <c r="B18" s="70">
        <v>44</v>
      </c>
      <c r="C18" s="70">
        <v>10</v>
      </c>
      <c r="D18" s="70">
        <v>3</v>
      </c>
      <c r="E18" s="70">
        <v>2013</v>
      </c>
      <c r="F18" s="70" t="s">
        <v>180</v>
      </c>
      <c r="G18" s="70" t="s">
        <v>1761</v>
      </c>
      <c r="H18" s="70" t="s">
        <v>1762</v>
      </c>
      <c r="I18" s="148"/>
      <c r="J18" s="71">
        <v>150.44117555702749</v>
      </c>
      <c r="K18" s="71">
        <v>3.882498697816303</v>
      </c>
      <c r="L18" s="71">
        <v>2.753098938955246</v>
      </c>
      <c r="M18" s="71">
        <v>166.61253570841319</v>
      </c>
      <c r="N18" s="71">
        <v>216.60879344138161</v>
      </c>
      <c r="O18" s="71">
        <v>108.90143625489146</v>
      </c>
      <c r="P18" s="71">
        <v>36.845804273088945</v>
      </c>
      <c r="Q18" s="71">
        <v>12.448181574655701</v>
      </c>
      <c r="R18" s="71">
        <v>0</v>
      </c>
      <c r="S18" s="71">
        <v>10.86707874472906</v>
      </c>
      <c r="T18" s="72"/>
      <c r="U18" s="71">
        <v>6151570</v>
      </c>
      <c r="V18" s="71">
        <v>2088</v>
      </c>
      <c r="W18" s="71">
        <v>62</v>
      </c>
      <c r="X18" s="71">
        <v>34097</v>
      </c>
      <c r="Y18" s="71">
        <v>68197</v>
      </c>
      <c r="Z18" s="71">
        <v>59501</v>
      </c>
      <c r="AA18" s="71">
        <v>7376</v>
      </c>
      <c r="AB18" s="71">
        <v>160923</v>
      </c>
      <c r="AC18" s="71">
        <v>0</v>
      </c>
      <c r="AD18" s="71">
        <v>10.86707874472906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3.262</v>
      </c>
      <c r="BK18" s="71">
        <v>0</v>
      </c>
      <c r="BL18" s="71">
        <v>22.100999999999999</v>
      </c>
      <c r="BM18" s="71">
        <v>0</v>
      </c>
      <c r="BN18" s="72"/>
      <c r="BO18" s="71">
        <v>0</v>
      </c>
      <c r="BP18" s="71">
        <v>0</v>
      </c>
      <c r="BQ18" s="71">
        <v>1</v>
      </c>
      <c r="BR18" s="71">
        <v>0</v>
      </c>
      <c r="BS18" s="71">
        <v>5</v>
      </c>
      <c r="BT18" s="71">
        <v>0</v>
      </c>
      <c r="BU18"/>
      <c r="BV18" s="70">
        <v>25.363</v>
      </c>
      <c r="BW18" s="70">
        <v>0</v>
      </c>
      <c r="BX18" s="70">
        <v>0</v>
      </c>
      <c r="BY18" s="70">
        <v>0</v>
      </c>
      <c r="BZ18" s="70">
        <v>0</v>
      </c>
      <c r="CA18" s="70">
        <v>0</v>
      </c>
      <c r="CB18" s="70">
        <v>0</v>
      </c>
      <c r="CC18" s="70">
        <v>0</v>
      </c>
      <c r="CD18" s="70">
        <v>0</v>
      </c>
    </row>
    <row r="19" spans="1:82">
      <c r="A19" s="70" t="s">
        <v>1772</v>
      </c>
      <c r="B19" s="70">
        <v>45</v>
      </c>
      <c r="C19" s="70">
        <v>11</v>
      </c>
      <c r="D19" s="70">
        <v>3</v>
      </c>
      <c r="E19" s="70">
        <v>2014</v>
      </c>
      <c r="F19" s="70" t="s">
        <v>181</v>
      </c>
      <c r="G19" s="70" t="s">
        <v>1761</v>
      </c>
      <c r="H19" s="70" t="s">
        <v>1762</v>
      </c>
      <c r="I19" s="148"/>
      <c r="J19" s="71">
        <v>153.8449137596514</v>
      </c>
      <c r="K19" s="71">
        <v>3.8570400655414749</v>
      </c>
      <c r="L19" s="71">
        <v>2.9951035290545458</v>
      </c>
      <c r="M19" s="71">
        <v>191.87121054879631</v>
      </c>
      <c r="N19" s="71">
        <v>195.0531374595686</v>
      </c>
      <c r="O19" s="71">
        <v>103.69199557176172</v>
      </c>
      <c r="P19" s="71">
        <v>36.756128708993806</v>
      </c>
      <c r="Q19" s="71">
        <v>11.924957065020299</v>
      </c>
      <c r="R19" s="71">
        <v>0</v>
      </c>
      <c r="S19" s="71">
        <v>14.70915325497212</v>
      </c>
      <c r="T19" s="72"/>
      <c r="U19" s="71">
        <v>6796666</v>
      </c>
      <c r="V19" s="71">
        <v>1695</v>
      </c>
      <c r="W19" s="71">
        <v>65</v>
      </c>
      <c r="X19" s="71">
        <v>36419</v>
      </c>
      <c r="Y19" s="71">
        <v>68651</v>
      </c>
      <c r="Z19" s="71">
        <v>59670</v>
      </c>
      <c r="AA19" s="71">
        <v>7320</v>
      </c>
      <c r="AB19" s="71">
        <v>160676</v>
      </c>
      <c r="AC19" s="71">
        <v>0</v>
      </c>
      <c r="AD19" s="71">
        <v>14.70915325497212</v>
      </c>
      <c r="AE19" s="72"/>
      <c r="AF19" s="71"/>
      <c r="AG19" s="71"/>
      <c r="AH19" s="71"/>
      <c r="AI19" s="71"/>
      <c r="AJ19" s="71"/>
      <c r="AK19" s="71"/>
      <c r="AL19" s="71"/>
      <c r="AM19" s="71"/>
      <c r="AN19" s="71"/>
      <c r="AO19" s="71"/>
      <c r="AP19" s="71"/>
      <c r="AQ19" s="72"/>
      <c r="AR19" s="71">
        <v>2833</v>
      </c>
      <c r="AS19" s="71">
        <v>108</v>
      </c>
      <c r="AT19" s="71">
        <v>0</v>
      </c>
      <c r="AU19" s="71">
        <v>0</v>
      </c>
      <c r="AV19" s="71">
        <v>0</v>
      </c>
      <c r="AW19" s="71">
        <v>1</v>
      </c>
      <c r="AX19" s="71"/>
      <c r="AY19" s="72"/>
      <c r="AZ19" s="71">
        <v>10291.5</v>
      </c>
      <c r="BA19" s="71">
        <v>3754.1</v>
      </c>
      <c r="BB19" s="71">
        <v>0</v>
      </c>
      <c r="BC19" s="71">
        <v>0</v>
      </c>
      <c r="BD19" s="71">
        <v>0</v>
      </c>
      <c r="BE19" s="71">
        <v>2700</v>
      </c>
      <c r="BF19" s="71"/>
      <c r="BG19" s="72"/>
      <c r="BH19" s="71">
        <v>0</v>
      </c>
      <c r="BI19" s="71">
        <v>0</v>
      </c>
      <c r="BJ19" s="71">
        <v>2.8450000000000002</v>
      </c>
      <c r="BK19" s="71">
        <v>0</v>
      </c>
      <c r="BL19" s="71">
        <v>21.905000000000001</v>
      </c>
      <c r="BM19" s="71">
        <v>0</v>
      </c>
      <c r="BN19" s="72"/>
      <c r="BO19" s="71">
        <v>0</v>
      </c>
      <c r="BP19" s="71">
        <v>0</v>
      </c>
      <c r="BQ19" s="71">
        <v>1</v>
      </c>
      <c r="BR19" s="71">
        <v>0</v>
      </c>
      <c r="BS19" s="71">
        <v>5</v>
      </c>
      <c r="BT19" s="71">
        <v>0</v>
      </c>
      <c r="BU19"/>
      <c r="BV19" s="70">
        <v>24.75</v>
      </c>
      <c r="BW19" s="70">
        <v>0</v>
      </c>
      <c r="BX19" s="70">
        <v>0</v>
      </c>
      <c r="BY19" s="70">
        <v>0</v>
      </c>
      <c r="BZ19" s="70">
        <v>0</v>
      </c>
      <c r="CA19" s="70">
        <v>0</v>
      </c>
      <c r="CB19" s="70">
        <v>0</v>
      </c>
      <c r="CC19" s="70">
        <v>0</v>
      </c>
      <c r="CD19" s="70">
        <v>0</v>
      </c>
    </row>
    <row r="20" spans="1:82">
      <c r="A20" s="70" t="s">
        <v>1773</v>
      </c>
      <c r="B20" s="70">
        <v>46</v>
      </c>
      <c r="C20" s="70">
        <v>12</v>
      </c>
      <c r="D20" s="70">
        <v>3</v>
      </c>
      <c r="E20" s="70">
        <v>2015</v>
      </c>
      <c r="F20" s="70" t="s">
        <v>182</v>
      </c>
      <c r="G20" s="70" t="s">
        <v>1761</v>
      </c>
      <c r="H20" s="70" t="s">
        <v>1762</v>
      </c>
      <c r="I20" s="148"/>
      <c r="J20" s="71">
        <v>145.7410737982828</v>
      </c>
      <c r="K20" s="71">
        <v>3.7132734354939778</v>
      </c>
      <c r="L20" s="71">
        <v>3.5067852023710859</v>
      </c>
      <c r="M20" s="71">
        <v>178.09018642970179</v>
      </c>
      <c r="N20" s="71">
        <v>178.9748828256036</v>
      </c>
      <c r="O20" s="71">
        <v>102.83611671105103</v>
      </c>
      <c r="P20" s="71">
        <v>37.378153150396365</v>
      </c>
      <c r="Q20" s="71">
        <v>11.635838995674399</v>
      </c>
      <c r="R20" s="71">
        <v>0</v>
      </c>
      <c r="S20" s="71">
        <v>12.021457737218521</v>
      </c>
      <c r="T20" s="72"/>
      <c r="U20" s="71">
        <v>6896961</v>
      </c>
      <c r="V20" s="71">
        <v>1695</v>
      </c>
      <c r="W20" s="71">
        <v>65</v>
      </c>
      <c r="X20" s="71">
        <v>36419</v>
      </c>
      <c r="Y20" s="71">
        <v>69005</v>
      </c>
      <c r="Z20" s="71">
        <v>59747</v>
      </c>
      <c r="AA20" s="71">
        <v>7438</v>
      </c>
      <c r="AB20" s="71">
        <v>160154</v>
      </c>
      <c r="AC20" s="71">
        <v>0</v>
      </c>
      <c r="AD20" s="71">
        <v>12.021457737218521</v>
      </c>
      <c r="AE20" s="72"/>
      <c r="AF20" s="71">
        <v>57985953.595404118</v>
      </c>
      <c r="AG20" s="71">
        <v>2946668.2234261259</v>
      </c>
      <c r="AH20" s="71">
        <v>675327.55095718941</v>
      </c>
      <c r="AI20" s="71">
        <v>243339581.6506294</v>
      </c>
      <c r="AJ20" s="71">
        <v>258643874.86330831</v>
      </c>
      <c r="AK20" s="71">
        <v>0</v>
      </c>
      <c r="AL20" s="71">
        <v>0</v>
      </c>
      <c r="AM20" s="71">
        <v>21948433.879237659</v>
      </c>
      <c r="AN20" s="71">
        <v>0</v>
      </c>
      <c r="AO20" s="71">
        <v>0</v>
      </c>
      <c r="AP20" s="71">
        <v>585539839.76296282</v>
      </c>
      <c r="AQ20" s="72"/>
      <c r="AR20" s="71">
        <v>3068</v>
      </c>
      <c r="AS20" s="71">
        <v>165</v>
      </c>
      <c r="AT20" s="71">
        <v>0</v>
      </c>
      <c r="AU20" s="71">
        <v>0</v>
      </c>
      <c r="AV20" s="71">
        <v>0</v>
      </c>
      <c r="AW20" s="71">
        <v>1</v>
      </c>
      <c r="AX20" s="71"/>
      <c r="AY20" s="72"/>
      <c r="AZ20" s="71">
        <v>11276.9</v>
      </c>
      <c r="BA20" s="71">
        <v>6604.8</v>
      </c>
      <c r="BB20" s="71">
        <v>0</v>
      </c>
      <c r="BC20" s="71">
        <v>0</v>
      </c>
      <c r="BD20" s="71">
        <v>0</v>
      </c>
      <c r="BE20" s="71">
        <v>2700</v>
      </c>
      <c r="BF20" s="71"/>
      <c r="BG20" s="72"/>
      <c r="BH20" s="71">
        <v>0</v>
      </c>
      <c r="BI20" s="71">
        <v>0</v>
      </c>
      <c r="BJ20" s="71">
        <v>0</v>
      </c>
      <c r="BK20" s="71">
        <v>0</v>
      </c>
      <c r="BL20" s="71">
        <v>19.024000000000001</v>
      </c>
      <c r="BM20" s="71">
        <v>0</v>
      </c>
      <c r="BN20" s="72"/>
      <c r="BO20" s="71">
        <v>0</v>
      </c>
      <c r="BP20" s="71">
        <v>0</v>
      </c>
      <c r="BQ20" s="71">
        <v>0</v>
      </c>
      <c r="BR20" s="71">
        <v>0</v>
      </c>
      <c r="BS20" s="71">
        <v>4</v>
      </c>
      <c r="BT20" s="71">
        <v>0</v>
      </c>
      <c r="BU20"/>
      <c r="BV20" s="70">
        <v>19.024000000000001</v>
      </c>
      <c r="BW20" s="70">
        <v>0</v>
      </c>
      <c r="BX20" s="70">
        <v>0</v>
      </c>
      <c r="BY20" s="70">
        <v>0</v>
      </c>
      <c r="BZ20" s="70">
        <v>0</v>
      </c>
      <c r="CA20" s="70">
        <v>0</v>
      </c>
      <c r="CB20" s="70">
        <v>0</v>
      </c>
      <c r="CC20" s="70">
        <v>0</v>
      </c>
      <c r="CD20" s="70">
        <v>0</v>
      </c>
    </row>
    <row r="21" spans="1:82">
      <c r="A21" s="70" t="s">
        <v>1774</v>
      </c>
      <c r="B21" s="70">
        <v>47</v>
      </c>
      <c r="C21" s="70">
        <v>13</v>
      </c>
      <c r="D21" s="70">
        <v>3</v>
      </c>
      <c r="E21" s="70">
        <v>2016</v>
      </c>
      <c r="F21" s="70" t="s">
        <v>155</v>
      </c>
      <c r="G21" s="70" t="s">
        <v>1761</v>
      </c>
      <c r="H21" s="70" t="s">
        <v>1762</v>
      </c>
      <c r="I21" s="148"/>
      <c r="J21" s="71">
        <v>136.19664478934874</v>
      </c>
      <c r="K21" s="71">
        <v>3.5312631879841194</v>
      </c>
      <c r="L21" s="71">
        <v>3.4597675480984913</v>
      </c>
      <c r="M21" s="71">
        <v>160.79372485552793</v>
      </c>
      <c r="N21" s="71">
        <v>164.65557224770725</v>
      </c>
      <c r="O21" s="71">
        <v>101.68424489366608</v>
      </c>
      <c r="P21" s="71">
        <v>37.407300170333471</v>
      </c>
      <c r="Q21" s="71">
        <v>11.277674622962339</v>
      </c>
      <c r="R21" s="71">
        <v>0</v>
      </c>
      <c r="S21" s="71">
        <v>19.79612227552742</v>
      </c>
      <c r="T21" s="72"/>
      <c r="U21" s="71">
        <v>6458006</v>
      </c>
      <c r="V21" s="71">
        <v>1695</v>
      </c>
      <c r="W21" s="71">
        <v>65</v>
      </c>
      <c r="X21" s="71">
        <v>36419</v>
      </c>
      <c r="Y21" s="71">
        <v>69358</v>
      </c>
      <c r="Z21" s="71">
        <v>59804</v>
      </c>
      <c r="AA21" s="71">
        <v>7699</v>
      </c>
      <c r="AB21" s="71">
        <v>159668</v>
      </c>
      <c r="AC21" s="71">
        <v>0</v>
      </c>
      <c r="AD21" s="71">
        <v>19.79612227552742</v>
      </c>
      <c r="AE21" s="72"/>
      <c r="AF21" s="71">
        <v>54145018.804963931</v>
      </c>
      <c r="AG21" s="71">
        <v>2662022.9497406008</v>
      </c>
      <c r="AH21" s="71">
        <v>486852.33503222623</v>
      </c>
      <c r="AI21" s="71">
        <v>241509228.40079749</v>
      </c>
      <c r="AJ21" s="71">
        <v>225761538.83920699</v>
      </c>
      <c r="AK21" s="71">
        <v>0</v>
      </c>
      <c r="AL21" s="71">
        <v>0</v>
      </c>
      <c r="AM21" s="71">
        <v>21898829.652518239</v>
      </c>
      <c r="AN21" s="71">
        <v>0</v>
      </c>
      <c r="AO21" s="71">
        <v>0</v>
      </c>
      <c r="AP21" s="71">
        <v>546463490.98225951</v>
      </c>
      <c r="AQ21" s="72"/>
      <c r="AR21" s="71">
        <v>3271</v>
      </c>
      <c r="AS21" s="71">
        <v>199</v>
      </c>
      <c r="AT21" s="71">
        <v>0</v>
      </c>
      <c r="AU21" s="71">
        <v>0</v>
      </c>
      <c r="AV21" s="71">
        <v>0</v>
      </c>
      <c r="AW21" s="71">
        <v>1</v>
      </c>
      <c r="AX21" s="71"/>
      <c r="AY21" s="72"/>
      <c r="AZ21" s="71">
        <v>12183.4</v>
      </c>
      <c r="BA21" s="71">
        <v>7132.8</v>
      </c>
      <c r="BB21" s="71">
        <v>0</v>
      </c>
      <c r="BC21" s="71">
        <v>0</v>
      </c>
      <c r="BD21" s="71">
        <v>0</v>
      </c>
      <c r="BE21" s="71">
        <v>2700</v>
      </c>
      <c r="BF21" s="71"/>
      <c r="BG21" s="72"/>
      <c r="BH21" s="71">
        <v>0</v>
      </c>
      <c r="BI21" s="71">
        <v>0</v>
      </c>
      <c r="BJ21" s="71">
        <v>0</v>
      </c>
      <c r="BK21" s="71">
        <v>0</v>
      </c>
      <c r="BL21" s="71">
        <v>16.862000000000002</v>
      </c>
      <c r="BM21" s="71">
        <v>0</v>
      </c>
      <c r="BN21" s="72"/>
      <c r="BO21" s="71">
        <v>0</v>
      </c>
      <c r="BP21" s="71">
        <v>0</v>
      </c>
      <c r="BQ21" s="71">
        <v>0</v>
      </c>
      <c r="BR21" s="71">
        <v>0</v>
      </c>
      <c r="BS21" s="71">
        <v>4</v>
      </c>
      <c r="BT21" s="71">
        <v>0</v>
      </c>
      <c r="BU21"/>
      <c r="BV21" s="70">
        <v>16.861999999999998</v>
      </c>
      <c r="BW21" s="70">
        <v>0</v>
      </c>
      <c r="BX21" s="70">
        <v>0</v>
      </c>
      <c r="BY21" s="70">
        <v>0</v>
      </c>
      <c r="BZ21" s="70">
        <v>0</v>
      </c>
      <c r="CA21" s="70">
        <v>0</v>
      </c>
      <c r="CB21" s="70">
        <v>0</v>
      </c>
      <c r="CC21" s="70">
        <v>0</v>
      </c>
      <c r="CD21" s="70">
        <v>0</v>
      </c>
    </row>
    <row r="22" spans="1:82">
      <c r="A22" s="70" t="s">
        <v>1775</v>
      </c>
      <c r="B22" s="70">
        <v>48</v>
      </c>
      <c r="C22" s="70">
        <v>14</v>
      </c>
      <c r="D22" s="70">
        <v>3</v>
      </c>
      <c r="E22" s="70">
        <v>2017</v>
      </c>
      <c r="F22" s="70" t="s">
        <v>156</v>
      </c>
      <c r="G22" s="70" t="s">
        <v>1761</v>
      </c>
      <c r="H22" s="70" t="s">
        <v>1762</v>
      </c>
      <c r="I22" s="148"/>
      <c r="J22" s="71">
        <v>145.69239416219563</v>
      </c>
      <c r="K22" s="71">
        <v>3.4775183533616993</v>
      </c>
      <c r="L22" s="71">
        <v>2.7813466057321294</v>
      </c>
      <c r="M22" s="71">
        <v>140.04879310703373</v>
      </c>
      <c r="N22" s="71">
        <v>161.11815548154294</v>
      </c>
      <c r="O22" s="71">
        <v>99.862763246292047</v>
      </c>
      <c r="P22" s="71">
        <v>37.517950225341444</v>
      </c>
      <c r="Q22" s="71">
        <v>10.851461709327999</v>
      </c>
      <c r="R22" s="71">
        <v>0</v>
      </c>
      <c r="S22" s="71">
        <v>16.704801092889657</v>
      </c>
      <c r="T22" s="72"/>
      <c r="U22" s="71">
        <v>7361725.9999999991</v>
      </c>
      <c r="V22" s="71">
        <v>1695</v>
      </c>
      <c r="W22" s="71">
        <v>65</v>
      </c>
      <c r="X22" s="71">
        <v>36419</v>
      </c>
      <c r="Y22" s="71">
        <v>69550</v>
      </c>
      <c r="Z22" s="71">
        <v>59707</v>
      </c>
      <c r="AA22" s="71">
        <v>7771</v>
      </c>
      <c r="AB22" s="71">
        <v>158873</v>
      </c>
      <c r="AC22" s="71">
        <v>0</v>
      </c>
      <c r="AD22" s="71">
        <v>16.70480109288966</v>
      </c>
      <c r="AE22" s="72"/>
      <c r="AF22" s="71">
        <v>59836646.371698029</v>
      </c>
      <c r="AG22" s="71">
        <v>2814552.2160720052</v>
      </c>
      <c r="AH22" s="71">
        <v>537487.00875286327</v>
      </c>
      <c r="AI22" s="71">
        <v>244437322.66368389</v>
      </c>
      <c r="AJ22" s="71">
        <v>252090809.05300671</v>
      </c>
      <c r="AK22" s="71">
        <v>0</v>
      </c>
      <c r="AL22" s="71">
        <v>0</v>
      </c>
      <c r="AM22" s="71">
        <v>21823888.67185694</v>
      </c>
      <c r="AN22" s="71">
        <v>0</v>
      </c>
      <c r="AO22" s="71">
        <v>0</v>
      </c>
      <c r="AP22" s="71">
        <v>581540705.98507047</v>
      </c>
      <c r="AQ22" s="72"/>
      <c r="AR22" s="71">
        <v>3416</v>
      </c>
      <c r="AS22" s="71">
        <v>226</v>
      </c>
      <c r="AT22" s="71">
        <v>0</v>
      </c>
      <c r="AU22" s="71">
        <v>0</v>
      </c>
      <c r="AV22" s="71">
        <v>0</v>
      </c>
      <c r="AW22" s="71">
        <v>1</v>
      </c>
      <c r="AX22" s="71"/>
      <c r="AY22" s="72"/>
      <c r="AZ22" s="71">
        <v>12847.4</v>
      </c>
      <c r="BA22" s="71">
        <v>6823.9999999999991</v>
      </c>
      <c r="BB22" s="71">
        <v>0</v>
      </c>
      <c r="BC22" s="71">
        <v>0</v>
      </c>
      <c r="BD22" s="71">
        <v>0</v>
      </c>
      <c r="BE22" s="71">
        <v>2700</v>
      </c>
      <c r="BF22" s="71"/>
      <c r="BG22" s="72"/>
      <c r="BH22" s="71">
        <v>0</v>
      </c>
      <c r="BI22" s="71">
        <v>0</v>
      </c>
      <c r="BJ22" s="71">
        <v>0</v>
      </c>
      <c r="BK22" s="71">
        <v>0</v>
      </c>
      <c r="BL22" s="71">
        <v>19.030999999999999</v>
      </c>
      <c r="BM22" s="71">
        <v>0</v>
      </c>
      <c r="BN22" s="72"/>
      <c r="BO22" s="71">
        <v>0</v>
      </c>
      <c r="BP22" s="71">
        <v>0</v>
      </c>
      <c r="BQ22" s="71">
        <v>0</v>
      </c>
      <c r="BR22" s="71">
        <v>0</v>
      </c>
      <c r="BS22" s="71">
        <v>4</v>
      </c>
      <c r="BT22" s="71">
        <v>0</v>
      </c>
      <c r="BU22"/>
      <c r="BV22" s="70">
        <v>19.030999999999999</v>
      </c>
      <c r="BW22" s="70">
        <v>0</v>
      </c>
      <c r="BX22" s="70">
        <v>0</v>
      </c>
      <c r="BY22" s="70">
        <v>0</v>
      </c>
      <c r="BZ22" s="70">
        <v>0</v>
      </c>
      <c r="CA22" s="70">
        <v>0</v>
      </c>
      <c r="CB22" s="70">
        <v>0</v>
      </c>
      <c r="CC22" s="70">
        <v>0</v>
      </c>
      <c r="CD22" s="70">
        <v>0</v>
      </c>
    </row>
    <row r="23" spans="1:82">
      <c r="A23" s="70" t="s">
        <v>1776</v>
      </c>
      <c r="B23" s="70">
        <v>49</v>
      </c>
      <c r="C23" s="70">
        <v>15</v>
      </c>
      <c r="D23" s="70">
        <v>3</v>
      </c>
      <c r="E23" s="70">
        <v>2018</v>
      </c>
      <c r="F23" s="70" t="s">
        <v>183</v>
      </c>
      <c r="G23" s="70" t="s">
        <v>1761</v>
      </c>
      <c r="H23" s="70" t="s">
        <v>1762</v>
      </c>
      <c r="I23" s="148"/>
      <c r="J23" s="71">
        <v>135.91557765150682</v>
      </c>
      <c r="K23" s="71">
        <v>3.0315425870968502</v>
      </c>
      <c r="L23" s="71">
        <v>2.5104741345595043</v>
      </c>
      <c r="M23" s="71">
        <v>116.94443228748051</v>
      </c>
      <c r="N23" s="71">
        <v>132.0922919725212</v>
      </c>
      <c r="O23" s="71">
        <v>97.730544606197739</v>
      </c>
      <c r="P23" s="71">
        <v>37.297443969043002</v>
      </c>
      <c r="Q23" s="71">
        <v>10.014361816571601</v>
      </c>
      <c r="R23" s="71">
        <v>0</v>
      </c>
      <c r="S23" s="71">
        <v>17.802061543848566</v>
      </c>
      <c r="T23" s="72"/>
      <c r="U23" s="71">
        <v>7745736</v>
      </c>
      <c r="V23" s="71">
        <v>1695</v>
      </c>
      <c r="W23" s="71">
        <v>65</v>
      </c>
      <c r="X23" s="71">
        <v>36419</v>
      </c>
      <c r="Y23" s="71">
        <v>69763</v>
      </c>
      <c r="Z23" s="71">
        <v>59551</v>
      </c>
      <c r="AA23" s="71">
        <v>7803</v>
      </c>
      <c r="AB23" s="71">
        <v>158003</v>
      </c>
      <c r="AC23" s="71">
        <v>0</v>
      </c>
      <c r="AD23" s="71">
        <v>17.80206154384857</v>
      </c>
      <c r="AE23" s="72"/>
      <c r="AF23" s="71">
        <v>60391551.25986474</v>
      </c>
      <c r="AG23" s="71">
        <v>2428200.323001178</v>
      </c>
      <c r="AH23" s="71">
        <v>505632.20674170798</v>
      </c>
      <c r="AI23" s="71">
        <v>227810059.32930729</v>
      </c>
      <c r="AJ23" s="71">
        <v>240639653.46385619</v>
      </c>
      <c r="AK23" s="71">
        <v>0</v>
      </c>
      <c r="AL23" s="71">
        <v>0</v>
      </c>
      <c r="AM23" s="71">
        <v>21749288.445772659</v>
      </c>
      <c r="AN23" s="71">
        <v>0</v>
      </c>
      <c r="AO23" s="71">
        <v>0</v>
      </c>
      <c r="AP23" s="71">
        <v>553524385.02854371</v>
      </c>
      <c r="AQ23" s="72"/>
      <c r="AR23" s="71">
        <v>3565</v>
      </c>
      <c r="AS23" s="71">
        <v>265</v>
      </c>
      <c r="AT23" s="71">
        <v>0</v>
      </c>
      <c r="AU23" s="71">
        <v>0</v>
      </c>
      <c r="AV23" s="71">
        <v>0</v>
      </c>
      <c r="AW23" s="71">
        <v>1</v>
      </c>
      <c r="AX23" s="71"/>
      <c r="AY23" s="72"/>
      <c r="AZ23" s="71">
        <v>13545.200000000008</v>
      </c>
      <c r="BA23" s="71">
        <v>7329.5</v>
      </c>
      <c r="BB23" s="71">
        <v>0</v>
      </c>
      <c r="BC23" s="71">
        <v>0</v>
      </c>
      <c r="BD23" s="71">
        <v>0</v>
      </c>
      <c r="BE23" s="71">
        <v>2700</v>
      </c>
      <c r="BF23" s="71"/>
      <c r="BG23" s="72"/>
      <c r="BH23" s="71">
        <v>0</v>
      </c>
      <c r="BI23" s="71">
        <v>0</v>
      </c>
      <c r="BJ23" s="71">
        <v>0</v>
      </c>
      <c r="BK23" s="71">
        <v>0</v>
      </c>
      <c r="BL23" s="71">
        <v>17.681999999999999</v>
      </c>
      <c r="BM23" s="71">
        <v>0</v>
      </c>
      <c r="BN23" s="72"/>
      <c r="BO23" s="71">
        <v>0</v>
      </c>
      <c r="BP23" s="71">
        <v>0</v>
      </c>
      <c r="BQ23" s="71">
        <v>0</v>
      </c>
      <c r="BR23" s="71">
        <v>0</v>
      </c>
      <c r="BS23" s="71">
        <v>4</v>
      </c>
      <c r="BT23" s="71">
        <v>0</v>
      </c>
      <c r="BU23"/>
      <c r="BV23" s="70">
        <v>17.681999999999999</v>
      </c>
      <c r="BW23" s="70">
        <v>0</v>
      </c>
      <c r="BX23" s="70">
        <v>0</v>
      </c>
      <c r="BY23" s="70">
        <v>0</v>
      </c>
      <c r="BZ23" s="70">
        <v>0</v>
      </c>
      <c r="CA23" s="70">
        <v>0</v>
      </c>
      <c r="CB23" s="70">
        <v>0</v>
      </c>
      <c r="CC23" s="70">
        <v>0</v>
      </c>
      <c r="CD23" s="70">
        <v>0</v>
      </c>
    </row>
    <row r="24" spans="1:82">
      <c r="A24" s="70" t="s">
        <v>1777</v>
      </c>
      <c r="B24" s="70">
        <v>50</v>
      </c>
      <c r="C24" s="70">
        <v>16</v>
      </c>
      <c r="D24" s="70">
        <v>3</v>
      </c>
      <c r="E24" s="70">
        <v>2019</v>
      </c>
      <c r="F24" s="70" t="s">
        <v>158</v>
      </c>
      <c r="G24" s="70" t="s">
        <v>1761</v>
      </c>
      <c r="H24" s="70" t="s">
        <v>1762</v>
      </c>
      <c r="I24" s="148"/>
      <c r="J24" s="71">
        <v>111.55368353647674</v>
      </c>
      <c r="K24" s="71">
        <v>2.8282803314592271</v>
      </c>
      <c r="L24" s="71">
        <v>2.532582084859432</v>
      </c>
      <c r="M24" s="71">
        <v>112.97971083238532</v>
      </c>
      <c r="N24" s="71">
        <v>138.54731114235292</v>
      </c>
      <c r="O24" s="71">
        <v>94.517038331026853</v>
      </c>
      <c r="P24" s="71">
        <v>36.928572423983539</v>
      </c>
      <c r="Q24" s="71">
        <v>9.7151632832469801</v>
      </c>
      <c r="R24" s="71">
        <v>0</v>
      </c>
      <c r="S24" s="71">
        <v>16.205180552385546</v>
      </c>
      <c r="T24" s="72"/>
      <c r="U24" s="71">
        <v>6657230</v>
      </c>
      <c r="V24" s="71">
        <v>1695</v>
      </c>
      <c r="W24" s="71">
        <v>65</v>
      </c>
      <c r="X24" s="71">
        <v>36419</v>
      </c>
      <c r="Y24" s="71">
        <v>70215</v>
      </c>
      <c r="Z24" s="71">
        <v>59174</v>
      </c>
      <c r="AA24" s="71">
        <v>7668</v>
      </c>
      <c r="AB24" s="71">
        <v>157432</v>
      </c>
      <c r="AC24" s="71">
        <v>0</v>
      </c>
      <c r="AD24" s="71">
        <v>16.205180552385549</v>
      </c>
      <c r="AE24" s="72"/>
      <c r="AF24" s="71">
        <v>49191299.497409403</v>
      </c>
      <c r="AG24" s="71">
        <v>2448482.39521778</v>
      </c>
      <c r="AH24" s="71">
        <v>541203.85374484793</v>
      </c>
      <c r="AI24" s="71">
        <v>232211111.56398171</v>
      </c>
      <c r="AJ24" s="71">
        <v>259758915.35558051</v>
      </c>
      <c r="AK24" s="71">
        <v>0</v>
      </c>
      <c r="AL24" s="71">
        <v>0</v>
      </c>
      <c r="AM24" s="71">
        <v>21441053.252538525</v>
      </c>
      <c r="AN24" s="71">
        <v>0</v>
      </c>
      <c r="AO24" s="71">
        <v>0</v>
      </c>
      <c r="AP24" s="71">
        <v>565592065.91847289</v>
      </c>
      <c r="AQ24" s="72"/>
      <c r="AR24" s="71">
        <v>3731</v>
      </c>
      <c r="AS24" s="71">
        <v>304</v>
      </c>
      <c r="AT24" s="71">
        <v>0</v>
      </c>
      <c r="AU24" s="71">
        <v>0</v>
      </c>
      <c r="AV24" s="71">
        <v>0</v>
      </c>
      <c r="AW24" s="71">
        <v>1</v>
      </c>
      <c r="AX24" s="71"/>
      <c r="AY24" s="72"/>
      <c r="AZ24" s="71">
        <v>14334.8</v>
      </c>
      <c r="BA24" s="71">
        <v>7845.0000000000009</v>
      </c>
      <c r="BB24" s="71">
        <v>0</v>
      </c>
      <c r="BC24" s="71">
        <v>0</v>
      </c>
      <c r="BD24" s="71">
        <v>0</v>
      </c>
      <c r="BE24" s="71">
        <v>2700</v>
      </c>
      <c r="BF24" s="71"/>
      <c r="BG24" s="72"/>
      <c r="BH24" s="71">
        <v>0</v>
      </c>
      <c r="BI24" s="71">
        <v>0</v>
      </c>
      <c r="BJ24" s="71">
        <v>0</v>
      </c>
      <c r="BK24" s="71">
        <v>0</v>
      </c>
      <c r="BL24" s="71">
        <v>15.3</v>
      </c>
      <c r="BM24" s="71">
        <v>0</v>
      </c>
      <c r="BN24" s="72"/>
      <c r="BO24" s="71">
        <v>0</v>
      </c>
      <c r="BP24" s="71">
        <v>0</v>
      </c>
      <c r="BQ24" s="71">
        <v>0</v>
      </c>
      <c r="BR24" s="71">
        <v>0</v>
      </c>
      <c r="BS24" s="71">
        <v>4</v>
      </c>
      <c r="BT24" s="71">
        <v>0</v>
      </c>
      <c r="BU24"/>
      <c r="BV24" s="70">
        <v>15.3</v>
      </c>
      <c r="BW24" s="70">
        <v>0</v>
      </c>
      <c r="BX24" s="70">
        <v>0</v>
      </c>
      <c r="BY24" s="70">
        <v>0</v>
      </c>
      <c r="BZ24" s="70">
        <v>0</v>
      </c>
      <c r="CA24" s="70">
        <v>0</v>
      </c>
      <c r="CB24" s="70">
        <v>0</v>
      </c>
      <c r="CC24" s="70">
        <v>0</v>
      </c>
      <c r="CD24" s="70">
        <v>0</v>
      </c>
    </row>
    <row r="25" spans="1:82">
      <c r="A25" s="70" t="s">
        <v>1778</v>
      </c>
      <c r="B25" s="70">
        <v>51</v>
      </c>
      <c r="C25" s="70">
        <v>17</v>
      </c>
      <c r="D25" s="70">
        <v>3</v>
      </c>
      <c r="E25" s="70">
        <v>2020</v>
      </c>
      <c r="F25" s="70" t="s">
        <v>159</v>
      </c>
      <c r="G25" s="70" t="s">
        <v>1761</v>
      </c>
      <c r="H25" s="70" t="s">
        <v>1762</v>
      </c>
      <c r="I25" s="148"/>
      <c r="J25" s="71">
        <v>82.513756874961402</v>
      </c>
      <c r="K25" s="71">
        <v>2.9036235779877853</v>
      </c>
      <c r="L25" s="71">
        <v>0.85631963811875889</v>
      </c>
      <c r="M25" s="71">
        <v>113.57167914756168</v>
      </c>
      <c r="N25" s="71">
        <v>137.88638984370806</v>
      </c>
      <c r="O25" s="71">
        <v>83.11116764733967</v>
      </c>
      <c r="P25" s="71">
        <v>35.151184269839447</v>
      </c>
      <c r="Q25" s="71">
        <v>9.2099008378048808</v>
      </c>
      <c r="R25" s="71">
        <v>0</v>
      </c>
      <c r="S25" s="71">
        <v>22.411309893292511</v>
      </c>
      <c r="T25" s="72"/>
      <c r="U25" s="71">
        <v>4779748</v>
      </c>
      <c r="V25" s="71">
        <v>1540</v>
      </c>
      <c r="W25" s="71">
        <v>28</v>
      </c>
      <c r="X25" s="71">
        <v>37121</v>
      </c>
      <c r="Y25" s="71">
        <v>70367</v>
      </c>
      <c r="Z25" s="71">
        <v>59389</v>
      </c>
      <c r="AA25" s="71">
        <v>7758</v>
      </c>
      <c r="AB25" s="71">
        <v>156204</v>
      </c>
      <c r="AC25" s="71">
        <v>0</v>
      </c>
      <c r="AD25" s="71">
        <v>22.411309893292511</v>
      </c>
      <c r="AE25" s="72"/>
      <c r="AF25" s="71">
        <v>37649747.526563004</v>
      </c>
      <c r="AG25" s="71">
        <v>2277101.8841763888</v>
      </c>
      <c r="AH25" s="71">
        <v>187165.04700461953</v>
      </c>
      <c r="AI25" s="71">
        <v>222565576.54353034</v>
      </c>
      <c r="AJ25" s="71">
        <v>256934759.97508889</v>
      </c>
      <c r="AK25" s="71"/>
      <c r="AL25" s="71"/>
      <c r="AM25" s="71">
        <v>20386357.462636624</v>
      </c>
      <c r="AN25" s="71"/>
      <c r="AO25" s="71"/>
      <c r="AP25" s="71">
        <v>540000708.43899989</v>
      </c>
      <c r="AQ25" s="72"/>
      <c r="AR25" s="71">
        <v>3945</v>
      </c>
      <c r="AS25" s="71">
        <v>308</v>
      </c>
      <c r="AT25" s="71">
        <v>0</v>
      </c>
      <c r="AU25" s="71">
        <v>0</v>
      </c>
      <c r="AV25" s="71">
        <v>0</v>
      </c>
      <c r="AW25" s="71">
        <v>1</v>
      </c>
      <c r="AX25" s="71"/>
      <c r="AY25" s="72"/>
      <c r="AZ25" s="71">
        <v>15478.79999999999</v>
      </c>
      <c r="BA25" s="71">
        <v>7915.0999999999922</v>
      </c>
      <c r="BB25" s="71">
        <v>0</v>
      </c>
      <c r="BC25" s="71">
        <v>0</v>
      </c>
      <c r="BD25" s="71">
        <v>0</v>
      </c>
      <c r="BE25" s="71">
        <v>2700</v>
      </c>
      <c r="BF25" s="71"/>
      <c r="BG25" s="72"/>
      <c r="BH25" s="71">
        <v>0</v>
      </c>
      <c r="BI25" s="71">
        <v>0</v>
      </c>
      <c r="BJ25" s="71">
        <v>0</v>
      </c>
      <c r="BK25" s="71">
        <v>0</v>
      </c>
      <c r="BL25" s="71">
        <v>16.209</v>
      </c>
      <c r="BM25" s="71">
        <v>0</v>
      </c>
      <c r="BN25" s="72"/>
      <c r="BO25" s="71">
        <v>0</v>
      </c>
      <c r="BP25" s="71">
        <v>0</v>
      </c>
      <c r="BQ25" s="71">
        <v>0</v>
      </c>
      <c r="BR25" s="71">
        <v>0</v>
      </c>
      <c r="BS25" s="71">
        <v>4</v>
      </c>
      <c r="BT25" s="71">
        <v>0</v>
      </c>
      <c r="BU25"/>
      <c r="BV25" s="70">
        <v>16.209</v>
      </c>
      <c r="BW25" s="70">
        <v>0</v>
      </c>
      <c r="BX25" s="70">
        <v>0</v>
      </c>
      <c r="BY25" s="70">
        <v>0</v>
      </c>
      <c r="BZ25" s="70">
        <v>0</v>
      </c>
      <c r="CA25" s="70">
        <v>0</v>
      </c>
      <c r="CB25" s="70">
        <v>0</v>
      </c>
      <c r="CC25" s="70">
        <v>0</v>
      </c>
      <c r="CD25" s="70">
        <v>0</v>
      </c>
    </row>
    <row r="26" spans="1:82">
      <c r="A26" s="70" t="s">
        <v>1779</v>
      </c>
      <c r="B26" s="70">
        <v>51</v>
      </c>
      <c r="C26" s="70">
        <v>18</v>
      </c>
      <c r="D26" s="70">
        <v>3</v>
      </c>
      <c r="E26" s="70">
        <v>2021</v>
      </c>
      <c r="F26" s="70" t="s">
        <v>160</v>
      </c>
      <c r="G26" s="1064" t="s">
        <v>1761</v>
      </c>
      <c r="H26" s="70" t="s">
        <v>1762</v>
      </c>
      <c r="I26" s="148"/>
      <c r="J26" s="71">
        <v>107.86863566007123</v>
      </c>
      <c r="K26" s="71">
        <v>2.9653825673532666</v>
      </c>
      <c r="L26" s="71">
        <v>0.89550338859543532</v>
      </c>
      <c r="M26" s="71">
        <v>107.19579380231457</v>
      </c>
      <c r="N26" s="71">
        <v>127.3296052337088</v>
      </c>
      <c r="O26" s="71">
        <v>80.816925045879643</v>
      </c>
      <c r="P26" s="71">
        <v>36.903375838729147</v>
      </c>
      <c r="Q26" s="71">
        <v>9.0982293973128705</v>
      </c>
      <c r="R26" s="71">
        <v>0</v>
      </c>
      <c r="S26" s="71">
        <v>16.607509431890129</v>
      </c>
      <c r="T26" s="72"/>
      <c r="U26" s="71">
        <v>6667566</v>
      </c>
      <c r="V26" s="71">
        <v>1540</v>
      </c>
      <c r="W26" s="71">
        <v>28</v>
      </c>
      <c r="X26" s="71">
        <v>37121</v>
      </c>
      <c r="Y26" s="71">
        <v>70813</v>
      </c>
      <c r="Z26" s="71">
        <v>59462</v>
      </c>
      <c r="AA26" s="71">
        <v>7942</v>
      </c>
      <c r="AB26" s="71">
        <v>155826</v>
      </c>
      <c r="AC26" s="71">
        <v>0</v>
      </c>
      <c r="AD26" s="71">
        <v>16.607509431890129</v>
      </c>
      <c r="AE26" s="72"/>
      <c r="AF26" s="71">
        <v>49442670.207225397</v>
      </c>
      <c r="AG26" s="71">
        <v>2431723.7635262609</v>
      </c>
      <c r="AH26" s="71">
        <v>189274.13316856037</v>
      </c>
      <c r="AI26" s="71">
        <v>241651981.39891613</v>
      </c>
      <c r="AJ26" s="71">
        <v>265777026.89248231</v>
      </c>
      <c r="AK26" s="71">
        <v>0</v>
      </c>
      <c r="AL26" s="71">
        <v>0</v>
      </c>
      <c r="AM26" s="71">
        <v>20454326.5815387</v>
      </c>
      <c r="AN26" s="71">
        <v>0</v>
      </c>
      <c r="AO26" s="71">
        <v>0</v>
      </c>
      <c r="AP26" s="71">
        <v>579947002.9768573</v>
      </c>
      <c r="AQ26" s="72"/>
      <c r="AR26" s="71">
        <v>4236</v>
      </c>
      <c r="AS26" s="71">
        <v>308</v>
      </c>
      <c r="AT26" s="71">
        <v>0</v>
      </c>
      <c r="AU26" s="71">
        <v>0</v>
      </c>
      <c r="AV26" s="71">
        <v>0</v>
      </c>
      <c r="AW26" s="71">
        <v>1</v>
      </c>
      <c r="AX26" s="71"/>
      <c r="AY26" s="72"/>
      <c r="AZ26" s="71">
        <v>17218.699999999961</v>
      </c>
      <c r="BA26" s="71">
        <v>5964.6999999999962</v>
      </c>
      <c r="BB26" s="71">
        <v>0</v>
      </c>
      <c r="BC26" s="71">
        <v>0</v>
      </c>
      <c r="BD26" s="71">
        <v>0</v>
      </c>
      <c r="BE26" s="71">
        <v>2700</v>
      </c>
      <c r="BF26" s="71"/>
      <c r="BG26" s="72"/>
      <c r="BH26" s="71">
        <v>0</v>
      </c>
      <c r="BI26" s="71">
        <v>0</v>
      </c>
      <c r="BJ26" s="71">
        <v>0</v>
      </c>
      <c r="BK26" s="71">
        <v>0</v>
      </c>
      <c r="BL26" s="71">
        <v>15.718999999999999</v>
      </c>
      <c r="BM26" s="71">
        <v>0</v>
      </c>
      <c r="BN26" s="72"/>
      <c r="BO26" s="71">
        <v>0</v>
      </c>
      <c r="BP26" s="71">
        <v>0</v>
      </c>
      <c r="BQ26" s="71">
        <v>0</v>
      </c>
      <c r="BR26" s="71">
        <v>0</v>
      </c>
      <c r="BS26" s="71">
        <v>4</v>
      </c>
      <c r="BT26" s="71">
        <v>0</v>
      </c>
      <c r="BU26"/>
      <c r="BV26" s="70">
        <v>15.718999999999999</v>
      </c>
      <c r="BW26" s="70">
        <v>0</v>
      </c>
      <c r="BX26" s="70">
        <v>0</v>
      </c>
      <c r="BY26" s="70">
        <v>0</v>
      </c>
      <c r="BZ26" s="70">
        <v>0</v>
      </c>
      <c r="CA26" s="70">
        <v>0</v>
      </c>
      <c r="CB26" s="70">
        <v>0</v>
      </c>
      <c r="CC26" s="70">
        <v>0</v>
      </c>
      <c r="CD26" s="70">
        <v>0</v>
      </c>
    </row>
    <row r="27" spans="1:82">
      <c r="A27" s="70" t="s">
        <v>1780</v>
      </c>
      <c r="B27" s="70">
        <v>51</v>
      </c>
      <c r="C27" s="70">
        <v>19</v>
      </c>
      <c r="D27" s="70">
        <v>3</v>
      </c>
      <c r="E27" s="70">
        <v>2022</v>
      </c>
      <c r="F27" s="70" t="s">
        <v>161</v>
      </c>
      <c r="G27" s="1064" t="s">
        <v>1761</v>
      </c>
      <c r="H27" s="70" t="s">
        <v>1762</v>
      </c>
      <c r="I27" s="148"/>
      <c r="J27" s="71">
        <v>103.18456693846535</v>
      </c>
      <c r="K27" s="71">
        <v>2.85014366312567</v>
      </c>
      <c r="L27" s="71">
        <v>0.81903963889678111</v>
      </c>
      <c r="M27" s="71">
        <v>120.7341972258647</v>
      </c>
      <c r="N27" s="71">
        <v>149.44468343423674</v>
      </c>
      <c r="O27" s="71">
        <v>85.119440511284878</v>
      </c>
      <c r="P27" s="71">
        <v>36.980856254726646</v>
      </c>
      <c r="Q27" s="71">
        <v>9.1305948331637552</v>
      </c>
      <c r="R27" s="71">
        <v>0</v>
      </c>
      <c r="S27" s="71">
        <v>21.924614897937719</v>
      </c>
      <c r="T27" s="72"/>
      <c r="U27" s="71">
        <v>7131628</v>
      </c>
      <c r="V27" s="71">
        <v>1540</v>
      </c>
      <c r="W27" s="71">
        <v>28</v>
      </c>
      <c r="X27" s="71">
        <v>37121</v>
      </c>
      <c r="Y27" s="71">
        <v>71361</v>
      </c>
      <c r="Z27" s="71">
        <v>59503</v>
      </c>
      <c r="AA27" s="71">
        <v>8080</v>
      </c>
      <c r="AB27" s="71">
        <v>155098</v>
      </c>
      <c r="AC27" s="71">
        <v>0</v>
      </c>
      <c r="AD27" s="71">
        <v>21.924614897937719</v>
      </c>
      <c r="AE27" s="72"/>
      <c r="AF27" s="71">
        <v>45058347.562373668</v>
      </c>
      <c r="AG27" s="71">
        <v>2405962.112032833</v>
      </c>
      <c r="AH27" s="71">
        <v>201633.8771937181</v>
      </c>
      <c r="AI27" s="71">
        <v>234055126.04024556</v>
      </c>
      <c r="AJ27" s="71">
        <v>283548942.83263052</v>
      </c>
      <c r="AK27" s="71">
        <v>0</v>
      </c>
      <c r="AL27" s="71">
        <v>0</v>
      </c>
      <c r="AM27" s="71">
        <v>20027385.107954811</v>
      </c>
      <c r="AN27" s="71">
        <v>0</v>
      </c>
      <c r="AO27" s="71">
        <v>0</v>
      </c>
      <c r="AP27" s="71">
        <v>585297397.53243113</v>
      </c>
      <c r="AQ27" s="72"/>
      <c r="AR27" s="71">
        <v>4517</v>
      </c>
      <c r="AS27" s="71">
        <v>308</v>
      </c>
      <c r="AT27" s="71">
        <v>0</v>
      </c>
      <c r="AU27" s="71">
        <v>0</v>
      </c>
      <c r="AV27" s="71">
        <v>0</v>
      </c>
      <c r="AW27" s="71">
        <v>1</v>
      </c>
      <c r="AX27" s="71"/>
      <c r="AY27" s="72"/>
      <c r="AZ27" s="71">
        <v>18879.199999999939</v>
      </c>
      <c r="BA27" s="71">
        <v>5964.6999999999962</v>
      </c>
      <c r="BB27" s="71">
        <v>0</v>
      </c>
      <c r="BC27" s="71">
        <v>0</v>
      </c>
      <c r="BD27" s="71">
        <v>0</v>
      </c>
      <c r="BE27" s="71">
        <v>2700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1781</v>
      </c>
      <c r="B28" s="70">
        <v>51</v>
      </c>
      <c r="C28" s="70">
        <v>20</v>
      </c>
      <c r="D28" s="70">
        <v>3</v>
      </c>
      <c r="E28" s="70">
        <v>2023</v>
      </c>
      <c r="F28" s="70" t="s">
        <v>1539</v>
      </c>
      <c r="G28" s="70" t="s">
        <v>1761</v>
      </c>
      <c r="H28" s="70" t="s">
        <v>1762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4826</v>
      </c>
      <c r="AS28" s="71">
        <v>311</v>
      </c>
      <c r="AT28" s="71">
        <v>0</v>
      </c>
      <c r="AU28" s="71">
        <v>0</v>
      </c>
      <c r="AV28" s="71">
        <v>0</v>
      </c>
      <c r="AW28" s="71">
        <v>1</v>
      </c>
      <c r="AX28" s="71"/>
      <c r="AY28" s="72"/>
      <c r="AZ28" s="71">
        <v>20543.199999999917</v>
      </c>
      <c r="BA28" s="71">
        <v>11894.699999999997</v>
      </c>
      <c r="BB28" s="71">
        <v>0</v>
      </c>
      <c r="BC28" s="71">
        <v>0</v>
      </c>
      <c r="BD28" s="71">
        <v>0</v>
      </c>
      <c r="BE28" s="71">
        <v>2700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1782</v>
      </c>
      <c r="B29" s="70">
        <v>51</v>
      </c>
      <c r="C29" s="70">
        <v>21</v>
      </c>
      <c r="D29" s="70">
        <v>3</v>
      </c>
      <c r="E29" s="70">
        <v>2024</v>
      </c>
      <c r="F29" s="70" t="s">
        <v>1558</v>
      </c>
      <c r="G29" s="70" t="s">
        <v>1761</v>
      </c>
      <c r="H29" s="70" t="s">
        <v>1762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1783</v>
      </c>
      <c r="B30" s="70">
        <v>52</v>
      </c>
      <c r="C30" s="70">
        <v>1</v>
      </c>
      <c r="D30" s="70">
        <v>4</v>
      </c>
      <c r="E30" s="70">
        <v>1990</v>
      </c>
      <c r="F30" s="70" t="s">
        <v>787</v>
      </c>
      <c r="G30" s="70" t="s">
        <v>1784</v>
      </c>
      <c r="H30" s="70" t="s">
        <v>1785</v>
      </c>
      <c r="I30" s="148"/>
      <c r="J30" s="71">
        <v>1612.127688333409</v>
      </c>
      <c r="K30" s="71">
        <v>12.77734984789271</v>
      </c>
      <c r="L30" s="71">
        <v>7.2378986393583444</v>
      </c>
      <c r="M30" s="71">
        <v>85.599322904363618</v>
      </c>
      <c r="N30" s="71">
        <v>92.896434350035378</v>
      </c>
      <c r="O30" s="71">
        <v>113.7264043588066</v>
      </c>
      <c r="P30" s="71">
        <v>98.121546527442149</v>
      </c>
      <c r="Q30" s="71">
        <v>8.9431240704255597</v>
      </c>
      <c r="R30" s="71">
        <v>0</v>
      </c>
      <c r="S30" s="71">
        <v>9.5456194213300165</v>
      </c>
      <c r="T30" s="72"/>
      <c r="U30" s="71">
        <v>38994352</v>
      </c>
      <c r="V30" s="71">
        <v>4341</v>
      </c>
      <c r="W30" s="71">
        <v>70</v>
      </c>
      <c r="X30" s="71">
        <v>28837</v>
      </c>
      <c r="Y30" s="71">
        <v>41809</v>
      </c>
      <c r="Z30" s="71">
        <v>46777</v>
      </c>
      <c r="AA30" s="71">
        <v>23825</v>
      </c>
      <c r="AB30" s="71">
        <v>145206</v>
      </c>
      <c r="AC30" s="71">
        <v>0</v>
      </c>
      <c r="AD30" s="71">
        <v>9.5456194213300165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1786</v>
      </c>
      <c r="B31" s="70">
        <v>53</v>
      </c>
      <c r="C31" s="70">
        <v>2</v>
      </c>
      <c r="D31" s="70">
        <v>4</v>
      </c>
      <c r="E31" s="70">
        <v>2005</v>
      </c>
      <c r="F31" s="70" t="s">
        <v>789</v>
      </c>
      <c r="G31" s="70" t="s">
        <v>1784</v>
      </c>
      <c r="H31" s="70" t="s">
        <v>1785</v>
      </c>
      <c r="I31" s="148"/>
      <c r="J31" s="71">
        <v>1165.4881761220929</v>
      </c>
      <c r="K31" s="71">
        <v>7.6323924926788562</v>
      </c>
      <c r="L31" s="71">
        <v>8.7233704864067896</v>
      </c>
      <c r="M31" s="71">
        <v>164.31550285196221</v>
      </c>
      <c r="N31" s="71">
        <v>147.32173315903009</v>
      </c>
      <c r="O31" s="71">
        <v>169.17172817557599</v>
      </c>
      <c r="P31" s="71">
        <v>103.8016721328424</v>
      </c>
      <c r="Q31" s="71">
        <v>8.9703528116739495</v>
      </c>
      <c r="R31" s="71">
        <v>0</v>
      </c>
      <c r="S31" s="71">
        <v>5.9348296800000009</v>
      </c>
      <c r="T31" s="72"/>
      <c r="U31" s="71">
        <v>29585733</v>
      </c>
      <c r="V31" s="71">
        <v>3226</v>
      </c>
      <c r="W31" s="71">
        <v>93</v>
      </c>
      <c r="X31" s="71">
        <v>30757</v>
      </c>
      <c r="Y31" s="71">
        <v>56110</v>
      </c>
      <c r="Z31" s="71">
        <v>80520</v>
      </c>
      <c r="AA31" s="71">
        <v>20642</v>
      </c>
      <c r="AB31" s="71">
        <v>152261</v>
      </c>
      <c r="AC31" s="71">
        <v>0</v>
      </c>
      <c r="AD31" s="71">
        <v>5.9348296800000009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1787</v>
      </c>
      <c r="B32" s="70">
        <v>54</v>
      </c>
      <c r="C32" s="70">
        <v>3</v>
      </c>
      <c r="D32" s="70">
        <v>4</v>
      </c>
      <c r="E32" s="70">
        <v>2006</v>
      </c>
      <c r="F32" s="70" t="s">
        <v>790</v>
      </c>
      <c r="G32" s="70" t="s">
        <v>1784</v>
      </c>
      <c r="H32" s="70" t="s">
        <v>1785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1788</v>
      </c>
      <c r="B33" s="70">
        <v>55</v>
      </c>
      <c r="C33" s="70">
        <v>4</v>
      </c>
      <c r="D33" s="70">
        <v>4</v>
      </c>
      <c r="E33" s="70">
        <v>2007</v>
      </c>
      <c r="F33" s="70" t="s">
        <v>791</v>
      </c>
      <c r="G33" s="70" t="s">
        <v>1784</v>
      </c>
      <c r="H33" s="70" t="s">
        <v>1785</v>
      </c>
      <c r="I33" s="148"/>
      <c r="J33" s="71">
        <v>1248.43891948276</v>
      </c>
      <c r="K33" s="71">
        <v>7.376926540431243</v>
      </c>
      <c r="L33" s="71">
        <v>10.34910405131869</v>
      </c>
      <c r="M33" s="71">
        <v>158.02783279804791</v>
      </c>
      <c r="N33" s="71">
        <v>183.4876016205404</v>
      </c>
      <c r="O33" s="71">
        <v>166.1266140595489</v>
      </c>
      <c r="P33" s="71">
        <v>102.98281394329049</v>
      </c>
      <c r="Q33" s="71">
        <v>9.5981438429737107</v>
      </c>
      <c r="R33" s="71">
        <v>0</v>
      </c>
      <c r="S33" s="71">
        <v>6.8616378347899998</v>
      </c>
      <c r="T33" s="72"/>
      <c r="U33" s="71">
        <v>35607514</v>
      </c>
      <c r="V33" s="71">
        <v>3041</v>
      </c>
      <c r="W33" s="71">
        <v>127</v>
      </c>
      <c r="X33" s="71">
        <v>35419</v>
      </c>
      <c r="Y33" s="71">
        <v>58569</v>
      </c>
      <c r="Z33" s="71">
        <v>82198</v>
      </c>
      <c r="AA33" s="71">
        <v>20167</v>
      </c>
      <c r="AB33" s="71">
        <v>154302</v>
      </c>
      <c r="AC33" s="71">
        <v>0</v>
      </c>
      <c r="AD33" s="71">
        <v>6.8616378347899998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1789</v>
      </c>
      <c r="B34" s="70">
        <v>56</v>
      </c>
      <c r="C34" s="70">
        <v>5</v>
      </c>
      <c r="D34" s="70">
        <v>4</v>
      </c>
      <c r="E34" s="70">
        <v>2008</v>
      </c>
      <c r="F34" s="70" t="s">
        <v>792</v>
      </c>
      <c r="G34" s="70" t="s">
        <v>1784</v>
      </c>
      <c r="H34" s="70" t="s">
        <v>1785</v>
      </c>
      <c r="I34" s="148"/>
      <c r="J34" s="71">
        <v>1220.5662306004931</v>
      </c>
      <c r="K34" s="71">
        <v>5.8051637680742916</v>
      </c>
      <c r="L34" s="71">
        <v>9.0811157860274552</v>
      </c>
      <c r="M34" s="71">
        <v>178.39546996802031</v>
      </c>
      <c r="N34" s="71">
        <v>177.20613824828089</v>
      </c>
      <c r="O34" s="71">
        <v>161.7724742260404</v>
      </c>
      <c r="P34" s="71">
        <v>101.2332316084192</v>
      </c>
      <c r="Q34" s="71">
        <v>9.48744209601597</v>
      </c>
      <c r="R34" s="71">
        <v>0</v>
      </c>
      <c r="S34" s="71">
        <v>6.04248775724</v>
      </c>
      <c r="T34" s="72"/>
      <c r="U34" s="71">
        <v>40216144</v>
      </c>
      <c r="V34" s="71">
        <v>3041</v>
      </c>
      <c r="W34" s="71">
        <v>127</v>
      </c>
      <c r="X34" s="71">
        <v>35419</v>
      </c>
      <c r="Y34" s="71">
        <v>59674</v>
      </c>
      <c r="Z34" s="71">
        <v>82853</v>
      </c>
      <c r="AA34" s="71">
        <v>19847</v>
      </c>
      <c r="AB34" s="71">
        <v>155031</v>
      </c>
      <c r="AC34" s="71">
        <v>0</v>
      </c>
      <c r="AD34" s="71">
        <v>6.04248775724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1790</v>
      </c>
      <c r="B35" s="70">
        <v>57</v>
      </c>
      <c r="C35" s="70">
        <v>6</v>
      </c>
      <c r="D35" s="70">
        <v>4</v>
      </c>
      <c r="E35" s="70">
        <v>2009</v>
      </c>
      <c r="F35" s="70" t="s">
        <v>176</v>
      </c>
      <c r="G35" s="70" t="s">
        <v>1784</v>
      </c>
      <c r="H35" s="70" t="s">
        <v>1785</v>
      </c>
      <c r="I35" s="148"/>
      <c r="J35" s="71">
        <v>1155.458529227617</v>
      </c>
      <c r="K35" s="71">
        <v>5.4594766487912061</v>
      </c>
      <c r="L35" s="71">
        <v>11.31117940578061</v>
      </c>
      <c r="M35" s="71">
        <v>188.58245969492779</v>
      </c>
      <c r="N35" s="71">
        <v>165.64958673082339</v>
      </c>
      <c r="O35" s="71">
        <v>165.1947878693916</v>
      </c>
      <c r="P35" s="71">
        <v>97.888537417822519</v>
      </c>
      <c r="Q35" s="71">
        <v>9.0581852440892892</v>
      </c>
      <c r="R35" s="71">
        <v>0</v>
      </c>
      <c r="S35" s="71">
        <v>5.7450495335999987</v>
      </c>
      <c r="T35" s="72"/>
      <c r="U35" s="71">
        <v>32897718</v>
      </c>
      <c r="V35" s="71">
        <v>3676</v>
      </c>
      <c r="W35" s="71">
        <v>204</v>
      </c>
      <c r="X35" s="71">
        <v>42616</v>
      </c>
      <c r="Y35" s="71">
        <v>60540</v>
      </c>
      <c r="Z35" s="71">
        <v>83510</v>
      </c>
      <c r="AA35" s="71">
        <v>19702</v>
      </c>
      <c r="AB35" s="71">
        <v>155379</v>
      </c>
      <c r="AC35" s="71">
        <v>0</v>
      </c>
      <c r="AD35" s="71">
        <v>5.7450495335999987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103.247</v>
      </c>
      <c r="BK35" s="71">
        <v>0</v>
      </c>
      <c r="BL35" s="71">
        <v>26.66</v>
      </c>
      <c r="BM35" s="71">
        <v>0</v>
      </c>
      <c r="BN35" s="72"/>
      <c r="BO35" s="71">
        <v>0</v>
      </c>
      <c r="BP35" s="71">
        <v>0</v>
      </c>
      <c r="BQ35" s="71">
        <v>13</v>
      </c>
      <c r="BR35" s="71">
        <v>0</v>
      </c>
      <c r="BS35" s="71">
        <v>5</v>
      </c>
      <c r="BT35" s="71">
        <v>0</v>
      </c>
      <c r="BU35"/>
      <c r="BV35" s="70">
        <v>129.90700000000001</v>
      </c>
      <c r="BW35" s="70">
        <v>0</v>
      </c>
      <c r="BX35" s="70">
        <v>0</v>
      </c>
      <c r="BY35" s="70">
        <v>0</v>
      </c>
      <c r="BZ35" s="70">
        <v>0</v>
      </c>
      <c r="CA35" s="70">
        <v>0</v>
      </c>
      <c r="CB35" s="70">
        <v>0</v>
      </c>
      <c r="CC35" s="70">
        <v>0</v>
      </c>
      <c r="CD35" s="70">
        <v>0</v>
      </c>
    </row>
    <row r="36" spans="1:82">
      <c r="A36" s="70" t="s">
        <v>1791</v>
      </c>
      <c r="B36" s="70">
        <v>58</v>
      </c>
      <c r="C36" s="70">
        <v>7</v>
      </c>
      <c r="D36" s="70">
        <v>4</v>
      </c>
      <c r="E36" s="70">
        <v>2010</v>
      </c>
      <c r="F36" s="70" t="s">
        <v>177</v>
      </c>
      <c r="G36" s="70" t="s">
        <v>1784</v>
      </c>
      <c r="H36" s="70" t="s">
        <v>1785</v>
      </c>
      <c r="I36" s="148"/>
      <c r="J36" s="71">
        <v>1404.0176403074811</v>
      </c>
      <c r="K36" s="71">
        <v>5.818301974630617</v>
      </c>
      <c r="L36" s="71">
        <v>10.70893449734819</v>
      </c>
      <c r="M36" s="71">
        <v>188.24361709393111</v>
      </c>
      <c r="N36" s="71">
        <v>171.23849496508521</v>
      </c>
      <c r="O36" s="71">
        <v>165.5806039693264</v>
      </c>
      <c r="P36" s="71">
        <v>100.4722264585298</v>
      </c>
      <c r="Q36" s="71">
        <v>9.4473788665283092</v>
      </c>
      <c r="R36" s="71">
        <v>0</v>
      </c>
      <c r="S36" s="71">
        <v>6.9748804480800004</v>
      </c>
      <c r="T36" s="72"/>
      <c r="U36" s="71">
        <v>36275172</v>
      </c>
      <c r="V36" s="71">
        <v>3676</v>
      </c>
      <c r="W36" s="71">
        <v>204</v>
      </c>
      <c r="X36" s="71">
        <v>42616</v>
      </c>
      <c r="Y36" s="71">
        <v>61264</v>
      </c>
      <c r="Z36" s="71">
        <v>84094</v>
      </c>
      <c r="AA36" s="71">
        <v>19717</v>
      </c>
      <c r="AB36" s="71">
        <v>155285</v>
      </c>
      <c r="AC36" s="71">
        <v>0</v>
      </c>
      <c r="AD36" s="71">
        <v>6.9748804480800004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86.16</v>
      </c>
      <c r="BK36" s="71">
        <v>0</v>
      </c>
      <c r="BL36" s="71">
        <v>25.358000000000001</v>
      </c>
      <c r="BM36" s="71">
        <v>0</v>
      </c>
      <c r="BN36" s="72"/>
      <c r="BO36" s="71">
        <v>0</v>
      </c>
      <c r="BP36" s="71">
        <v>0</v>
      </c>
      <c r="BQ36" s="71">
        <v>12</v>
      </c>
      <c r="BR36" s="71">
        <v>0</v>
      </c>
      <c r="BS36" s="71">
        <v>5</v>
      </c>
      <c r="BT36" s="71">
        <v>0</v>
      </c>
      <c r="BU36"/>
      <c r="BV36" s="70">
        <v>111.518</v>
      </c>
      <c r="BW36" s="70">
        <v>0</v>
      </c>
      <c r="BX36" s="70">
        <v>0</v>
      </c>
      <c r="BY36" s="70">
        <v>0</v>
      </c>
      <c r="BZ36" s="70">
        <v>0</v>
      </c>
      <c r="CA36" s="70">
        <v>0</v>
      </c>
      <c r="CB36" s="70">
        <v>0</v>
      </c>
      <c r="CC36" s="70">
        <v>0</v>
      </c>
      <c r="CD36" s="70">
        <v>0</v>
      </c>
    </row>
    <row r="37" spans="1:82">
      <c r="A37" s="70" t="s">
        <v>1792</v>
      </c>
      <c r="B37" s="70">
        <v>59</v>
      </c>
      <c r="C37" s="70">
        <v>8</v>
      </c>
      <c r="D37" s="70">
        <v>4</v>
      </c>
      <c r="E37" s="70">
        <v>2011</v>
      </c>
      <c r="F37" s="70" t="s">
        <v>178</v>
      </c>
      <c r="G37" s="70" t="s">
        <v>1784</v>
      </c>
      <c r="H37" s="70" t="s">
        <v>1785</v>
      </c>
      <c r="I37" s="148"/>
      <c r="J37" s="71">
        <v>981.35522795735324</v>
      </c>
      <c r="K37" s="71">
        <v>9.1847501673270848</v>
      </c>
      <c r="L37" s="71">
        <v>10.440588265771369</v>
      </c>
      <c r="M37" s="71">
        <v>218.08958567392699</v>
      </c>
      <c r="N37" s="71">
        <v>182.33443482767171</v>
      </c>
      <c r="O37" s="71">
        <v>163.28357980914674</v>
      </c>
      <c r="P37" s="71">
        <v>98.513896651950006</v>
      </c>
      <c r="Q37" s="71">
        <v>10.903547339115899</v>
      </c>
      <c r="R37" s="71">
        <v>0</v>
      </c>
      <c r="S37" s="71">
        <v>7.7982543187500006</v>
      </c>
      <c r="T37" s="72"/>
      <c r="U37" s="71">
        <v>26545080</v>
      </c>
      <c r="V37" s="71">
        <v>3676</v>
      </c>
      <c r="W37" s="71">
        <v>204</v>
      </c>
      <c r="X37" s="71">
        <v>42616</v>
      </c>
      <c r="Y37" s="71">
        <v>62081</v>
      </c>
      <c r="Z37" s="71">
        <v>84729</v>
      </c>
      <c r="AA37" s="71">
        <v>19908</v>
      </c>
      <c r="AB37" s="71">
        <v>155372</v>
      </c>
      <c r="AC37" s="71">
        <v>0</v>
      </c>
      <c r="AD37" s="71">
        <v>7.7982543187500006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98.701999999999998</v>
      </c>
      <c r="BK37" s="71">
        <v>0</v>
      </c>
      <c r="BL37" s="71">
        <v>24.6</v>
      </c>
      <c r="BM37" s="71">
        <v>0</v>
      </c>
      <c r="BN37" s="72"/>
      <c r="BO37" s="71">
        <v>0</v>
      </c>
      <c r="BP37" s="71">
        <v>0</v>
      </c>
      <c r="BQ37" s="71">
        <v>14</v>
      </c>
      <c r="BR37" s="71">
        <v>0</v>
      </c>
      <c r="BS37" s="71">
        <v>6</v>
      </c>
      <c r="BT37" s="71">
        <v>0</v>
      </c>
      <c r="BU37"/>
      <c r="BV37" s="70">
        <v>123.30200000000001</v>
      </c>
      <c r="BW37" s="70">
        <v>0</v>
      </c>
      <c r="BX37" s="70">
        <v>0</v>
      </c>
      <c r="BY37" s="70">
        <v>0</v>
      </c>
      <c r="BZ37" s="70">
        <v>0</v>
      </c>
      <c r="CA37" s="70">
        <v>0</v>
      </c>
      <c r="CB37" s="70">
        <v>0</v>
      </c>
      <c r="CC37" s="70">
        <v>0</v>
      </c>
      <c r="CD37" s="70">
        <v>0</v>
      </c>
    </row>
    <row r="38" spans="1:82">
      <c r="A38" s="70" t="s">
        <v>1793</v>
      </c>
      <c r="B38" s="70">
        <v>60</v>
      </c>
      <c r="C38" s="70">
        <v>9</v>
      </c>
      <c r="D38" s="70">
        <v>4</v>
      </c>
      <c r="E38" s="70">
        <v>2012</v>
      </c>
      <c r="F38" s="70" t="s">
        <v>179</v>
      </c>
      <c r="G38" s="70" t="s">
        <v>1784</v>
      </c>
      <c r="H38" s="70" t="s">
        <v>1785</v>
      </c>
      <c r="I38" s="148"/>
      <c r="J38" s="71">
        <v>1333.7522877861179</v>
      </c>
      <c r="K38" s="71">
        <v>9.1128712431655963</v>
      </c>
      <c r="L38" s="71">
        <v>10.48225396453828</v>
      </c>
      <c r="M38" s="71">
        <v>243.7157246168712</v>
      </c>
      <c r="N38" s="71">
        <v>204.45300822909829</v>
      </c>
      <c r="O38" s="71">
        <v>163.67546747651932</v>
      </c>
      <c r="P38" s="71">
        <v>99.870649811548105</v>
      </c>
      <c r="Q38" s="71">
        <v>11.9496452369129</v>
      </c>
      <c r="R38" s="71">
        <v>0</v>
      </c>
      <c r="S38" s="71">
        <v>11.317746398660001</v>
      </c>
      <c r="T38" s="72"/>
      <c r="U38" s="71">
        <v>36250762</v>
      </c>
      <c r="V38" s="71">
        <v>3676</v>
      </c>
      <c r="W38" s="71">
        <v>204</v>
      </c>
      <c r="X38" s="71">
        <v>42616</v>
      </c>
      <c r="Y38" s="71">
        <v>63322</v>
      </c>
      <c r="Z38" s="71">
        <v>85606</v>
      </c>
      <c r="AA38" s="71">
        <v>20068</v>
      </c>
      <c r="AB38" s="71">
        <v>156725</v>
      </c>
      <c r="AC38" s="71">
        <v>0</v>
      </c>
      <c r="AD38" s="71">
        <v>11.317746398660001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114.97499999999999</v>
      </c>
      <c r="BK38" s="71">
        <v>0</v>
      </c>
      <c r="BL38" s="71">
        <v>32.870999999999995</v>
      </c>
      <c r="BM38" s="71">
        <v>0</v>
      </c>
      <c r="BN38" s="72"/>
      <c r="BO38" s="71">
        <v>0</v>
      </c>
      <c r="BP38" s="71">
        <v>0</v>
      </c>
      <c r="BQ38" s="71">
        <v>15</v>
      </c>
      <c r="BR38" s="71">
        <v>0</v>
      </c>
      <c r="BS38" s="71">
        <v>7</v>
      </c>
      <c r="BT38" s="71">
        <v>0</v>
      </c>
      <c r="BU38"/>
      <c r="BV38" s="70">
        <v>147.846</v>
      </c>
      <c r="BW38" s="70">
        <v>0</v>
      </c>
      <c r="BX38" s="70">
        <v>0</v>
      </c>
      <c r="BY38" s="70">
        <v>0</v>
      </c>
      <c r="BZ38" s="70">
        <v>0</v>
      </c>
      <c r="CA38" s="70">
        <v>0</v>
      </c>
      <c r="CB38" s="70">
        <v>0</v>
      </c>
      <c r="CC38" s="70">
        <v>0</v>
      </c>
      <c r="CD38" s="70">
        <v>0</v>
      </c>
    </row>
    <row r="39" spans="1:82">
      <c r="A39" s="70" t="s">
        <v>1794</v>
      </c>
      <c r="B39" s="70">
        <v>61</v>
      </c>
      <c r="C39" s="70">
        <v>10</v>
      </c>
      <c r="D39" s="70">
        <v>4</v>
      </c>
      <c r="E39" s="70">
        <v>2013</v>
      </c>
      <c r="F39" s="70" t="s">
        <v>180</v>
      </c>
      <c r="G39" s="70" t="s">
        <v>1784</v>
      </c>
      <c r="H39" s="70" t="s">
        <v>1785</v>
      </c>
      <c r="I39" s="148"/>
      <c r="J39" s="71">
        <v>1403.8158844259549</v>
      </c>
      <c r="K39" s="71">
        <v>8.1221843837805086</v>
      </c>
      <c r="L39" s="71">
        <v>10.484915788126109</v>
      </c>
      <c r="M39" s="71">
        <v>241.64087166427879</v>
      </c>
      <c r="N39" s="71">
        <v>216.6556005294712</v>
      </c>
      <c r="O39" s="71">
        <v>157.61341968246302</v>
      </c>
      <c r="P39" s="71">
        <v>101.62068822226797</v>
      </c>
      <c r="Q39" s="71">
        <v>12.100084552564701</v>
      </c>
      <c r="R39" s="71">
        <v>0</v>
      </c>
      <c r="S39" s="71">
        <v>6.6768360819999977</v>
      </c>
      <c r="T39" s="72"/>
      <c r="U39" s="71">
        <v>37167261</v>
      </c>
      <c r="V39" s="71">
        <v>3676</v>
      </c>
      <c r="W39" s="71">
        <v>204</v>
      </c>
      <c r="X39" s="71">
        <v>42616</v>
      </c>
      <c r="Y39" s="71">
        <v>63846</v>
      </c>
      <c r="Z39" s="71">
        <v>86116</v>
      </c>
      <c r="AA39" s="71">
        <v>20343</v>
      </c>
      <c r="AB39" s="71">
        <v>156423</v>
      </c>
      <c r="AC39" s="71">
        <v>0</v>
      </c>
      <c r="AD39" s="71">
        <v>6.6768360819999977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124.599</v>
      </c>
      <c r="BK39" s="71">
        <v>0</v>
      </c>
      <c r="BL39" s="71">
        <v>35.394999999999996</v>
      </c>
      <c r="BM39" s="71">
        <v>0</v>
      </c>
      <c r="BN39" s="72"/>
      <c r="BO39" s="71">
        <v>0</v>
      </c>
      <c r="BP39" s="71">
        <v>0</v>
      </c>
      <c r="BQ39" s="71">
        <v>15</v>
      </c>
      <c r="BR39" s="71">
        <v>0</v>
      </c>
      <c r="BS39" s="71">
        <v>7</v>
      </c>
      <c r="BT39" s="71">
        <v>0</v>
      </c>
      <c r="BU39"/>
      <c r="BV39" s="70">
        <v>159.994</v>
      </c>
      <c r="BW39" s="70">
        <v>0</v>
      </c>
      <c r="BX39" s="70">
        <v>0</v>
      </c>
      <c r="BY39" s="70">
        <v>0</v>
      </c>
      <c r="BZ39" s="70">
        <v>0</v>
      </c>
      <c r="CA39" s="70">
        <v>0</v>
      </c>
      <c r="CB39" s="70">
        <v>0</v>
      </c>
      <c r="CC39" s="70">
        <v>0</v>
      </c>
      <c r="CD39" s="70">
        <v>0</v>
      </c>
    </row>
    <row r="40" spans="1:82">
      <c r="A40" s="70" t="s">
        <v>1795</v>
      </c>
      <c r="B40" s="70">
        <v>62</v>
      </c>
      <c r="C40" s="70">
        <v>11</v>
      </c>
      <c r="D40" s="70">
        <v>4</v>
      </c>
      <c r="E40" s="70">
        <v>2014</v>
      </c>
      <c r="F40" s="70" t="s">
        <v>181</v>
      </c>
      <c r="G40" s="70" t="s">
        <v>1784</v>
      </c>
      <c r="H40" s="70" t="s">
        <v>1785</v>
      </c>
      <c r="I40" s="148"/>
      <c r="J40" s="71">
        <v>1262.3231826824381</v>
      </c>
      <c r="K40" s="71">
        <v>6.9982408816485639</v>
      </c>
      <c r="L40" s="71">
        <v>10.54441409557468</v>
      </c>
      <c r="M40" s="71">
        <v>226.00136547422309</v>
      </c>
      <c r="N40" s="71">
        <v>179.92552417060449</v>
      </c>
      <c r="O40" s="71">
        <v>151.51160901476052</v>
      </c>
      <c r="P40" s="71">
        <v>103.17324816717155</v>
      </c>
      <c r="Q40" s="71">
        <v>11.570494700121101</v>
      </c>
      <c r="R40" s="71">
        <v>0</v>
      </c>
      <c r="S40" s="71">
        <v>7.501753289639999</v>
      </c>
      <c r="T40" s="72"/>
      <c r="U40" s="71">
        <v>36791496</v>
      </c>
      <c r="V40" s="71">
        <v>2927</v>
      </c>
      <c r="W40" s="71">
        <v>184</v>
      </c>
      <c r="X40" s="71">
        <v>43340</v>
      </c>
      <c r="Y40" s="71">
        <v>64450</v>
      </c>
      <c r="Z40" s="71">
        <v>87188</v>
      </c>
      <c r="AA40" s="71">
        <v>20547</v>
      </c>
      <c r="AB40" s="71">
        <v>155900</v>
      </c>
      <c r="AC40" s="71">
        <v>0</v>
      </c>
      <c r="AD40" s="71">
        <v>7.501753289639999</v>
      </c>
      <c r="AE40" s="72"/>
      <c r="AF40" s="71"/>
      <c r="AG40" s="71"/>
      <c r="AH40" s="71"/>
      <c r="AI40" s="71"/>
      <c r="AJ40" s="71"/>
      <c r="AK40" s="71"/>
      <c r="AL40" s="71"/>
      <c r="AM40" s="71"/>
      <c r="AN40" s="71"/>
      <c r="AO40" s="71"/>
      <c r="AP40" s="71"/>
      <c r="AQ40" s="72"/>
      <c r="AR40" s="71">
        <v>3009</v>
      </c>
      <c r="AS40" s="71">
        <v>388</v>
      </c>
      <c r="AT40" s="71">
        <v>0</v>
      </c>
      <c r="AU40" s="71">
        <v>0</v>
      </c>
      <c r="AV40" s="71">
        <v>0</v>
      </c>
      <c r="AW40" s="71">
        <v>0</v>
      </c>
      <c r="AX40" s="71"/>
      <c r="AY40" s="72"/>
      <c r="AZ40" s="71">
        <v>11159.7</v>
      </c>
      <c r="BA40" s="71">
        <v>26408.6</v>
      </c>
      <c r="BB40" s="71">
        <v>0</v>
      </c>
      <c r="BC40" s="71">
        <v>0</v>
      </c>
      <c r="BD40" s="71">
        <v>0</v>
      </c>
      <c r="BE40" s="71">
        <v>0</v>
      </c>
      <c r="BF40" s="71"/>
      <c r="BG40" s="72"/>
      <c r="BH40" s="71">
        <v>0</v>
      </c>
      <c r="BI40" s="71">
        <v>0</v>
      </c>
      <c r="BJ40" s="71">
        <v>120.937</v>
      </c>
      <c r="BK40" s="71">
        <v>0</v>
      </c>
      <c r="BL40" s="71">
        <v>34.573</v>
      </c>
      <c r="BM40" s="71">
        <v>0</v>
      </c>
      <c r="BN40" s="72"/>
      <c r="BO40" s="71">
        <v>0</v>
      </c>
      <c r="BP40" s="71">
        <v>0</v>
      </c>
      <c r="BQ40" s="71">
        <v>15</v>
      </c>
      <c r="BR40" s="71">
        <v>0</v>
      </c>
      <c r="BS40" s="71">
        <v>7</v>
      </c>
      <c r="BT40" s="71">
        <v>0</v>
      </c>
      <c r="BU40"/>
      <c r="BV40" s="70">
        <v>155.51</v>
      </c>
      <c r="BW40" s="70">
        <v>0</v>
      </c>
      <c r="BX40" s="70">
        <v>0</v>
      </c>
      <c r="BY40" s="70">
        <v>0</v>
      </c>
      <c r="BZ40" s="70">
        <v>0</v>
      </c>
      <c r="CA40" s="70">
        <v>0</v>
      </c>
      <c r="CB40" s="70">
        <v>0</v>
      </c>
      <c r="CC40" s="70">
        <v>0</v>
      </c>
      <c r="CD40" s="70">
        <v>0</v>
      </c>
    </row>
    <row r="41" spans="1:82">
      <c r="A41" s="70" t="s">
        <v>1796</v>
      </c>
      <c r="B41" s="70">
        <v>63</v>
      </c>
      <c r="C41" s="70">
        <v>12</v>
      </c>
      <c r="D41" s="70">
        <v>4</v>
      </c>
      <c r="E41" s="70">
        <v>2015</v>
      </c>
      <c r="F41" s="70" t="s">
        <v>182</v>
      </c>
      <c r="G41" s="70" t="s">
        <v>1784</v>
      </c>
      <c r="H41" s="70" t="s">
        <v>1785</v>
      </c>
      <c r="I41" s="148"/>
      <c r="J41" s="71">
        <v>1367.537775029047</v>
      </c>
      <c r="K41" s="71">
        <v>6.9498347941825536</v>
      </c>
      <c r="L41" s="71">
        <v>11.07603365258017</v>
      </c>
      <c r="M41" s="71">
        <v>229.60926462558669</v>
      </c>
      <c r="N41" s="71">
        <v>169.13814236389999</v>
      </c>
      <c r="O41" s="71">
        <v>151.31695925377576</v>
      </c>
      <c r="P41" s="71">
        <v>103.55627883439337</v>
      </c>
      <c r="Q41" s="71">
        <v>11.282812897793701</v>
      </c>
      <c r="R41" s="71">
        <v>0</v>
      </c>
      <c r="S41" s="71">
        <v>4.3778690300000003</v>
      </c>
      <c r="T41" s="72"/>
      <c r="U41" s="71">
        <v>39406925</v>
      </c>
      <c r="V41" s="71">
        <v>2927</v>
      </c>
      <c r="W41" s="71">
        <v>184</v>
      </c>
      <c r="X41" s="71">
        <v>43340</v>
      </c>
      <c r="Y41" s="71">
        <v>65186</v>
      </c>
      <c r="Z41" s="71">
        <v>87914</v>
      </c>
      <c r="AA41" s="71">
        <v>20607</v>
      </c>
      <c r="AB41" s="71">
        <v>155295</v>
      </c>
      <c r="AC41" s="71">
        <v>0</v>
      </c>
      <c r="AD41" s="71">
        <v>4.3778690300000003</v>
      </c>
      <c r="AE41" s="72"/>
      <c r="AF41" s="71">
        <v>423230389.84946609</v>
      </c>
      <c r="AG41" s="71">
        <v>5980642.848823769</v>
      </c>
      <c r="AH41" s="71">
        <v>2314588.63693076</v>
      </c>
      <c r="AI41" s="71">
        <v>325775232.34287071</v>
      </c>
      <c r="AJ41" s="71">
        <v>233311398.02056611</v>
      </c>
      <c r="AK41" s="71">
        <v>0</v>
      </c>
      <c r="AL41" s="71">
        <v>0</v>
      </c>
      <c r="AM41" s="71">
        <v>21282528.311976049</v>
      </c>
      <c r="AN41" s="71">
        <v>0</v>
      </c>
      <c r="AO41" s="71">
        <v>0</v>
      </c>
      <c r="AP41" s="71">
        <v>1011894780.0106335</v>
      </c>
      <c r="AQ41" s="72"/>
      <c r="AR41" s="71">
        <v>3338</v>
      </c>
      <c r="AS41" s="71">
        <v>632</v>
      </c>
      <c r="AT41" s="71">
        <v>0</v>
      </c>
      <c r="AU41" s="71">
        <v>0</v>
      </c>
      <c r="AV41" s="71">
        <v>0</v>
      </c>
      <c r="AW41" s="71">
        <v>0</v>
      </c>
      <c r="AX41" s="71"/>
      <c r="AY41" s="72"/>
      <c r="AZ41" s="71">
        <v>12665.1</v>
      </c>
      <c r="BA41" s="71">
        <v>43516.4</v>
      </c>
      <c r="BB41" s="71">
        <v>0</v>
      </c>
      <c r="BC41" s="71">
        <v>0</v>
      </c>
      <c r="BD41" s="71">
        <v>0</v>
      </c>
      <c r="BE41" s="71">
        <v>0</v>
      </c>
      <c r="BF41" s="71"/>
      <c r="BG41" s="72"/>
      <c r="BH41" s="71">
        <v>0</v>
      </c>
      <c r="BI41" s="71">
        <v>0</v>
      </c>
      <c r="BJ41" s="71">
        <v>112.69799999999999</v>
      </c>
      <c r="BK41" s="71">
        <v>0</v>
      </c>
      <c r="BL41" s="71">
        <v>33.396000000000001</v>
      </c>
      <c r="BM41" s="71">
        <v>0</v>
      </c>
      <c r="BN41" s="72"/>
      <c r="BO41" s="71">
        <v>0</v>
      </c>
      <c r="BP41" s="71">
        <v>0</v>
      </c>
      <c r="BQ41" s="71">
        <v>15</v>
      </c>
      <c r="BR41" s="71">
        <v>0</v>
      </c>
      <c r="BS41" s="71">
        <v>7</v>
      </c>
      <c r="BT41" s="71">
        <v>0</v>
      </c>
      <c r="BU41"/>
      <c r="BV41" s="70">
        <v>146.09399999999999</v>
      </c>
      <c r="BW41" s="70">
        <v>0</v>
      </c>
      <c r="BX41" s="70">
        <v>0</v>
      </c>
      <c r="BY41" s="70">
        <v>0</v>
      </c>
      <c r="BZ41" s="70">
        <v>0</v>
      </c>
      <c r="CA41" s="70">
        <v>0</v>
      </c>
      <c r="CB41" s="70">
        <v>0</v>
      </c>
      <c r="CC41" s="70">
        <v>0</v>
      </c>
      <c r="CD41" s="70">
        <v>0</v>
      </c>
    </row>
    <row r="42" spans="1:82">
      <c r="A42" s="70" t="s">
        <v>1797</v>
      </c>
      <c r="B42" s="70">
        <v>64</v>
      </c>
      <c r="C42" s="70">
        <v>13</v>
      </c>
      <c r="D42" s="70">
        <v>4</v>
      </c>
      <c r="E42" s="70">
        <v>2016</v>
      </c>
      <c r="F42" s="70" t="s">
        <v>155</v>
      </c>
      <c r="G42" s="70" t="s">
        <v>1784</v>
      </c>
      <c r="H42" s="70" t="s">
        <v>1785</v>
      </c>
      <c r="I42" s="148"/>
      <c r="J42" s="71">
        <v>1509.6388295744346</v>
      </c>
      <c r="K42" s="71">
        <v>6.6975909588141862</v>
      </c>
      <c r="L42" s="71">
        <v>12.883381949513764</v>
      </c>
      <c r="M42" s="71">
        <v>197.46957883588098</v>
      </c>
      <c r="N42" s="71">
        <v>179.73220895121437</v>
      </c>
      <c r="O42" s="71">
        <v>150.25817821120756</v>
      </c>
      <c r="P42" s="71">
        <v>101.90683384498951</v>
      </c>
      <c r="Q42" s="71">
        <v>10.951495918345007</v>
      </c>
      <c r="R42" s="71">
        <v>0</v>
      </c>
      <c r="S42" s="71">
        <v>6.7617306142592</v>
      </c>
      <c r="T42" s="72"/>
      <c r="U42" s="71">
        <v>41099340</v>
      </c>
      <c r="V42" s="71">
        <v>2927</v>
      </c>
      <c r="W42" s="71">
        <v>184</v>
      </c>
      <c r="X42" s="71">
        <v>43340</v>
      </c>
      <c r="Y42" s="71">
        <v>66094</v>
      </c>
      <c r="Z42" s="71">
        <v>88372</v>
      </c>
      <c r="AA42" s="71">
        <v>20974</v>
      </c>
      <c r="AB42" s="71">
        <v>155050</v>
      </c>
      <c r="AC42" s="71">
        <v>0</v>
      </c>
      <c r="AD42" s="71">
        <v>6.7617306142592</v>
      </c>
      <c r="AE42" s="72"/>
      <c r="AF42" s="71">
        <v>484852823.30103451</v>
      </c>
      <c r="AG42" s="71">
        <v>5698608.8552275384</v>
      </c>
      <c r="AH42" s="71">
        <v>2131332.962908376</v>
      </c>
      <c r="AI42" s="71">
        <v>303151315.43437737</v>
      </c>
      <c r="AJ42" s="71">
        <v>248296481.59026971</v>
      </c>
      <c r="AK42" s="71">
        <v>0</v>
      </c>
      <c r="AL42" s="71">
        <v>0</v>
      </c>
      <c r="AM42" s="71">
        <v>21265460.440557621</v>
      </c>
      <c r="AN42" s="71">
        <v>0</v>
      </c>
      <c r="AO42" s="71">
        <v>0</v>
      </c>
      <c r="AP42" s="71">
        <v>1065396022.5843751</v>
      </c>
      <c r="AQ42" s="72"/>
      <c r="AR42" s="71">
        <v>3623</v>
      </c>
      <c r="AS42" s="71">
        <v>814</v>
      </c>
      <c r="AT42" s="71">
        <v>0</v>
      </c>
      <c r="AU42" s="71">
        <v>0</v>
      </c>
      <c r="AV42" s="71">
        <v>0</v>
      </c>
      <c r="AW42" s="71">
        <v>0</v>
      </c>
      <c r="AX42" s="71"/>
      <c r="AY42" s="72"/>
      <c r="AZ42" s="71">
        <v>13956.5</v>
      </c>
      <c r="BA42" s="71">
        <v>57315</v>
      </c>
      <c r="BB42" s="71">
        <v>0</v>
      </c>
      <c r="BC42" s="71">
        <v>0</v>
      </c>
      <c r="BD42" s="71">
        <v>0</v>
      </c>
      <c r="BE42" s="71">
        <v>0</v>
      </c>
      <c r="BF42" s="71"/>
      <c r="BG42" s="72"/>
      <c r="BH42" s="71">
        <v>0</v>
      </c>
      <c r="BI42" s="71">
        <v>0</v>
      </c>
      <c r="BJ42" s="71">
        <v>112.443</v>
      </c>
      <c r="BK42" s="71">
        <v>0</v>
      </c>
      <c r="BL42" s="71">
        <v>33.262999999999998</v>
      </c>
      <c r="BM42" s="71">
        <v>0</v>
      </c>
      <c r="BN42" s="72"/>
      <c r="BO42" s="71">
        <v>0</v>
      </c>
      <c r="BP42" s="71">
        <v>0</v>
      </c>
      <c r="BQ42" s="71">
        <v>15</v>
      </c>
      <c r="BR42" s="71">
        <v>0</v>
      </c>
      <c r="BS42" s="71">
        <v>7</v>
      </c>
      <c r="BT42" s="71">
        <v>0</v>
      </c>
      <c r="BU42"/>
      <c r="BV42" s="70">
        <v>145.70599999999999</v>
      </c>
      <c r="BW42" s="70">
        <v>0</v>
      </c>
      <c r="BX42" s="70">
        <v>0</v>
      </c>
      <c r="BY42" s="70">
        <v>0</v>
      </c>
      <c r="BZ42" s="70">
        <v>0</v>
      </c>
      <c r="CA42" s="70">
        <v>0</v>
      </c>
      <c r="CB42" s="70">
        <v>0</v>
      </c>
      <c r="CC42" s="70">
        <v>0</v>
      </c>
      <c r="CD42" s="70">
        <v>0</v>
      </c>
    </row>
    <row r="43" spans="1:82">
      <c r="A43" s="70" t="s">
        <v>1798</v>
      </c>
      <c r="B43" s="70">
        <v>65</v>
      </c>
      <c r="C43" s="70">
        <v>14</v>
      </c>
      <c r="D43" s="70">
        <v>4</v>
      </c>
      <c r="E43" s="70">
        <v>2017</v>
      </c>
      <c r="F43" s="70" t="s">
        <v>156</v>
      </c>
      <c r="G43" s="70" t="s">
        <v>1784</v>
      </c>
      <c r="H43" s="70" t="s">
        <v>1785</v>
      </c>
      <c r="I43" s="148"/>
      <c r="J43" s="71">
        <v>1430.8840856616948</v>
      </c>
      <c r="K43" s="71">
        <v>6.7041053492966416</v>
      </c>
      <c r="L43" s="71">
        <v>11.817540307303664</v>
      </c>
      <c r="M43" s="71">
        <v>200.35565776350487</v>
      </c>
      <c r="N43" s="71">
        <v>201.52238609895122</v>
      </c>
      <c r="O43" s="71">
        <v>151.07782468573313</v>
      </c>
      <c r="P43" s="71">
        <v>102.34274982329016</v>
      </c>
      <c r="Q43" s="71">
        <v>10.572171792668501</v>
      </c>
      <c r="R43" s="71">
        <v>0</v>
      </c>
      <c r="S43" s="71">
        <v>6.8054208958372007</v>
      </c>
      <c r="T43" s="72"/>
      <c r="U43" s="71">
        <v>41500404</v>
      </c>
      <c r="V43" s="71">
        <v>2927</v>
      </c>
      <c r="W43" s="71">
        <v>184</v>
      </c>
      <c r="X43" s="71">
        <v>43340</v>
      </c>
      <c r="Y43" s="71">
        <v>66981</v>
      </c>
      <c r="Z43" s="71">
        <v>90328</v>
      </c>
      <c r="AA43" s="71">
        <v>21198</v>
      </c>
      <c r="AB43" s="71">
        <v>154784</v>
      </c>
      <c r="AC43" s="71">
        <v>0</v>
      </c>
      <c r="AD43" s="71">
        <v>6.8054208958372007</v>
      </c>
      <c r="AE43" s="72"/>
      <c r="AF43" s="71">
        <v>459028515.26148963</v>
      </c>
      <c r="AG43" s="71">
        <v>5758479.9124697559</v>
      </c>
      <c r="AH43" s="71">
        <v>2620738.9976788932</v>
      </c>
      <c r="AI43" s="71">
        <v>322424651.805493</v>
      </c>
      <c r="AJ43" s="71">
        <v>282141006.28022581</v>
      </c>
      <c r="AK43" s="71">
        <v>0</v>
      </c>
      <c r="AL43" s="71">
        <v>0</v>
      </c>
      <c r="AM43" s="71">
        <v>21262195.49064162</v>
      </c>
      <c r="AN43" s="71">
        <v>0</v>
      </c>
      <c r="AO43" s="71">
        <v>0</v>
      </c>
      <c r="AP43" s="71">
        <v>1093235587.7479987</v>
      </c>
      <c r="AQ43" s="72"/>
      <c r="AR43" s="71">
        <v>3819</v>
      </c>
      <c r="AS43" s="71">
        <v>913</v>
      </c>
      <c r="AT43" s="71">
        <v>0</v>
      </c>
      <c r="AU43" s="71">
        <v>0</v>
      </c>
      <c r="AV43" s="71">
        <v>0</v>
      </c>
      <c r="AW43" s="71">
        <v>0</v>
      </c>
      <c r="AX43" s="71"/>
      <c r="AY43" s="72"/>
      <c r="AZ43" s="71">
        <v>14854.4</v>
      </c>
      <c r="BA43" s="71">
        <v>62842.400000000023</v>
      </c>
      <c r="BB43" s="71">
        <v>0</v>
      </c>
      <c r="BC43" s="71">
        <v>0</v>
      </c>
      <c r="BD43" s="71">
        <v>0</v>
      </c>
      <c r="BE43" s="71">
        <v>0</v>
      </c>
      <c r="BF43" s="71"/>
      <c r="BG43" s="72"/>
      <c r="BH43" s="71">
        <v>0</v>
      </c>
      <c r="BI43" s="71">
        <v>0</v>
      </c>
      <c r="BJ43" s="71">
        <v>112.643</v>
      </c>
      <c r="BK43" s="71">
        <v>0</v>
      </c>
      <c r="BL43" s="71">
        <v>33.555999999999997</v>
      </c>
      <c r="BM43" s="71">
        <v>0</v>
      </c>
      <c r="BN43" s="72"/>
      <c r="BO43" s="71">
        <v>0</v>
      </c>
      <c r="BP43" s="71">
        <v>0</v>
      </c>
      <c r="BQ43" s="71">
        <v>15</v>
      </c>
      <c r="BR43" s="71">
        <v>0</v>
      </c>
      <c r="BS43" s="71">
        <v>7</v>
      </c>
      <c r="BT43" s="71">
        <v>0</v>
      </c>
      <c r="BU43"/>
      <c r="BV43" s="70">
        <v>146.19900000000001</v>
      </c>
      <c r="BW43" s="70">
        <v>0</v>
      </c>
      <c r="BX43" s="70">
        <v>0</v>
      </c>
      <c r="BY43" s="70">
        <v>0</v>
      </c>
      <c r="BZ43" s="70">
        <v>0</v>
      </c>
      <c r="CA43" s="70">
        <v>0</v>
      </c>
      <c r="CB43" s="70">
        <v>0</v>
      </c>
      <c r="CC43" s="70">
        <v>0</v>
      </c>
      <c r="CD43" s="70">
        <v>0</v>
      </c>
    </row>
    <row r="44" spans="1:82">
      <c r="A44" s="70" t="s">
        <v>1799</v>
      </c>
      <c r="B44" s="70">
        <v>66</v>
      </c>
      <c r="C44" s="70">
        <v>15</v>
      </c>
      <c r="D44" s="70">
        <v>4</v>
      </c>
      <c r="E44" s="70">
        <v>2018</v>
      </c>
      <c r="F44" s="70" t="s">
        <v>183</v>
      </c>
      <c r="G44" s="70" t="s">
        <v>1784</v>
      </c>
      <c r="H44" s="70" t="s">
        <v>1785</v>
      </c>
      <c r="I44" s="148"/>
      <c r="J44" s="71">
        <v>1311.6929955011785</v>
      </c>
      <c r="K44" s="71">
        <v>6.3303944150201437</v>
      </c>
      <c r="L44" s="71">
        <v>11.051713009904718</v>
      </c>
      <c r="M44" s="71">
        <v>204.41425595344657</v>
      </c>
      <c r="N44" s="71">
        <v>171.22464485459778</v>
      </c>
      <c r="O44" s="71">
        <v>149.06488719124022</v>
      </c>
      <c r="P44" s="71">
        <v>102.2608632927984</v>
      </c>
      <c r="Q44" s="71">
        <v>9.8067262064180802</v>
      </c>
      <c r="R44" s="71">
        <v>0</v>
      </c>
      <c r="S44" s="71">
        <v>8.6594717400000008</v>
      </c>
      <c r="T44" s="72"/>
      <c r="U44" s="71">
        <v>42204138</v>
      </c>
      <c r="V44" s="71">
        <v>2927</v>
      </c>
      <c r="W44" s="71">
        <v>184</v>
      </c>
      <c r="X44" s="71">
        <v>43340</v>
      </c>
      <c r="Y44" s="71">
        <v>67961</v>
      </c>
      <c r="Z44" s="71">
        <v>90831</v>
      </c>
      <c r="AA44" s="71">
        <v>21394</v>
      </c>
      <c r="AB44" s="71">
        <v>154727</v>
      </c>
      <c r="AC44" s="71">
        <v>0</v>
      </c>
      <c r="AD44" s="71">
        <v>8.6594717400000008</v>
      </c>
      <c r="AE44" s="72"/>
      <c r="AF44" s="71">
        <v>434481021.79856128</v>
      </c>
      <c r="AG44" s="71">
        <v>5250792.919883946</v>
      </c>
      <c r="AH44" s="71">
        <v>2475003.6177520962</v>
      </c>
      <c r="AI44" s="71">
        <v>321571532.88110882</v>
      </c>
      <c r="AJ44" s="71">
        <v>256980754.18111601</v>
      </c>
      <c r="AK44" s="71">
        <v>0</v>
      </c>
      <c r="AL44" s="71">
        <v>0</v>
      </c>
      <c r="AM44" s="71">
        <v>21298343.407081291</v>
      </c>
      <c r="AN44" s="71">
        <v>0</v>
      </c>
      <c r="AO44" s="71">
        <v>0</v>
      </c>
      <c r="AP44" s="71">
        <v>1042057448.8055034</v>
      </c>
      <c r="AQ44" s="72"/>
      <c r="AR44" s="71">
        <v>4072</v>
      </c>
      <c r="AS44" s="71">
        <v>1039</v>
      </c>
      <c r="AT44" s="71">
        <v>0</v>
      </c>
      <c r="AU44" s="71">
        <v>0</v>
      </c>
      <c r="AV44" s="71">
        <v>0</v>
      </c>
      <c r="AW44" s="71">
        <v>0</v>
      </c>
      <c r="AX44" s="71"/>
      <c r="AY44" s="72"/>
      <c r="AZ44" s="71">
        <v>16085.600000000006</v>
      </c>
      <c r="BA44" s="71">
        <v>68935</v>
      </c>
      <c r="BB44" s="71">
        <v>0</v>
      </c>
      <c r="BC44" s="71">
        <v>0</v>
      </c>
      <c r="BD44" s="71">
        <v>0</v>
      </c>
      <c r="BE44" s="71">
        <v>0</v>
      </c>
      <c r="BF44" s="71"/>
      <c r="BG44" s="72"/>
      <c r="BH44" s="71">
        <v>0</v>
      </c>
      <c r="BI44" s="71">
        <v>0</v>
      </c>
      <c r="BJ44" s="71">
        <v>86.399000000000001</v>
      </c>
      <c r="BK44" s="71">
        <v>0</v>
      </c>
      <c r="BL44" s="71">
        <v>29.186</v>
      </c>
      <c r="BM44" s="71">
        <v>0</v>
      </c>
      <c r="BN44" s="72"/>
      <c r="BO44" s="71">
        <v>0</v>
      </c>
      <c r="BP44" s="71">
        <v>0</v>
      </c>
      <c r="BQ44" s="71">
        <v>12</v>
      </c>
      <c r="BR44" s="71">
        <v>0</v>
      </c>
      <c r="BS44" s="71">
        <v>6</v>
      </c>
      <c r="BT44" s="71">
        <v>0</v>
      </c>
      <c r="BU44"/>
      <c r="BV44" s="70">
        <v>115.58499999999999</v>
      </c>
      <c r="BW44" s="70">
        <v>0</v>
      </c>
      <c r="BX44" s="70">
        <v>0</v>
      </c>
      <c r="BY44" s="70">
        <v>0</v>
      </c>
      <c r="BZ44" s="70">
        <v>0</v>
      </c>
      <c r="CA44" s="70">
        <v>0</v>
      </c>
      <c r="CB44" s="70">
        <v>0</v>
      </c>
      <c r="CC44" s="70">
        <v>0</v>
      </c>
      <c r="CD44" s="70">
        <v>0</v>
      </c>
    </row>
    <row r="45" spans="1:82">
      <c r="A45" s="70" t="s">
        <v>1800</v>
      </c>
      <c r="B45" s="70">
        <v>67</v>
      </c>
      <c r="C45" s="70">
        <v>16</v>
      </c>
      <c r="D45" s="70">
        <v>4</v>
      </c>
      <c r="E45" s="70">
        <v>2019</v>
      </c>
      <c r="F45" s="70" t="s">
        <v>158</v>
      </c>
      <c r="G45" s="1064" t="s">
        <v>1784</v>
      </c>
      <c r="H45" s="70" t="s">
        <v>1785</v>
      </c>
      <c r="I45" s="148"/>
      <c r="J45" s="71">
        <v>1383.8833360024353</v>
      </c>
      <c r="K45" s="71">
        <v>5.7688040831348921</v>
      </c>
      <c r="L45" s="71">
        <v>11.143575740557964</v>
      </c>
      <c r="M45" s="71">
        <v>186.60248505252039</v>
      </c>
      <c r="N45" s="71">
        <v>165.00080416050989</v>
      </c>
      <c r="O45" s="71">
        <v>145.5307465511292</v>
      </c>
      <c r="P45" s="71">
        <v>104.00969987490512</v>
      </c>
      <c r="Q45" s="71">
        <v>9.5263917216619607</v>
      </c>
      <c r="R45" s="71">
        <v>0</v>
      </c>
      <c r="S45" s="71">
        <v>6.3795106087999995</v>
      </c>
      <c r="T45" s="72"/>
      <c r="U45" s="71">
        <v>44701492</v>
      </c>
      <c r="V45" s="71">
        <v>2927</v>
      </c>
      <c r="W45" s="71">
        <v>184</v>
      </c>
      <c r="X45" s="71">
        <v>43340</v>
      </c>
      <c r="Y45" s="71">
        <v>68859</v>
      </c>
      <c r="Z45" s="71">
        <v>91112</v>
      </c>
      <c r="AA45" s="71">
        <v>21597</v>
      </c>
      <c r="AB45" s="71">
        <v>154373</v>
      </c>
      <c r="AC45" s="71">
        <v>0</v>
      </c>
      <c r="AD45" s="71">
        <v>6.3795106088000004</v>
      </c>
      <c r="AE45" s="72"/>
      <c r="AF45" s="71">
        <v>463893884.27655739</v>
      </c>
      <c r="AG45" s="71">
        <v>5071488.3324642712</v>
      </c>
      <c r="AH45" s="71">
        <v>2579273.196311506</v>
      </c>
      <c r="AI45" s="71">
        <v>305474173.76446372</v>
      </c>
      <c r="AJ45" s="71">
        <v>246220570.89073539</v>
      </c>
      <c r="AK45" s="71">
        <v>0</v>
      </c>
      <c r="AL45" s="71">
        <v>0</v>
      </c>
      <c r="AM45" s="71">
        <v>21024440.480678193</v>
      </c>
      <c r="AN45" s="71">
        <v>0</v>
      </c>
      <c r="AO45" s="71">
        <v>0</v>
      </c>
      <c r="AP45" s="71">
        <v>1044263830.9412104</v>
      </c>
      <c r="AQ45" s="72"/>
      <c r="AR45" s="71">
        <v>4300</v>
      </c>
      <c r="AS45" s="71">
        <v>1177</v>
      </c>
      <c r="AT45" s="71">
        <v>0</v>
      </c>
      <c r="AU45" s="71">
        <v>0</v>
      </c>
      <c r="AV45" s="71">
        <v>0</v>
      </c>
      <c r="AW45" s="71">
        <v>0</v>
      </c>
      <c r="AX45" s="71"/>
      <c r="AY45" s="72"/>
      <c r="AZ45" s="71">
        <v>17217.199999999972</v>
      </c>
      <c r="BA45" s="71">
        <v>77887.999999999971</v>
      </c>
      <c r="BB45" s="71">
        <v>0</v>
      </c>
      <c r="BC45" s="71">
        <v>0</v>
      </c>
      <c r="BD45" s="71">
        <v>0</v>
      </c>
      <c r="BE45" s="71">
        <v>0</v>
      </c>
      <c r="BF45" s="71"/>
      <c r="BG45" s="72"/>
      <c r="BH45" s="71">
        <v>0</v>
      </c>
      <c r="BI45" s="71">
        <v>0</v>
      </c>
      <c r="BJ45" s="71">
        <v>93.412999999999997</v>
      </c>
      <c r="BK45" s="71">
        <v>0</v>
      </c>
      <c r="BL45" s="71">
        <v>32.084000000000003</v>
      </c>
      <c r="BM45" s="71">
        <v>0</v>
      </c>
      <c r="BN45" s="72"/>
      <c r="BO45" s="71">
        <v>0</v>
      </c>
      <c r="BP45" s="71">
        <v>0</v>
      </c>
      <c r="BQ45" s="71">
        <v>13</v>
      </c>
      <c r="BR45" s="71">
        <v>0</v>
      </c>
      <c r="BS45" s="71">
        <v>7</v>
      </c>
      <c r="BT45" s="71">
        <v>0</v>
      </c>
      <c r="BU45"/>
      <c r="BV45" s="70">
        <v>125.497</v>
      </c>
      <c r="BW45" s="70">
        <v>0</v>
      </c>
      <c r="BX45" s="70">
        <v>0</v>
      </c>
      <c r="BY45" s="70">
        <v>0</v>
      </c>
      <c r="BZ45" s="70">
        <v>0</v>
      </c>
      <c r="CA45" s="70">
        <v>0</v>
      </c>
      <c r="CB45" s="70">
        <v>0</v>
      </c>
      <c r="CC45" s="70">
        <v>0</v>
      </c>
      <c r="CD45" s="70">
        <v>0</v>
      </c>
    </row>
    <row r="46" spans="1:82">
      <c r="A46" s="70" t="s">
        <v>1801</v>
      </c>
      <c r="B46" s="70">
        <v>68</v>
      </c>
      <c r="C46" s="70">
        <v>17</v>
      </c>
      <c r="D46" s="70">
        <v>4</v>
      </c>
      <c r="E46" s="70">
        <v>2020</v>
      </c>
      <c r="F46" s="70" t="s">
        <v>159</v>
      </c>
      <c r="G46" s="1064" t="s">
        <v>1784</v>
      </c>
      <c r="H46" s="70" t="s">
        <v>1785</v>
      </c>
      <c r="I46" s="148"/>
      <c r="J46" s="71">
        <v>1434.5440453615299</v>
      </c>
      <c r="K46" s="71">
        <v>5.909172850788436</v>
      </c>
      <c r="L46" s="71">
        <v>11.225966351649141</v>
      </c>
      <c r="M46" s="71">
        <v>180.11982322214297</v>
      </c>
      <c r="N46" s="71">
        <v>163.39284469738766</v>
      </c>
      <c r="O46" s="71">
        <v>128.38855433615456</v>
      </c>
      <c r="P46" s="71">
        <v>100.33809946578945</v>
      </c>
      <c r="Q46" s="71">
        <v>9.0882059047095094</v>
      </c>
      <c r="R46" s="71">
        <v>0</v>
      </c>
      <c r="S46" s="71">
        <v>6.5311759651599992</v>
      </c>
      <c r="T46" s="72"/>
      <c r="U46" s="71">
        <v>49222093</v>
      </c>
      <c r="V46" s="71">
        <v>2814</v>
      </c>
      <c r="W46" s="71">
        <v>197</v>
      </c>
      <c r="X46" s="71">
        <v>43897</v>
      </c>
      <c r="Y46" s="71">
        <v>69752</v>
      </c>
      <c r="Z46" s="71">
        <v>91743</v>
      </c>
      <c r="AA46" s="71">
        <v>22145</v>
      </c>
      <c r="AB46" s="71">
        <v>154140</v>
      </c>
      <c r="AC46" s="71">
        <v>0</v>
      </c>
      <c r="AD46" s="71">
        <v>6.5311759651599992</v>
      </c>
      <c r="AE46" s="72"/>
      <c r="AF46" s="71">
        <v>499887621.2311849</v>
      </c>
      <c r="AG46" s="71">
        <v>4750887.7581518311</v>
      </c>
      <c r="AH46" s="71">
        <v>2748962.0642672088</v>
      </c>
      <c r="AI46" s="71">
        <v>301555326.91409975</v>
      </c>
      <c r="AJ46" s="71">
        <v>250977016.85201439</v>
      </c>
      <c r="AK46" s="71"/>
      <c r="AL46" s="71"/>
      <c r="AM46" s="71">
        <v>20116982.531118341</v>
      </c>
      <c r="AN46" s="71"/>
      <c r="AO46" s="71"/>
      <c r="AP46" s="71">
        <v>1080036797.3508365</v>
      </c>
      <c r="AQ46" s="72"/>
      <c r="AR46" s="71">
        <v>4537</v>
      </c>
      <c r="AS46" s="71">
        <v>1288</v>
      </c>
      <c r="AT46" s="71">
        <v>0</v>
      </c>
      <c r="AU46" s="71">
        <v>0</v>
      </c>
      <c r="AV46" s="71">
        <v>0</v>
      </c>
      <c r="AW46" s="71">
        <v>0</v>
      </c>
      <c r="AX46" s="71"/>
      <c r="AY46" s="72"/>
      <c r="AZ46" s="71">
        <v>18452.599999999911</v>
      </c>
      <c r="BA46" s="71">
        <v>89321.199999999881</v>
      </c>
      <c r="BB46" s="71">
        <v>0</v>
      </c>
      <c r="BC46" s="71">
        <v>0</v>
      </c>
      <c r="BD46" s="71">
        <v>0</v>
      </c>
      <c r="BE46" s="71">
        <v>0</v>
      </c>
      <c r="BF46" s="71"/>
      <c r="BG46" s="72"/>
      <c r="BH46" s="71">
        <v>0</v>
      </c>
      <c r="BI46" s="71">
        <v>0</v>
      </c>
      <c r="BJ46" s="71">
        <v>100.63200000000001</v>
      </c>
      <c r="BK46" s="71">
        <v>0</v>
      </c>
      <c r="BL46" s="71">
        <v>25.831000000000003</v>
      </c>
      <c r="BM46" s="71">
        <v>0</v>
      </c>
      <c r="BN46" s="72"/>
      <c r="BO46" s="71">
        <v>0</v>
      </c>
      <c r="BP46" s="71">
        <v>0</v>
      </c>
      <c r="BQ46" s="71">
        <v>14</v>
      </c>
      <c r="BR46" s="71">
        <v>0</v>
      </c>
      <c r="BS46" s="71">
        <v>7</v>
      </c>
      <c r="BT46" s="71">
        <v>0</v>
      </c>
      <c r="BU46"/>
      <c r="BV46" s="70">
        <v>126.46299999999999</v>
      </c>
      <c r="BW46" s="70">
        <v>0</v>
      </c>
      <c r="BX46" s="70">
        <v>0</v>
      </c>
      <c r="BY46" s="70">
        <v>0</v>
      </c>
      <c r="BZ46" s="70">
        <v>0</v>
      </c>
      <c r="CA46" s="70">
        <v>0</v>
      </c>
      <c r="CB46" s="70">
        <v>0</v>
      </c>
      <c r="CC46" s="70">
        <v>0</v>
      </c>
      <c r="CD46" s="70">
        <v>0</v>
      </c>
    </row>
    <row r="47" spans="1:82">
      <c r="A47" s="70" t="s">
        <v>1802</v>
      </c>
      <c r="B47" s="70">
        <v>68</v>
      </c>
      <c r="C47" s="70">
        <v>18</v>
      </c>
      <c r="D47" s="70">
        <v>4</v>
      </c>
      <c r="E47" s="70">
        <v>2021</v>
      </c>
      <c r="F47" s="70" t="s">
        <v>160</v>
      </c>
      <c r="G47" s="70" t="s">
        <v>1784</v>
      </c>
      <c r="H47" s="70" t="s">
        <v>1785</v>
      </c>
      <c r="I47" s="148"/>
      <c r="J47" s="71">
        <v>1805.1147787710706</v>
      </c>
      <c r="K47" s="71">
        <v>6.4296598663700832</v>
      </c>
      <c r="L47" s="71">
        <v>10.429183078779557</v>
      </c>
      <c r="M47" s="71">
        <v>198.60634052922518</v>
      </c>
      <c r="N47" s="71">
        <v>169.21993912671155</v>
      </c>
      <c r="O47" s="71">
        <v>125.56510775434118</v>
      </c>
      <c r="P47" s="71">
        <v>105.49198459665926</v>
      </c>
      <c r="Q47" s="71">
        <v>8.9803458274774393</v>
      </c>
      <c r="R47" s="71">
        <v>0</v>
      </c>
      <c r="S47" s="71">
        <v>6.6579385442399994</v>
      </c>
      <c r="T47" s="72"/>
      <c r="U47" s="71">
        <v>60023871</v>
      </c>
      <c r="V47" s="71">
        <v>2814</v>
      </c>
      <c r="W47" s="71">
        <v>197</v>
      </c>
      <c r="X47" s="71">
        <v>43897</v>
      </c>
      <c r="Y47" s="71">
        <v>70342</v>
      </c>
      <c r="Z47" s="71">
        <v>92386</v>
      </c>
      <c r="AA47" s="71">
        <v>22703</v>
      </c>
      <c r="AB47" s="71">
        <v>153807</v>
      </c>
      <c r="AC47" s="71">
        <v>0</v>
      </c>
      <c r="AD47" s="71">
        <v>6.6579385442399994</v>
      </c>
      <c r="AE47" s="72"/>
      <c r="AF47" s="71">
        <v>600135407.582739</v>
      </c>
      <c r="AG47" s="71">
        <v>5155406.0942304078</v>
      </c>
      <c r="AH47" s="71">
        <v>2241603.0850735246</v>
      </c>
      <c r="AI47" s="71">
        <v>329581530.57537329</v>
      </c>
      <c r="AJ47" s="71">
        <v>253624009.48216441</v>
      </c>
      <c r="AK47" s="71">
        <v>0</v>
      </c>
      <c r="AL47" s="71">
        <v>0</v>
      </c>
      <c r="AM47" s="71">
        <v>20189304.792054746</v>
      </c>
      <c r="AN47" s="71">
        <v>0</v>
      </c>
      <c r="AO47" s="71">
        <v>0</v>
      </c>
      <c r="AP47" s="71">
        <v>1210927261.6116352</v>
      </c>
      <c r="AQ47" s="72"/>
      <c r="AR47" s="71">
        <v>4769</v>
      </c>
      <c r="AS47" s="71">
        <v>1351</v>
      </c>
      <c r="AT47" s="71">
        <v>0</v>
      </c>
      <c r="AU47" s="71">
        <v>0</v>
      </c>
      <c r="AV47" s="71">
        <v>0</v>
      </c>
      <c r="AW47" s="71">
        <v>0</v>
      </c>
      <c r="AX47" s="71"/>
      <c r="AY47" s="72"/>
      <c r="AZ47" s="71">
        <v>19764.199999999899</v>
      </c>
      <c r="BA47" s="71">
        <v>97131.099999999889</v>
      </c>
      <c r="BB47" s="71">
        <v>0</v>
      </c>
      <c r="BC47" s="71">
        <v>0</v>
      </c>
      <c r="BD47" s="71">
        <v>0</v>
      </c>
      <c r="BE47" s="71">
        <v>0</v>
      </c>
      <c r="BF47" s="71"/>
      <c r="BG47" s="72"/>
      <c r="BH47" s="71">
        <v>0</v>
      </c>
      <c r="BI47" s="71">
        <v>0</v>
      </c>
      <c r="BJ47" s="71">
        <v>94.400999999999996</v>
      </c>
      <c r="BK47" s="71">
        <v>0</v>
      </c>
      <c r="BL47" s="71">
        <v>25.682000000000002</v>
      </c>
      <c r="BM47" s="71">
        <v>0</v>
      </c>
      <c r="BN47" s="72"/>
      <c r="BO47" s="71">
        <v>0</v>
      </c>
      <c r="BP47" s="71">
        <v>0</v>
      </c>
      <c r="BQ47" s="71">
        <v>14</v>
      </c>
      <c r="BR47" s="71">
        <v>0</v>
      </c>
      <c r="BS47" s="71">
        <v>7</v>
      </c>
      <c r="BT47" s="71">
        <v>0</v>
      </c>
      <c r="BU47"/>
      <c r="BV47" s="70">
        <v>120.083</v>
      </c>
      <c r="BW47" s="70">
        <v>0</v>
      </c>
      <c r="BX47" s="70">
        <v>0</v>
      </c>
      <c r="BY47" s="70">
        <v>0</v>
      </c>
      <c r="BZ47" s="70">
        <v>0</v>
      </c>
      <c r="CA47" s="70">
        <v>0</v>
      </c>
      <c r="CB47" s="70">
        <v>0</v>
      </c>
      <c r="CC47" s="70">
        <v>0</v>
      </c>
      <c r="CD47" s="70">
        <v>0</v>
      </c>
    </row>
    <row r="48" spans="1:82">
      <c r="A48" s="70" t="s">
        <v>1803</v>
      </c>
      <c r="B48" s="70">
        <v>68</v>
      </c>
      <c r="C48" s="70">
        <v>19</v>
      </c>
      <c r="D48" s="70">
        <v>4</v>
      </c>
      <c r="E48" s="70">
        <v>2022</v>
      </c>
      <c r="F48" s="70" t="s">
        <v>161</v>
      </c>
      <c r="G48" s="70" t="s">
        <v>1784</v>
      </c>
      <c r="H48" s="70" t="s">
        <v>1785</v>
      </c>
      <c r="I48" s="148"/>
      <c r="J48" s="71">
        <v>1319.9313895887719</v>
      </c>
      <c r="K48" s="71">
        <v>6.1653064293580506</v>
      </c>
      <c r="L48" s="71">
        <v>8.8193072530219876</v>
      </c>
      <c r="M48" s="71">
        <v>196.14216176739959</v>
      </c>
      <c r="N48" s="71">
        <v>183.50414786937424</v>
      </c>
      <c r="O48" s="71">
        <v>135.07559568892449</v>
      </c>
      <c r="P48" s="71">
        <v>105.90804625425429</v>
      </c>
      <c r="Q48" s="71">
        <v>9.0459988694810747</v>
      </c>
      <c r="R48" s="71">
        <v>0</v>
      </c>
      <c r="S48" s="71">
        <v>5.4938570593600007</v>
      </c>
      <c r="T48" s="72"/>
      <c r="U48" s="71">
        <v>59175608</v>
      </c>
      <c r="V48" s="71">
        <v>2814</v>
      </c>
      <c r="W48" s="71">
        <v>197</v>
      </c>
      <c r="X48" s="71">
        <v>43897</v>
      </c>
      <c r="Y48" s="71">
        <v>71249</v>
      </c>
      <c r="Z48" s="71">
        <v>94425</v>
      </c>
      <c r="AA48" s="71">
        <v>23140</v>
      </c>
      <c r="AB48" s="71">
        <v>153661</v>
      </c>
      <c r="AC48" s="71">
        <v>0</v>
      </c>
      <c r="AD48" s="71">
        <v>5.4938570593600007</v>
      </c>
      <c r="AE48" s="72"/>
      <c r="AF48" s="71">
        <v>464145410.79518145</v>
      </c>
      <c r="AG48" s="71">
        <v>5090219.8036775226</v>
      </c>
      <c r="AH48" s="71">
        <v>2240968.2678786349</v>
      </c>
      <c r="AI48" s="71">
        <v>320092406.08411843</v>
      </c>
      <c r="AJ48" s="71">
        <v>289898760.68264502</v>
      </c>
      <c r="AK48" s="71">
        <v>0</v>
      </c>
      <c r="AL48" s="71">
        <v>0</v>
      </c>
      <c r="AM48" s="71">
        <v>19841829.185891781</v>
      </c>
      <c r="AN48" s="71">
        <v>0</v>
      </c>
      <c r="AO48" s="71">
        <v>0</v>
      </c>
      <c r="AP48" s="71">
        <v>1101309594.8193929</v>
      </c>
      <c r="AQ48" s="72"/>
      <c r="AR48" s="71">
        <v>5063</v>
      </c>
      <c r="AS48" s="71">
        <v>1405</v>
      </c>
      <c r="AT48" s="71">
        <v>0</v>
      </c>
      <c r="AU48" s="71">
        <v>0</v>
      </c>
      <c r="AV48" s="71">
        <v>0</v>
      </c>
      <c r="AW48" s="71">
        <v>0</v>
      </c>
      <c r="AX48" s="71"/>
      <c r="AY48" s="72"/>
      <c r="AZ48" s="71">
        <v>21414.599999999875</v>
      </c>
      <c r="BA48" s="71">
        <v>104206.59999999989</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1804</v>
      </c>
      <c r="B49" s="70">
        <v>68</v>
      </c>
      <c r="C49" s="70">
        <v>20</v>
      </c>
      <c r="D49" s="70">
        <v>4</v>
      </c>
      <c r="E49" s="70">
        <v>2023</v>
      </c>
      <c r="F49" s="70" t="s">
        <v>1539</v>
      </c>
      <c r="G49" s="70" t="s">
        <v>1784</v>
      </c>
      <c r="H49" s="70" t="s">
        <v>1785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5399</v>
      </c>
      <c r="AS49" s="71">
        <v>1441</v>
      </c>
      <c r="AT49" s="71">
        <v>0</v>
      </c>
      <c r="AU49" s="71">
        <v>0</v>
      </c>
      <c r="AV49" s="71">
        <v>0</v>
      </c>
      <c r="AW49" s="71">
        <v>0</v>
      </c>
      <c r="AX49" s="71"/>
      <c r="AY49" s="72"/>
      <c r="AZ49" s="71">
        <v>23144.399999999849</v>
      </c>
      <c r="BA49" s="71">
        <v>108826.29999999986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1805</v>
      </c>
      <c r="B50" s="70">
        <v>68</v>
      </c>
      <c r="C50" s="70">
        <v>21</v>
      </c>
      <c r="D50" s="70">
        <v>4</v>
      </c>
      <c r="E50" s="70">
        <v>2024</v>
      </c>
      <c r="F50" s="70" t="s">
        <v>1558</v>
      </c>
      <c r="G50" s="70" t="s">
        <v>1784</v>
      </c>
      <c r="H50" s="70" t="s">
        <v>1785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1806</v>
      </c>
      <c r="B51" s="70">
        <v>103</v>
      </c>
      <c r="C51" s="70">
        <v>1</v>
      </c>
      <c r="D51" s="70">
        <v>7</v>
      </c>
      <c r="E51" s="70">
        <v>1990</v>
      </c>
      <c r="F51" s="70" t="s">
        <v>787</v>
      </c>
      <c r="G51" s="70" t="s">
        <v>1807</v>
      </c>
      <c r="H51" s="70" t="s">
        <v>1808</v>
      </c>
      <c r="I51" s="148"/>
      <c r="J51" s="71">
        <v>1696.7840090105451</v>
      </c>
      <c r="K51" s="71">
        <v>11.495862181144281</v>
      </c>
      <c r="L51" s="71">
        <v>1.1290457621775261</v>
      </c>
      <c r="M51" s="71">
        <v>93.225344105484936</v>
      </c>
      <c r="N51" s="71">
        <v>132.58296489109969</v>
      </c>
      <c r="O51" s="71">
        <v>121.8224542661292</v>
      </c>
      <c r="P51" s="71">
        <v>98.1133096714902</v>
      </c>
      <c r="Q51" s="71">
        <v>7.3984664689058297</v>
      </c>
      <c r="R51" s="71">
        <v>0</v>
      </c>
      <c r="S51" s="71">
        <v>8.0338452055308007</v>
      </c>
      <c r="T51" s="72"/>
      <c r="U51" s="71">
        <v>144407926</v>
      </c>
      <c r="V51" s="71">
        <v>4302</v>
      </c>
      <c r="W51" s="71">
        <v>13</v>
      </c>
      <c r="X51" s="71">
        <v>35449</v>
      </c>
      <c r="Y51" s="71">
        <v>42470</v>
      </c>
      <c r="Z51" s="71">
        <v>50107</v>
      </c>
      <c r="AA51" s="71">
        <v>23823</v>
      </c>
      <c r="AB51" s="71">
        <v>120126</v>
      </c>
      <c r="AC51" s="71">
        <v>0</v>
      </c>
      <c r="AD51" s="71">
        <v>8.0338452055308007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1809</v>
      </c>
      <c r="B52" s="70">
        <v>104</v>
      </c>
      <c r="C52" s="70">
        <v>2</v>
      </c>
      <c r="D52" s="70">
        <v>7</v>
      </c>
      <c r="E52" s="70">
        <v>2005</v>
      </c>
      <c r="F52" s="70" t="s">
        <v>789</v>
      </c>
      <c r="G52" s="70" t="s">
        <v>1807</v>
      </c>
      <c r="H52" s="70" t="s">
        <v>1808</v>
      </c>
      <c r="I52" s="148"/>
      <c r="J52" s="71">
        <v>1494.628210895957</v>
      </c>
      <c r="K52" s="71">
        <v>9.7351606955931089</v>
      </c>
      <c r="L52" s="71">
        <v>1.5886313997712149</v>
      </c>
      <c r="M52" s="71">
        <v>198.790448554015</v>
      </c>
      <c r="N52" s="71">
        <v>194.61914641163679</v>
      </c>
      <c r="O52" s="71">
        <v>179.72079979963911</v>
      </c>
      <c r="P52" s="71">
        <v>91.385901931505899</v>
      </c>
      <c r="Q52" s="71">
        <v>8.0677854761458399</v>
      </c>
      <c r="R52" s="71">
        <v>0</v>
      </c>
      <c r="S52" s="71">
        <v>16.762469675570859</v>
      </c>
      <c r="T52" s="72"/>
      <c r="U52" s="71">
        <v>151921608</v>
      </c>
      <c r="V52" s="71">
        <v>4248</v>
      </c>
      <c r="W52" s="71">
        <v>21</v>
      </c>
      <c r="X52" s="71">
        <v>40119</v>
      </c>
      <c r="Y52" s="71">
        <v>52937</v>
      </c>
      <c r="Z52" s="71">
        <v>85541</v>
      </c>
      <c r="AA52" s="71">
        <v>18173</v>
      </c>
      <c r="AB52" s="71">
        <v>136941</v>
      </c>
      <c r="AC52" s="71">
        <v>0</v>
      </c>
      <c r="AD52" s="71">
        <v>16.762469675570859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1810</v>
      </c>
      <c r="B53" s="70">
        <v>105</v>
      </c>
      <c r="C53" s="70">
        <v>3</v>
      </c>
      <c r="D53" s="70">
        <v>7</v>
      </c>
      <c r="E53" s="70">
        <v>2006</v>
      </c>
      <c r="F53" s="70" t="s">
        <v>790</v>
      </c>
      <c r="G53" s="70" t="s">
        <v>1807</v>
      </c>
      <c r="H53" s="70" t="s">
        <v>1808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1811</v>
      </c>
      <c r="B54" s="70">
        <v>106</v>
      </c>
      <c r="C54" s="70">
        <v>4</v>
      </c>
      <c r="D54" s="70">
        <v>7</v>
      </c>
      <c r="E54" s="70">
        <v>2007</v>
      </c>
      <c r="F54" s="70" t="s">
        <v>791</v>
      </c>
      <c r="G54" s="70" t="s">
        <v>1807</v>
      </c>
      <c r="H54" s="70" t="s">
        <v>1808</v>
      </c>
      <c r="I54" s="148"/>
      <c r="J54" s="71">
        <v>1457.4589611936051</v>
      </c>
      <c r="K54" s="71">
        <v>9.1310886600731145</v>
      </c>
      <c r="L54" s="71">
        <v>1.4991561554986721</v>
      </c>
      <c r="M54" s="71">
        <v>220.37493414408021</v>
      </c>
      <c r="N54" s="71">
        <v>197.58779650921099</v>
      </c>
      <c r="O54" s="71">
        <v>178.03062336404221</v>
      </c>
      <c r="P54" s="71">
        <v>90.625080530152005</v>
      </c>
      <c r="Q54" s="71">
        <v>8.6827552881059802</v>
      </c>
      <c r="R54" s="71">
        <v>0</v>
      </c>
      <c r="S54" s="71">
        <v>20.229648284692921</v>
      </c>
      <c r="T54" s="72"/>
      <c r="U54" s="71">
        <v>176793850</v>
      </c>
      <c r="V54" s="71">
        <v>3992</v>
      </c>
      <c r="W54" s="71">
        <v>17</v>
      </c>
      <c r="X54" s="71">
        <v>48679</v>
      </c>
      <c r="Y54" s="71">
        <v>55895</v>
      </c>
      <c r="Z54" s="71">
        <v>88088</v>
      </c>
      <c r="AA54" s="71">
        <v>17747</v>
      </c>
      <c r="AB54" s="71">
        <v>139586</v>
      </c>
      <c r="AC54" s="71">
        <v>0</v>
      </c>
      <c r="AD54" s="71">
        <v>20.229648284692921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1812</v>
      </c>
      <c r="B55" s="70">
        <v>107</v>
      </c>
      <c r="C55" s="70">
        <v>5</v>
      </c>
      <c r="D55" s="70">
        <v>7</v>
      </c>
      <c r="E55" s="70">
        <v>2008</v>
      </c>
      <c r="F55" s="70" t="s">
        <v>792</v>
      </c>
      <c r="G55" s="70" t="s">
        <v>1807</v>
      </c>
      <c r="H55" s="70" t="s">
        <v>1808</v>
      </c>
      <c r="I55" s="148"/>
      <c r="J55" s="71">
        <v>1375.898393133454</v>
      </c>
      <c r="K55" s="71">
        <v>6.8189516244767701</v>
      </c>
      <c r="L55" s="71">
        <v>1.335915373807423</v>
      </c>
      <c r="M55" s="71">
        <v>219.74269075597741</v>
      </c>
      <c r="N55" s="71">
        <v>198.6297521560098</v>
      </c>
      <c r="O55" s="71">
        <v>172.83938048065031</v>
      </c>
      <c r="P55" s="71">
        <v>89.175219842293174</v>
      </c>
      <c r="Q55" s="71">
        <v>8.5890691901486598</v>
      </c>
      <c r="R55" s="71">
        <v>0</v>
      </c>
      <c r="S55" s="71">
        <v>17.766733060488011</v>
      </c>
      <c r="T55" s="72"/>
      <c r="U55" s="71">
        <v>177866295</v>
      </c>
      <c r="V55" s="71">
        <v>3992</v>
      </c>
      <c r="W55" s="71">
        <v>17</v>
      </c>
      <c r="X55" s="71">
        <v>48679</v>
      </c>
      <c r="Y55" s="71">
        <v>56812</v>
      </c>
      <c r="Z55" s="71">
        <v>88521</v>
      </c>
      <c r="AA55" s="71">
        <v>17483</v>
      </c>
      <c r="AB55" s="71">
        <v>140351</v>
      </c>
      <c r="AC55" s="71">
        <v>0</v>
      </c>
      <c r="AD55" s="71">
        <v>17.766733060488011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1813</v>
      </c>
      <c r="B56" s="70">
        <v>108</v>
      </c>
      <c r="C56" s="70">
        <v>6</v>
      </c>
      <c r="D56" s="70">
        <v>7</v>
      </c>
      <c r="E56" s="70">
        <v>2009</v>
      </c>
      <c r="F56" s="70" t="s">
        <v>176</v>
      </c>
      <c r="G56" s="70" t="s">
        <v>1807</v>
      </c>
      <c r="H56" s="70" t="s">
        <v>1808</v>
      </c>
      <c r="I56" s="148"/>
      <c r="J56" s="71">
        <v>1351.065090885216</v>
      </c>
      <c r="K56" s="71">
        <v>7.255837985590162</v>
      </c>
      <c r="L56" s="71">
        <v>0.37001297019084473</v>
      </c>
      <c r="M56" s="71">
        <v>241.39127047715681</v>
      </c>
      <c r="N56" s="71">
        <v>193.9608615400621</v>
      </c>
      <c r="O56" s="71">
        <v>176.57504909095331</v>
      </c>
      <c r="P56" s="71">
        <v>84.592946811280385</v>
      </c>
      <c r="Q56" s="71">
        <v>8.2340354890021104</v>
      </c>
      <c r="R56" s="71">
        <v>0</v>
      </c>
      <c r="S56" s="71">
        <v>13.51542162782931</v>
      </c>
      <c r="T56" s="72"/>
      <c r="U56" s="71">
        <v>137306632</v>
      </c>
      <c r="V56" s="71">
        <v>4463</v>
      </c>
      <c r="W56" s="71">
        <v>8</v>
      </c>
      <c r="X56" s="71">
        <v>56572</v>
      </c>
      <c r="Y56" s="71">
        <v>57312</v>
      </c>
      <c r="Z56" s="71">
        <v>89263</v>
      </c>
      <c r="AA56" s="71">
        <v>17026</v>
      </c>
      <c r="AB56" s="71">
        <v>141242</v>
      </c>
      <c r="AC56" s="71">
        <v>0</v>
      </c>
      <c r="AD56" s="71">
        <v>13.51542162782931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483.404</v>
      </c>
      <c r="BK56" s="71">
        <v>0</v>
      </c>
      <c r="BL56" s="71">
        <v>45.846000000000004</v>
      </c>
      <c r="BM56" s="71">
        <v>0</v>
      </c>
      <c r="BN56" s="72"/>
      <c r="BO56" s="71">
        <v>0</v>
      </c>
      <c r="BP56" s="71">
        <v>0</v>
      </c>
      <c r="BQ56" s="71">
        <v>27</v>
      </c>
      <c r="BR56" s="71">
        <v>0</v>
      </c>
      <c r="BS56" s="71">
        <v>4</v>
      </c>
      <c r="BT56" s="71">
        <v>0</v>
      </c>
      <c r="BU56"/>
      <c r="BV56" s="70">
        <v>498.29500000000002</v>
      </c>
      <c r="BW56" s="70">
        <v>0</v>
      </c>
      <c r="BX56" s="70">
        <v>16.834</v>
      </c>
      <c r="BY56" s="70">
        <v>0</v>
      </c>
      <c r="BZ56" s="70">
        <v>0</v>
      </c>
      <c r="CA56" s="70">
        <v>0</v>
      </c>
      <c r="CB56" s="70">
        <v>14.121</v>
      </c>
      <c r="CC56" s="70">
        <v>0</v>
      </c>
      <c r="CD56" s="70">
        <v>0</v>
      </c>
    </row>
    <row r="57" spans="1:82">
      <c r="A57" s="70" t="s">
        <v>1814</v>
      </c>
      <c r="B57" s="70">
        <v>109</v>
      </c>
      <c r="C57" s="70">
        <v>7</v>
      </c>
      <c r="D57" s="70">
        <v>7</v>
      </c>
      <c r="E57" s="70">
        <v>2010</v>
      </c>
      <c r="F57" s="70" t="s">
        <v>177</v>
      </c>
      <c r="G57" s="70" t="s">
        <v>1807</v>
      </c>
      <c r="H57" s="70" t="s">
        <v>1808</v>
      </c>
      <c r="I57" s="148"/>
      <c r="J57" s="71">
        <v>1493.5388892357889</v>
      </c>
      <c r="K57" s="71">
        <v>7.741205248370723</v>
      </c>
      <c r="L57" s="71">
        <v>0.34904476896694298</v>
      </c>
      <c r="M57" s="71">
        <v>247.81732678775899</v>
      </c>
      <c r="N57" s="71">
        <v>214.9275392613003</v>
      </c>
      <c r="O57" s="71">
        <v>176.23089396468981</v>
      </c>
      <c r="P57" s="71">
        <v>85.062782181479847</v>
      </c>
      <c r="Q57" s="71">
        <v>8.6276954749017207</v>
      </c>
      <c r="R57" s="71">
        <v>0</v>
      </c>
      <c r="S57" s="71">
        <v>11.77324672268934</v>
      </c>
      <c r="T57" s="72"/>
      <c r="U57" s="71">
        <v>153776942</v>
      </c>
      <c r="V57" s="71">
        <v>4463</v>
      </c>
      <c r="W57" s="71">
        <v>8</v>
      </c>
      <c r="X57" s="71">
        <v>56572</v>
      </c>
      <c r="Y57" s="71">
        <v>57848</v>
      </c>
      <c r="Z57" s="71">
        <v>89503</v>
      </c>
      <c r="AA57" s="71">
        <v>16693</v>
      </c>
      <c r="AB57" s="71">
        <v>141812</v>
      </c>
      <c r="AC57" s="71">
        <v>0</v>
      </c>
      <c r="AD57" s="71">
        <v>11.77324672268934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510.78199999999998</v>
      </c>
      <c r="BK57" s="71">
        <v>0</v>
      </c>
      <c r="BL57" s="71">
        <v>22.079000000000001</v>
      </c>
      <c r="BM57" s="71">
        <v>0</v>
      </c>
      <c r="BN57" s="72"/>
      <c r="BO57" s="71">
        <v>0</v>
      </c>
      <c r="BP57" s="71">
        <v>0</v>
      </c>
      <c r="BQ57" s="71">
        <v>28</v>
      </c>
      <c r="BR57" s="71">
        <v>0</v>
      </c>
      <c r="BS57" s="71">
        <v>3</v>
      </c>
      <c r="BT57" s="71">
        <v>0</v>
      </c>
      <c r="BU57"/>
      <c r="BV57" s="70">
        <v>509.46800000000002</v>
      </c>
      <c r="BW57" s="70">
        <v>0</v>
      </c>
      <c r="BX57" s="70">
        <v>13.364000000000001</v>
      </c>
      <c r="BY57" s="70">
        <v>0</v>
      </c>
      <c r="BZ57" s="70">
        <v>0</v>
      </c>
      <c r="CA57" s="70">
        <v>0</v>
      </c>
      <c r="CB57" s="70">
        <v>10.029</v>
      </c>
      <c r="CC57" s="70">
        <v>0</v>
      </c>
      <c r="CD57" s="70">
        <v>0</v>
      </c>
    </row>
    <row r="58" spans="1:82">
      <c r="A58" s="70" t="s">
        <v>1815</v>
      </c>
      <c r="B58" s="70">
        <v>110</v>
      </c>
      <c r="C58" s="70">
        <v>8</v>
      </c>
      <c r="D58" s="70">
        <v>7</v>
      </c>
      <c r="E58" s="70">
        <v>2011</v>
      </c>
      <c r="F58" s="70" t="s">
        <v>178</v>
      </c>
      <c r="G58" s="70" t="s">
        <v>1807</v>
      </c>
      <c r="H58" s="70" t="s">
        <v>1808</v>
      </c>
      <c r="I58" s="148"/>
      <c r="J58" s="71">
        <v>1402.7351347871229</v>
      </c>
      <c r="K58" s="71">
        <v>10.51225915901099</v>
      </c>
      <c r="L58" s="71">
        <v>0.36244591571168588</v>
      </c>
      <c r="M58" s="71">
        <v>268.3918614432331</v>
      </c>
      <c r="N58" s="71">
        <v>218.5194670329725</v>
      </c>
      <c r="O58" s="71">
        <v>174.65941301399272</v>
      </c>
      <c r="P58" s="71">
        <v>82.832234079615787</v>
      </c>
      <c r="Q58" s="71">
        <v>9.9899826089161206</v>
      </c>
      <c r="R58" s="71">
        <v>0</v>
      </c>
      <c r="S58" s="71">
        <v>15.22785691763103</v>
      </c>
      <c r="T58" s="72"/>
      <c r="U58" s="71">
        <v>142203475</v>
      </c>
      <c r="V58" s="71">
        <v>4463</v>
      </c>
      <c r="W58" s="71">
        <v>8</v>
      </c>
      <c r="X58" s="71">
        <v>56572</v>
      </c>
      <c r="Y58" s="71">
        <v>58392</v>
      </c>
      <c r="Z58" s="71">
        <v>90632</v>
      </c>
      <c r="AA58" s="71">
        <v>16739</v>
      </c>
      <c r="AB58" s="71">
        <v>142354</v>
      </c>
      <c r="AC58" s="71">
        <v>0</v>
      </c>
      <c r="AD58" s="71">
        <v>15.22785691763103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522.12099999999998</v>
      </c>
      <c r="BK58" s="71">
        <v>0</v>
      </c>
      <c r="BL58" s="71">
        <v>51.658000000000001</v>
      </c>
      <c r="BM58" s="71">
        <v>0</v>
      </c>
      <c r="BN58" s="72"/>
      <c r="BO58" s="71">
        <v>0</v>
      </c>
      <c r="BP58" s="71">
        <v>0</v>
      </c>
      <c r="BQ58" s="71">
        <v>30</v>
      </c>
      <c r="BR58" s="71">
        <v>0</v>
      </c>
      <c r="BS58" s="71">
        <v>4</v>
      </c>
      <c r="BT58" s="71">
        <v>0</v>
      </c>
      <c r="BU58"/>
      <c r="BV58" s="70">
        <v>514.77300000000002</v>
      </c>
      <c r="BW58" s="70">
        <v>0</v>
      </c>
      <c r="BX58" s="70">
        <v>44.235999999999997</v>
      </c>
      <c r="BY58" s="70">
        <v>0</v>
      </c>
      <c r="BZ58" s="70">
        <v>0</v>
      </c>
      <c r="CA58" s="70">
        <v>0</v>
      </c>
      <c r="CB58" s="70">
        <v>11.185</v>
      </c>
      <c r="CC58" s="70">
        <v>3.585</v>
      </c>
      <c r="CD58" s="70">
        <v>0</v>
      </c>
    </row>
    <row r="59" spans="1:82">
      <c r="A59" s="70" t="s">
        <v>1816</v>
      </c>
      <c r="B59" s="70">
        <v>111</v>
      </c>
      <c r="C59" s="70">
        <v>9</v>
      </c>
      <c r="D59" s="70">
        <v>7</v>
      </c>
      <c r="E59" s="70">
        <v>2012</v>
      </c>
      <c r="F59" s="70" t="s">
        <v>179</v>
      </c>
      <c r="G59" s="70" t="s">
        <v>1807</v>
      </c>
      <c r="H59" s="70" t="s">
        <v>1808</v>
      </c>
      <c r="I59" s="148"/>
      <c r="J59" s="71">
        <v>1391.51754084147</v>
      </c>
      <c r="K59" s="71">
        <v>9.4010971006462842</v>
      </c>
      <c r="L59" s="71">
        <v>0.35306475128275222</v>
      </c>
      <c r="M59" s="71">
        <v>283.54546714648183</v>
      </c>
      <c r="N59" s="71">
        <v>230.36284427457639</v>
      </c>
      <c r="O59" s="71">
        <v>175.00766960876857</v>
      </c>
      <c r="P59" s="71">
        <v>82.870543186261671</v>
      </c>
      <c r="Q59" s="71">
        <v>11.191913066777699</v>
      </c>
      <c r="R59" s="71">
        <v>0</v>
      </c>
      <c r="S59" s="71">
        <v>19.679828963941588</v>
      </c>
      <c r="T59" s="72"/>
      <c r="U59" s="71">
        <v>151894460</v>
      </c>
      <c r="V59" s="71">
        <v>4463</v>
      </c>
      <c r="W59" s="71">
        <v>8</v>
      </c>
      <c r="X59" s="71">
        <v>56572</v>
      </c>
      <c r="Y59" s="71">
        <v>60894</v>
      </c>
      <c r="Z59" s="71">
        <v>91533</v>
      </c>
      <c r="AA59" s="71">
        <v>16652</v>
      </c>
      <c r="AB59" s="71">
        <v>146787</v>
      </c>
      <c r="AC59" s="71">
        <v>0</v>
      </c>
      <c r="AD59" s="71">
        <v>19.679828963941588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2.2330000000000001</v>
      </c>
      <c r="BJ59" s="71">
        <v>587.26700000000005</v>
      </c>
      <c r="BK59" s="71">
        <v>0</v>
      </c>
      <c r="BL59" s="71">
        <v>63.619</v>
      </c>
      <c r="BM59" s="71">
        <v>0</v>
      </c>
      <c r="BN59" s="72"/>
      <c r="BO59" s="71">
        <v>0</v>
      </c>
      <c r="BP59" s="71">
        <v>1</v>
      </c>
      <c r="BQ59" s="71">
        <v>30</v>
      </c>
      <c r="BR59" s="71">
        <v>0</v>
      </c>
      <c r="BS59" s="71">
        <v>4</v>
      </c>
      <c r="BT59" s="71">
        <v>0</v>
      </c>
      <c r="BU59"/>
      <c r="BV59" s="70">
        <v>582.40300000000002</v>
      </c>
      <c r="BW59" s="70">
        <v>0</v>
      </c>
      <c r="BX59" s="70">
        <v>52.287999999999997</v>
      </c>
      <c r="BY59" s="70">
        <v>0</v>
      </c>
      <c r="BZ59" s="70">
        <v>0</v>
      </c>
      <c r="CA59" s="70">
        <v>0</v>
      </c>
      <c r="CB59" s="70">
        <v>14.006</v>
      </c>
      <c r="CC59" s="70">
        <v>4.4219999999999997</v>
      </c>
      <c r="CD59" s="70">
        <v>0</v>
      </c>
    </row>
    <row r="60" spans="1:82">
      <c r="A60" s="70" t="s">
        <v>1817</v>
      </c>
      <c r="B60" s="70">
        <v>112</v>
      </c>
      <c r="C60" s="70">
        <v>10</v>
      </c>
      <c r="D60" s="70">
        <v>7</v>
      </c>
      <c r="E60" s="70">
        <v>2013</v>
      </c>
      <c r="F60" s="70" t="s">
        <v>180</v>
      </c>
      <c r="G60" s="70" t="s">
        <v>1807</v>
      </c>
      <c r="H60" s="70" t="s">
        <v>1808</v>
      </c>
      <c r="I60" s="148"/>
      <c r="J60" s="71">
        <v>1544.3329584555961</v>
      </c>
      <c r="K60" s="71">
        <v>7.98887366657807</v>
      </c>
      <c r="L60" s="71">
        <v>0.32577932469384269</v>
      </c>
      <c r="M60" s="71">
        <v>282.28810908508081</v>
      </c>
      <c r="N60" s="71">
        <v>210.16151624644559</v>
      </c>
      <c r="O60" s="71">
        <v>170.24394373407571</v>
      </c>
      <c r="P60" s="71">
        <v>82.908054978370032</v>
      </c>
      <c r="Q60" s="71">
        <v>11.410775093930701</v>
      </c>
      <c r="R60" s="71">
        <v>0</v>
      </c>
      <c r="S60" s="71">
        <v>13.715079261780319</v>
      </c>
      <c r="T60" s="72"/>
      <c r="U60" s="71">
        <v>173885244</v>
      </c>
      <c r="V60" s="71">
        <v>4463</v>
      </c>
      <c r="W60" s="71">
        <v>8</v>
      </c>
      <c r="X60" s="71">
        <v>56572</v>
      </c>
      <c r="Y60" s="71">
        <v>61478</v>
      </c>
      <c r="Z60" s="71">
        <v>93017</v>
      </c>
      <c r="AA60" s="71">
        <v>16597</v>
      </c>
      <c r="AB60" s="71">
        <v>147512</v>
      </c>
      <c r="AC60" s="71">
        <v>0</v>
      </c>
      <c r="AD60" s="71">
        <v>13.715079261780319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582.04899999999998</v>
      </c>
      <c r="BK60" s="71">
        <v>0</v>
      </c>
      <c r="BL60" s="71">
        <v>57.698999999999998</v>
      </c>
      <c r="BM60" s="71">
        <v>0</v>
      </c>
      <c r="BN60" s="72"/>
      <c r="BO60" s="71">
        <v>0</v>
      </c>
      <c r="BP60" s="71">
        <v>0</v>
      </c>
      <c r="BQ60" s="71">
        <v>30</v>
      </c>
      <c r="BR60" s="71">
        <v>0</v>
      </c>
      <c r="BS60" s="71">
        <v>5</v>
      </c>
      <c r="BT60" s="71">
        <v>0</v>
      </c>
      <c r="BU60"/>
      <c r="BV60" s="70">
        <v>579.69299999999998</v>
      </c>
      <c r="BW60" s="70">
        <v>13.223000000000001</v>
      </c>
      <c r="BX60" s="70">
        <v>29.879000000000001</v>
      </c>
      <c r="BY60" s="70">
        <v>0</v>
      </c>
      <c r="BZ60" s="70">
        <v>0</v>
      </c>
      <c r="CA60" s="70">
        <v>0</v>
      </c>
      <c r="CB60" s="70">
        <v>12.651</v>
      </c>
      <c r="CC60" s="70">
        <v>4.3019999999999996</v>
      </c>
      <c r="CD60" s="70">
        <v>0</v>
      </c>
    </row>
    <row r="61" spans="1:82">
      <c r="A61" s="70" t="s">
        <v>1818</v>
      </c>
      <c r="B61" s="70">
        <v>113</v>
      </c>
      <c r="C61" s="70">
        <v>11</v>
      </c>
      <c r="D61" s="70">
        <v>7</v>
      </c>
      <c r="E61" s="70">
        <v>2014</v>
      </c>
      <c r="F61" s="70" t="s">
        <v>181</v>
      </c>
      <c r="G61" s="70" t="s">
        <v>1807</v>
      </c>
      <c r="H61" s="70" t="s">
        <v>1808</v>
      </c>
      <c r="I61" s="148"/>
      <c r="J61" s="71">
        <v>1285.1167621167319</v>
      </c>
      <c r="K61" s="71">
        <v>8.5306500675417958</v>
      </c>
      <c r="L61" s="71">
        <v>2.5738609553286582</v>
      </c>
      <c r="M61" s="71">
        <v>297.69953919014671</v>
      </c>
      <c r="N61" s="71">
        <v>204.232306290163</v>
      </c>
      <c r="O61" s="71">
        <v>162.46469512317034</v>
      </c>
      <c r="P61" s="71">
        <v>84.02189913764937</v>
      </c>
      <c r="Q61" s="71">
        <v>11.0338285860956</v>
      </c>
      <c r="R61" s="71">
        <v>0</v>
      </c>
      <c r="S61" s="71">
        <v>14.292160985607421</v>
      </c>
      <c r="T61" s="72"/>
      <c r="U61" s="71">
        <v>158006051</v>
      </c>
      <c r="V61" s="71">
        <v>4128</v>
      </c>
      <c r="W61" s="71">
        <v>54</v>
      </c>
      <c r="X61" s="71">
        <v>63913</v>
      </c>
      <c r="Y61" s="71">
        <v>62304</v>
      </c>
      <c r="Z61" s="71">
        <v>93491</v>
      </c>
      <c r="AA61" s="71">
        <v>16733</v>
      </c>
      <c r="AB61" s="71">
        <v>148669</v>
      </c>
      <c r="AC61" s="71">
        <v>0</v>
      </c>
      <c r="AD61" s="71">
        <v>14.292160985607421</v>
      </c>
      <c r="AE61" s="72"/>
      <c r="AF61" s="71"/>
      <c r="AG61" s="71"/>
      <c r="AH61" s="71"/>
      <c r="AI61" s="71"/>
      <c r="AJ61" s="71"/>
      <c r="AK61" s="71"/>
      <c r="AL61" s="71"/>
      <c r="AM61" s="71"/>
      <c r="AN61" s="71"/>
      <c r="AO61" s="71"/>
      <c r="AP61" s="71"/>
      <c r="AQ61" s="72"/>
      <c r="AR61" s="71">
        <v>3424</v>
      </c>
      <c r="AS61" s="71">
        <v>372</v>
      </c>
      <c r="AT61" s="71">
        <v>0</v>
      </c>
      <c r="AU61" s="71">
        <v>0</v>
      </c>
      <c r="AV61" s="71">
        <v>0</v>
      </c>
      <c r="AW61" s="71">
        <v>1</v>
      </c>
      <c r="AX61" s="71"/>
      <c r="AY61" s="72"/>
      <c r="AZ61" s="71">
        <v>14464.6</v>
      </c>
      <c r="BA61" s="71">
        <v>10170.1</v>
      </c>
      <c r="BB61" s="71">
        <v>0</v>
      </c>
      <c r="BC61" s="71">
        <v>0</v>
      </c>
      <c r="BD61" s="71">
        <v>0</v>
      </c>
      <c r="BE61" s="71">
        <v>4480</v>
      </c>
      <c r="BF61" s="71"/>
      <c r="BG61" s="72"/>
      <c r="BH61" s="71">
        <v>0</v>
      </c>
      <c r="BI61" s="71">
        <v>0</v>
      </c>
      <c r="BJ61" s="71">
        <v>550.92200000000003</v>
      </c>
      <c r="BK61" s="71">
        <v>0</v>
      </c>
      <c r="BL61" s="71">
        <v>100.709</v>
      </c>
      <c r="BM61" s="71">
        <v>0</v>
      </c>
      <c r="BN61" s="72"/>
      <c r="BO61" s="71">
        <v>0</v>
      </c>
      <c r="BP61" s="71">
        <v>0</v>
      </c>
      <c r="BQ61" s="71">
        <v>29</v>
      </c>
      <c r="BR61" s="71">
        <v>0</v>
      </c>
      <c r="BS61" s="71">
        <v>5</v>
      </c>
      <c r="BT61" s="71">
        <v>0</v>
      </c>
      <c r="BU61"/>
      <c r="BV61" s="70">
        <v>553.577</v>
      </c>
      <c r="BW61" s="70">
        <v>9.7989999999999995</v>
      </c>
      <c r="BX61" s="70">
        <v>73.061000000000007</v>
      </c>
      <c r="BY61" s="70">
        <v>0</v>
      </c>
      <c r="BZ61" s="70">
        <v>0</v>
      </c>
      <c r="CA61" s="70">
        <v>0</v>
      </c>
      <c r="CB61" s="70">
        <v>11.37</v>
      </c>
      <c r="CC61" s="70">
        <v>3.8239999999999998</v>
      </c>
      <c r="CD61" s="70">
        <v>0</v>
      </c>
    </row>
    <row r="62" spans="1:82">
      <c r="A62" s="70" t="s">
        <v>1819</v>
      </c>
      <c r="B62" s="70">
        <v>114</v>
      </c>
      <c r="C62" s="70">
        <v>12</v>
      </c>
      <c r="D62" s="70">
        <v>7</v>
      </c>
      <c r="E62" s="70">
        <v>2015</v>
      </c>
      <c r="F62" s="70" t="s">
        <v>182</v>
      </c>
      <c r="G62" s="70" t="s">
        <v>1807</v>
      </c>
      <c r="H62" s="70" t="s">
        <v>1808</v>
      </c>
      <c r="I62" s="148"/>
      <c r="J62" s="71">
        <v>1145.183935204273</v>
      </c>
      <c r="K62" s="71">
        <v>8.2716699361437822</v>
      </c>
      <c r="L62" s="71">
        <v>3.0247641742488609</v>
      </c>
      <c r="M62" s="71">
        <v>283.78069185753708</v>
      </c>
      <c r="N62" s="71">
        <v>185.615530644079</v>
      </c>
      <c r="O62" s="71">
        <v>162.48233808626256</v>
      </c>
      <c r="P62" s="71">
        <v>85.299377732566256</v>
      </c>
      <c r="Q62" s="71">
        <v>10.8444909285584</v>
      </c>
      <c r="R62" s="71">
        <v>0</v>
      </c>
      <c r="S62" s="71">
        <v>13.398187648772851</v>
      </c>
      <c r="T62" s="72"/>
      <c r="U62" s="71">
        <v>161389701</v>
      </c>
      <c r="V62" s="71">
        <v>4128</v>
      </c>
      <c r="W62" s="71">
        <v>54</v>
      </c>
      <c r="X62" s="71">
        <v>63913</v>
      </c>
      <c r="Y62" s="71">
        <v>62968</v>
      </c>
      <c r="Z62" s="71">
        <v>94401</v>
      </c>
      <c r="AA62" s="71">
        <v>16974</v>
      </c>
      <c r="AB62" s="71">
        <v>149262</v>
      </c>
      <c r="AC62" s="71">
        <v>0</v>
      </c>
      <c r="AD62" s="71">
        <v>13.398187648772851</v>
      </c>
      <c r="AE62" s="72"/>
      <c r="AF62" s="71">
        <v>851602588.00557327</v>
      </c>
      <c r="AG62" s="71">
        <v>6862946.395223584</v>
      </c>
      <c r="AH62" s="71">
        <v>612819.55842010654</v>
      </c>
      <c r="AI62" s="71">
        <v>384135488.08103359</v>
      </c>
      <c r="AJ62" s="71">
        <v>275577878.61295527</v>
      </c>
      <c r="AK62" s="71">
        <v>0</v>
      </c>
      <c r="AL62" s="71">
        <v>0</v>
      </c>
      <c r="AM62" s="71">
        <v>20455730.969459221</v>
      </c>
      <c r="AN62" s="71">
        <v>0</v>
      </c>
      <c r="AO62" s="71">
        <v>0</v>
      </c>
      <c r="AP62" s="71">
        <v>1539247451.6226652</v>
      </c>
      <c r="AQ62" s="72"/>
      <c r="AR62" s="71">
        <v>3748</v>
      </c>
      <c r="AS62" s="71">
        <v>505</v>
      </c>
      <c r="AT62" s="71">
        <v>0</v>
      </c>
      <c r="AU62" s="71">
        <v>0</v>
      </c>
      <c r="AV62" s="71">
        <v>0</v>
      </c>
      <c r="AW62" s="71">
        <v>1</v>
      </c>
      <c r="AX62" s="71"/>
      <c r="AY62" s="72"/>
      <c r="AZ62" s="71">
        <v>16014.1</v>
      </c>
      <c r="BA62" s="71">
        <v>12686</v>
      </c>
      <c r="BB62" s="71">
        <v>0</v>
      </c>
      <c r="BC62" s="71">
        <v>0</v>
      </c>
      <c r="BD62" s="71">
        <v>0</v>
      </c>
      <c r="BE62" s="71">
        <v>4480</v>
      </c>
      <c r="BF62" s="71"/>
      <c r="BG62" s="72"/>
      <c r="BH62" s="71">
        <v>0</v>
      </c>
      <c r="BI62" s="71">
        <v>0</v>
      </c>
      <c r="BJ62" s="71">
        <v>521.34299999999996</v>
      </c>
      <c r="BK62" s="71">
        <v>0</v>
      </c>
      <c r="BL62" s="71">
        <v>98.212999999999994</v>
      </c>
      <c r="BM62" s="71">
        <v>0</v>
      </c>
      <c r="BN62" s="72"/>
      <c r="BO62" s="71">
        <v>0</v>
      </c>
      <c r="BP62" s="71">
        <v>0</v>
      </c>
      <c r="BQ62" s="71">
        <v>31</v>
      </c>
      <c r="BR62" s="71">
        <v>0</v>
      </c>
      <c r="BS62" s="71">
        <v>5</v>
      </c>
      <c r="BT62" s="71">
        <v>0</v>
      </c>
      <c r="BU62"/>
      <c r="BV62" s="70">
        <v>550.99599999999998</v>
      </c>
      <c r="BW62" s="70">
        <v>14.486000000000001</v>
      </c>
      <c r="BX62" s="70">
        <v>41.598999999999997</v>
      </c>
      <c r="BY62" s="70">
        <v>0</v>
      </c>
      <c r="BZ62" s="70">
        <v>0</v>
      </c>
      <c r="CA62" s="70">
        <v>0</v>
      </c>
      <c r="CB62" s="70">
        <v>12.475</v>
      </c>
      <c r="CC62" s="70">
        <v>0</v>
      </c>
      <c r="CD62" s="70">
        <v>0</v>
      </c>
    </row>
    <row r="63" spans="1:82">
      <c r="A63" s="70" t="s">
        <v>1820</v>
      </c>
      <c r="B63" s="70">
        <v>115</v>
      </c>
      <c r="C63" s="70">
        <v>13</v>
      </c>
      <c r="D63" s="70">
        <v>7</v>
      </c>
      <c r="E63" s="70">
        <v>2016</v>
      </c>
      <c r="F63" s="70" t="s">
        <v>155</v>
      </c>
      <c r="G63" s="70" t="s">
        <v>1807</v>
      </c>
      <c r="H63" s="70" t="s">
        <v>1808</v>
      </c>
      <c r="I63" s="148"/>
      <c r="J63" s="71">
        <v>1225.1527575468506</v>
      </c>
      <c r="K63" s="71">
        <v>8.3245162688225562</v>
      </c>
      <c r="L63" s="71">
        <v>3.2025935542793014</v>
      </c>
      <c r="M63" s="71">
        <v>246.19237612996685</v>
      </c>
      <c r="N63" s="71">
        <v>185.67631321103886</v>
      </c>
      <c r="O63" s="71">
        <v>162.11941311820735</v>
      </c>
      <c r="P63" s="71">
        <v>84.760404139689243</v>
      </c>
      <c r="Q63" s="71">
        <v>10.610060695711793</v>
      </c>
      <c r="R63" s="71">
        <v>0</v>
      </c>
      <c r="S63" s="71">
        <v>17.320961796981088</v>
      </c>
      <c r="T63" s="72"/>
      <c r="U63" s="71">
        <v>160056409</v>
      </c>
      <c r="V63" s="71">
        <v>4128</v>
      </c>
      <c r="W63" s="71">
        <v>54</v>
      </c>
      <c r="X63" s="71">
        <v>63913</v>
      </c>
      <c r="Y63" s="71">
        <v>63939</v>
      </c>
      <c r="Z63" s="71">
        <v>95348</v>
      </c>
      <c r="AA63" s="71">
        <v>17445</v>
      </c>
      <c r="AB63" s="71">
        <v>150216</v>
      </c>
      <c r="AC63" s="71">
        <v>0</v>
      </c>
      <c r="AD63" s="71">
        <v>17.320961796981091</v>
      </c>
      <c r="AE63" s="72"/>
      <c r="AF63" s="71">
        <v>862618711.36479402</v>
      </c>
      <c r="AG63" s="71">
        <v>6517333.4808512758</v>
      </c>
      <c r="AH63" s="71">
        <v>492870.55481032649</v>
      </c>
      <c r="AI63" s="71">
        <v>380852013.60967302</v>
      </c>
      <c r="AJ63" s="71">
        <v>266196433.85433289</v>
      </c>
      <c r="AK63" s="71">
        <v>0</v>
      </c>
      <c r="AL63" s="71">
        <v>0</v>
      </c>
      <c r="AM63" s="71">
        <v>20602466.336915851</v>
      </c>
      <c r="AN63" s="71">
        <v>0</v>
      </c>
      <c r="AO63" s="71">
        <v>0</v>
      </c>
      <c r="AP63" s="71">
        <v>1537279829.2013774</v>
      </c>
      <c r="AQ63" s="72"/>
      <c r="AR63" s="71">
        <v>4021</v>
      </c>
      <c r="AS63" s="71">
        <v>576</v>
      </c>
      <c r="AT63" s="71">
        <v>0</v>
      </c>
      <c r="AU63" s="71">
        <v>0</v>
      </c>
      <c r="AV63" s="71">
        <v>0</v>
      </c>
      <c r="AW63" s="71">
        <v>1</v>
      </c>
      <c r="AX63" s="71"/>
      <c r="AY63" s="72"/>
      <c r="AZ63" s="71">
        <v>17309.8</v>
      </c>
      <c r="BA63" s="71">
        <v>14259.2</v>
      </c>
      <c r="BB63" s="71">
        <v>0</v>
      </c>
      <c r="BC63" s="71">
        <v>0</v>
      </c>
      <c r="BD63" s="71">
        <v>0</v>
      </c>
      <c r="BE63" s="71">
        <v>4480</v>
      </c>
      <c r="BF63" s="71"/>
      <c r="BG63" s="72"/>
      <c r="BH63" s="71">
        <v>0</v>
      </c>
      <c r="BI63" s="71">
        <v>0</v>
      </c>
      <c r="BJ63" s="71">
        <v>517.66499999999996</v>
      </c>
      <c r="BK63" s="71">
        <v>0</v>
      </c>
      <c r="BL63" s="71">
        <v>59.400000000000006</v>
      </c>
      <c r="BM63" s="71">
        <v>0</v>
      </c>
      <c r="BN63" s="72"/>
      <c r="BO63" s="71">
        <v>0</v>
      </c>
      <c r="BP63" s="71">
        <v>0</v>
      </c>
      <c r="BQ63" s="71">
        <v>31</v>
      </c>
      <c r="BR63" s="71">
        <v>0</v>
      </c>
      <c r="BS63" s="71">
        <v>6</v>
      </c>
      <c r="BT63" s="71">
        <v>0</v>
      </c>
      <c r="BU63"/>
      <c r="BV63" s="70">
        <v>522.60400000000004</v>
      </c>
      <c r="BW63" s="70">
        <v>0</v>
      </c>
      <c r="BX63" s="70">
        <v>46.485999999999997</v>
      </c>
      <c r="BY63" s="70">
        <v>0</v>
      </c>
      <c r="BZ63" s="70">
        <v>0</v>
      </c>
      <c r="CA63" s="70">
        <v>0</v>
      </c>
      <c r="CB63" s="70">
        <v>7.9749999999999996</v>
      </c>
      <c r="CC63" s="70">
        <v>0</v>
      </c>
      <c r="CD63" s="70">
        <v>0</v>
      </c>
    </row>
    <row r="64" spans="1:82">
      <c r="A64" s="70" t="s">
        <v>1821</v>
      </c>
      <c r="B64" s="70">
        <v>116</v>
      </c>
      <c r="C64" s="70">
        <v>14</v>
      </c>
      <c r="D64" s="70">
        <v>7</v>
      </c>
      <c r="E64" s="70">
        <v>2017</v>
      </c>
      <c r="F64" s="70" t="s">
        <v>156</v>
      </c>
      <c r="G64" s="1064" t="s">
        <v>1807</v>
      </c>
      <c r="H64" s="70" t="s">
        <v>1808</v>
      </c>
      <c r="I64" s="148"/>
      <c r="J64" s="71">
        <v>1174.1029612458876</v>
      </c>
      <c r="K64" s="71">
        <v>8.4989761086544515</v>
      </c>
      <c r="L64" s="71">
        <v>2.9792577923079837</v>
      </c>
      <c r="M64" s="71">
        <v>243.98374034205406</v>
      </c>
      <c r="N64" s="71">
        <v>192.23311758782998</v>
      </c>
      <c r="O64" s="71">
        <v>161.3506083100774</v>
      </c>
      <c r="P64" s="71">
        <v>83.817929978400812</v>
      </c>
      <c r="Q64" s="71">
        <v>10.3057227917175</v>
      </c>
      <c r="R64" s="71">
        <v>0</v>
      </c>
      <c r="S64" s="71">
        <v>12.406509467158253</v>
      </c>
      <c r="T64" s="72"/>
      <c r="U64" s="71">
        <v>163428553</v>
      </c>
      <c r="V64" s="71">
        <v>4128</v>
      </c>
      <c r="W64" s="71">
        <v>54</v>
      </c>
      <c r="X64" s="71">
        <v>63913</v>
      </c>
      <c r="Y64" s="71">
        <v>64712</v>
      </c>
      <c r="Z64" s="71">
        <v>96470</v>
      </c>
      <c r="AA64" s="71">
        <v>17361</v>
      </c>
      <c r="AB64" s="71">
        <v>150883</v>
      </c>
      <c r="AC64" s="71">
        <v>0</v>
      </c>
      <c r="AD64" s="71">
        <v>12.40650946715825</v>
      </c>
      <c r="AE64" s="72"/>
      <c r="AF64" s="71">
        <v>881774170.92903781</v>
      </c>
      <c r="AG64" s="71">
        <v>6745216.4073965363</v>
      </c>
      <c r="AH64" s="71">
        <v>628101.70630620001</v>
      </c>
      <c r="AI64" s="71">
        <v>386988047.41326809</v>
      </c>
      <c r="AJ64" s="71">
        <v>284447975.9446885</v>
      </c>
      <c r="AK64" s="71">
        <v>0</v>
      </c>
      <c r="AL64" s="71">
        <v>0</v>
      </c>
      <c r="AM64" s="71">
        <v>20726327.283275269</v>
      </c>
      <c r="AN64" s="71">
        <v>0</v>
      </c>
      <c r="AO64" s="71">
        <v>0</v>
      </c>
      <c r="AP64" s="71">
        <v>1581309839.6839726</v>
      </c>
      <c r="AQ64" s="72"/>
      <c r="AR64" s="71">
        <v>4227</v>
      </c>
      <c r="AS64" s="71">
        <v>619</v>
      </c>
      <c r="AT64" s="71">
        <v>0</v>
      </c>
      <c r="AU64" s="71">
        <v>0</v>
      </c>
      <c r="AV64" s="71">
        <v>0</v>
      </c>
      <c r="AW64" s="71">
        <v>1</v>
      </c>
      <c r="AX64" s="71"/>
      <c r="AY64" s="72"/>
      <c r="AZ64" s="71">
        <v>18310.3</v>
      </c>
      <c r="BA64" s="71">
        <v>15379.6</v>
      </c>
      <c r="BB64" s="71">
        <v>0</v>
      </c>
      <c r="BC64" s="71">
        <v>0</v>
      </c>
      <c r="BD64" s="71">
        <v>0</v>
      </c>
      <c r="BE64" s="71">
        <v>4480</v>
      </c>
      <c r="BF64" s="71"/>
      <c r="BG64" s="72"/>
      <c r="BH64" s="71">
        <v>0</v>
      </c>
      <c r="BI64" s="71">
        <v>0</v>
      </c>
      <c r="BJ64" s="71">
        <v>513.60400000000004</v>
      </c>
      <c r="BK64" s="71">
        <v>0</v>
      </c>
      <c r="BL64" s="71">
        <v>87.794000000000011</v>
      </c>
      <c r="BM64" s="71">
        <v>0</v>
      </c>
      <c r="BN64" s="72"/>
      <c r="BO64" s="71">
        <v>0</v>
      </c>
      <c r="BP64" s="71">
        <v>0</v>
      </c>
      <c r="BQ64" s="71">
        <v>31</v>
      </c>
      <c r="BR64" s="71">
        <v>0</v>
      </c>
      <c r="BS64" s="71">
        <v>5</v>
      </c>
      <c r="BT64" s="71">
        <v>0</v>
      </c>
      <c r="BU64"/>
      <c r="BV64" s="70">
        <v>513.16700000000003</v>
      </c>
      <c r="BW64" s="70">
        <v>0</v>
      </c>
      <c r="BX64" s="70">
        <v>79.575999999999993</v>
      </c>
      <c r="BY64" s="70">
        <v>0</v>
      </c>
      <c r="BZ64" s="70">
        <v>0</v>
      </c>
      <c r="CA64" s="70">
        <v>0</v>
      </c>
      <c r="CB64" s="70">
        <v>8.6549999999999994</v>
      </c>
      <c r="CC64" s="70">
        <v>0</v>
      </c>
      <c r="CD64" s="70">
        <v>0</v>
      </c>
    </row>
    <row r="65" spans="1:82">
      <c r="A65" s="70" t="s">
        <v>1822</v>
      </c>
      <c r="B65" s="70">
        <v>117</v>
      </c>
      <c r="C65" s="70">
        <v>15</v>
      </c>
      <c r="D65" s="70">
        <v>7</v>
      </c>
      <c r="E65" s="70">
        <v>2018</v>
      </c>
      <c r="F65" s="70" t="s">
        <v>183</v>
      </c>
      <c r="G65" s="1064" t="s">
        <v>1807</v>
      </c>
      <c r="H65" s="70" t="s">
        <v>1808</v>
      </c>
      <c r="I65" s="148"/>
      <c r="J65" s="71">
        <v>1138.8203829131137</v>
      </c>
      <c r="K65" s="71">
        <v>7.9346448241661287</v>
      </c>
      <c r="L65" s="71">
        <v>2.7743932302694478</v>
      </c>
      <c r="M65" s="71">
        <v>247.77959821987486</v>
      </c>
      <c r="N65" s="71">
        <v>176.94199132825639</v>
      </c>
      <c r="O65" s="71">
        <v>158.93132157810965</v>
      </c>
      <c r="P65" s="71">
        <v>83.198681241210096</v>
      </c>
      <c r="Q65" s="71">
        <v>9.6198161287798705</v>
      </c>
      <c r="R65" s="71">
        <v>0</v>
      </c>
      <c r="S65" s="71">
        <v>14.27378913168392</v>
      </c>
      <c r="T65" s="72"/>
      <c r="U65" s="71">
        <v>165425266</v>
      </c>
      <c r="V65" s="71">
        <v>4128</v>
      </c>
      <c r="W65" s="71">
        <v>54</v>
      </c>
      <c r="X65" s="71">
        <v>63913</v>
      </c>
      <c r="Y65" s="71">
        <v>65664</v>
      </c>
      <c r="Z65" s="71">
        <v>96843</v>
      </c>
      <c r="AA65" s="71">
        <v>17406</v>
      </c>
      <c r="AB65" s="71">
        <v>151778</v>
      </c>
      <c r="AC65" s="71">
        <v>0</v>
      </c>
      <c r="AD65" s="71">
        <v>14.27378913168392</v>
      </c>
      <c r="AE65" s="72"/>
      <c r="AF65" s="71">
        <v>860495522.43295193</v>
      </c>
      <c r="AG65" s="71">
        <v>5992471.4588300195</v>
      </c>
      <c r="AH65" s="71">
        <v>592339.07120879169</v>
      </c>
      <c r="AI65" s="71">
        <v>373397090.55798918</v>
      </c>
      <c r="AJ65" s="71">
        <v>258567024.66983819</v>
      </c>
      <c r="AK65" s="71">
        <v>0</v>
      </c>
      <c r="AL65" s="71">
        <v>0</v>
      </c>
      <c r="AM65" s="71">
        <v>20892410.281592641</v>
      </c>
      <c r="AN65" s="71">
        <v>0</v>
      </c>
      <c r="AO65" s="71">
        <v>0</v>
      </c>
      <c r="AP65" s="71">
        <v>1519936858.4724107</v>
      </c>
      <c r="AQ65" s="72"/>
      <c r="AR65" s="71">
        <v>4462</v>
      </c>
      <c r="AS65" s="71">
        <v>700</v>
      </c>
      <c r="AT65" s="71">
        <v>0</v>
      </c>
      <c r="AU65" s="71">
        <v>0</v>
      </c>
      <c r="AV65" s="71">
        <v>0</v>
      </c>
      <c r="AW65" s="71">
        <v>1</v>
      </c>
      <c r="AX65" s="71"/>
      <c r="AY65" s="72"/>
      <c r="AZ65" s="71">
        <v>19514.099999999999</v>
      </c>
      <c r="BA65" s="71">
        <v>16825</v>
      </c>
      <c r="BB65" s="71">
        <v>0</v>
      </c>
      <c r="BC65" s="71">
        <v>0</v>
      </c>
      <c r="BD65" s="71">
        <v>0</v>
      </c>
      <c r="BE65" s="71">
        <v>4480</v>
      </c>
      <c r="BF65" s="71"/>
      <c r="BG65" s="72"/>
      <c r="BH65" s="71">
        <v>0</v>
      </c>
      <c r="BI65" s="71">
        <v>0</v>
      </c>
      <c r="BJ65" s="71">
        <v>504.82</v>
      </c>
      <c r="BK65" s="71">
        <v>0</v>
      </c>
      <c r="BL65" s="71">
        <v>96.558999999999997</v>
      </c>
      <c r="BM65" s="71">
        <v>0</v>
      </c>
      <c r="BN65" s="72"/>
      <c r="BO65" s="71">
        <v>0</v>
      </c>
      <c r="BP65" s="71">
        <v>0</v>
      </c>
      <c r="BQ65" s="71">
        <v>30</v>
      </c>
      <c r="BR65" s="71">
        <v>0</v>
      </c>
      <c r="BS65" s="71">
        <v>5</v>
      </c>
      <c r="BT65" s="71">
        <v>0</v>
      </c>
      <c r="BU65"/>
      <c r="BV65" s="70">
        <v>504.04199999999997</v>
      </c>
      <c r="BW65" s="70">
        <v>0</v>
      </c>
      <c r="BX65" s="70">
        <v>89.185000000000002</v>
      </c>
      <c r="BY65" s="70">
        <v>0</v>
      </c>
      <c r="BZ65" s="70">
        <v>0</v>
      </c>
      <c r="CA65" s="70">
        <v>0</v>
      </c>
      <c r="CB65" s="70">
        <v>8.1519999999999992</v>
      </c>
      <c r="CC65" s="70">
        <v>0</v>
      </c>
      <c r="CD65" s="70">
        <v>0</v>
      </c>
    </row>
    <row r="66" spans="1:82">
      <c r="A66" s="70" t="s">
        <v>1823</v>
      </c>
      <c r="B66" s="70">
        <v>118</v>
      </c>
      <c r="C66" s="70">
        <v>16</v>
      </c>
      <c r="D66" s="70">
        <v>7</v>
      </c>
      <c r="E66" s="70">
        <v>2019</v>
      </c>
      <c r="F66" s="70" t="s">
        <v>158</v>
      </c>
      <c r="G66" s="70" t="s">
        <v>1807</v>
      </c>
      <c r="H66" s="70" t="s">
        <v>1808</v>
      </c>
      <c r="I66" s="148"/>
      <c r="J66" s="71">
        <v>1042.6868979720894</v>
      </c>
      <c r="K66" s="71">
        <v>7.1191758891269155</v>
      </c>
      <c r="L66" s="71">
        <v>2.78930559365992</v>
      </c>
      <c r="M66" s="71">
        <v>236.19782584961604</v>
      </c>
      <c r="N66" s="71">
        <v>174.71687920951163</v>
      </c>
      <c r="O66" s="71">
        <v>155.43703430806684</v>
      </c>
      <c r="P66" s="71">
        <v>81.480766411238577</v>
      </c>
      <c r="Q66" s="71">
        <v>9.4209906666808507</v>
      </c>
      <c r="R66" s="71">
        <v>2.5567819899581741</v>
      </c>
      <c r="S66" s="71">
        <v>14.297969123915895</v>
      </c>
      <c r="T66" s="72"/>
      <c r="U66" s="71">
        <v>158499689</v>
      </c>
      <c r="V66" s="71">
        <v>4128</v>
      </c>
      <c r="W66" s="71">
        <v>54</v>
      </c>
      <c r="X66" s="71">
        <v>63913</v>
      </c>
      <c r="Y66" s="71">
        <v>66800</v>
      </c>
      <c r="Z66" s="71">
        <v>97314</v>
      </c>
      <c r="AA66" s="71">
        <v>16919</v>
      </c>
      <c r="AB66" s="71">
        <v>152665</v>
      </c>
      <c r="AC66" s="71">
        <v>450857.875</v>
      </c>
      <c r="AD66" s="71">
        <v>14.297969123915889</v>
      </c>
      <c r="AE66" s="72"/>
      <c r="AF66" s="71">
        <v>801180830.79791391</v>
      </c>
      <c r="AG66" s="71">
        <v>5777485.3297764212</v>
      </c>
      <c r="AH66" s="71">
        <v>636220.26793768199</v>
      </c>
      <c r="AI66" s="71">
        <v>385485464.57558298</v>
      </c>
      <c r="AJ66" s="71">
        <v>284579301.61124021</v>
      </c>
      <c r="AK66" s="71">
        <v>0</v>
      </c>
      <c r="AL66" s="71">
        <v>0</v>
      </c>
      <c r="AM66" s="71">
        <v>20791823.738495309</v>
      </c>
      <c r="AN66" s="71">
        <v>0</v>
      </c>
      <c r="AO66" s="71">
        <v>0</v>
      </c>
      <c r="AP66" s="71">
        <v>1498451126.3209465</v>
      </c>
      <c r="AQ66" s="72"/>
      <c r="AR66" s="71">
        <v>4817</v>
      </c>
      <c r="AS66" s="71">
        <v>749</v>
      </c>
      <c r="AT66" s="71">
        <v>0</v>
      </c>
      <c r="AU66" s="71">
        <v>0</v>
      </c>
      <c r="AV66" s="71">
        <v>0</v>
      </c>
      <c r="AW66" s="71">
        <v>1</v>
      </c>
      <c r="AX66" s="71"/>
      <c r="AY66" s="72"/>
      <c r="AZ66" s="71">
        <v>21292.899999999969</v>
      </c>
      <c r="BA66" s="71">
        <v>17862.59999999998</v>
      </c>
      <c r="BB66" s="71">
        <v>0</v>
      </c>
      <c r="BC66" s="71">
        <v>0</v>
      </c>
      <c r="BD66" s="71">
        <v>0</v>
      </c>
      <c r="BE66" s="71">
        <v>4480</v>
      </c>
      <c r="BF66" s="71"/>
      <c r="BG66" s="72"/>
      <c r="BH66" s="71">
        <v>0</v>
      </c>
      <c r="BI66" s="71">
        <v>42.262999999999998</v>
      </c>
      <c r="BJ66" s="71">
        <v>475.90600000000001</v>
      </c>
      <c r="BK66" s="71">
        <v>0</v>
      </c>
      <c r="BL66" s="71">
        <v>48.093000000000004</v>
      </c>
      <c r="BM66" s="71">
        <v>0</v>
      </c>
      <c r="BN66" s="72"/>
      <c r="BO66" s="71">
        <v>0</v>
      </c>
      <c r="BP66" s="71">
        <v>1</v>
      </c>
      <c r="BQ66" s="71">
        <v>30</v>
      </c>
      <c r="BR66" s="71">
        <v>0</v>
      </c>
      <c r="BS66" s="71">
        <v>4</v>
      </c>
      <c r="BT66" s="71">
        <v>0</v>
      </c>
      <c r="BU66"/>
      <c r="BV66" s="70">
        <v>474.59</v>
      </c>
      <c r="BW66" s="70">
        <v>0</v>
      </c>
      <c r="BX66" s="70">
        <v>82.385000000000005</v>
      </c>
      <c r="BY66" s="70">
        <v>0</v>
      </c>
      <c r="BZ66" s="70">
        <v>3</v>
      </c>
      <c r="CA66" s="70">
        <v>0</v>
      </c>
      <c r="CB66" s="70">
        <v>6.2869999999999999</v>
      </c>
      <c r="CC66" s="70">
        <v>0</v>
      </c>
      <c r="CD66" s="70">
        <v>0</v>
      </c>
    </row>
    <row r="67" spans="1:82">
      <c r="A67" s="70" t="s">
        <v>1824</v>
      </c>
      <c r="B67" s="70">
        <v>119</v>
      </c>
      <c r="C67" s="70">
        <v>17</v>
      </c>
      <c r="D67" s="70">
        <v>7</v>
      </c>
      <c r="E67" s="70">
        <v>2020</v>
      </c>
      <c r="F67" s="70" t="s">
        <v>159</v>
      </c>
      <c r="G67" s="70" t="s">
        <v>1807</v>
      </c>
      <c r="H67" s="70" t="s">
        <v>1808</v>
      </c>
      <c r="I67" s="148"/>
      <c r="J67" s="71">
        <v>1061.751207983963</v>
      </c>
      <c r="K67" s="71">
        <v>6.8885623786188379</v>
      </c>
      <c r="L67" s="71">
        <v>5.5555709819870307</v>
      </c>
      <c r="M67" s="71">
        <v>232.65939127593242</v>
      </c>
      <c r="N67" s="71">
        <v>174.15336229525636</v>
      </c>
      <c r="O67" s="71">
        <v>136.17362270945853</v>
      </c>
      <c r="P67" s="71">
        <v>76.03403238362668</v>
      </c>
      <c r="Q67" s="71">
        <v>8.9972884692283799</v>
      </c>
      <c r="R67" s="71">
        <v>0</v>
      </c>
      <c r="S67" s="71">
        <v>18.286797479736709</v>
      </c>
      <c r="T67" s="72"/>
      <c r="U67" s="71">
        <v>158213642</v>
      </c>
      <c r="V67" s="71">
        <v>3724</v>
      </c>
      <c r="W67" s="71">
        <v>119</v>
      </c>
      <c r="X67" s="71">
        <v>71118</v>
      </c>
      <c r="Y67" s="71">
        <v>67234</v>
      </c>
      <c r="Z67" s="71">
        <v>97306</v>
      </c>
      <c r="AA67" s="71">
        <v>16781</v>
      </c>
      <c r="AB67" s="71">
        <v>152598</v>
      </c>
      <c r="AC67" s="71">
        <v>0</v>
      </c>
      <c r="AD67" s="71">
        <v>18.286797479736709</v>
      </c>
      <c r="AE67" s="72"/>
      <c r="AF67" s="71">
        <v>827656233.86703014</v>
      </c>
      <c r="AG67" s="71">
        <v>5312875.0371559486</v>
      </c>
      <c r="AH67" s="71">
        <v>1335096.380994691</v>
      </c>
      <c r="AI67" s="71">
        <v>396087980.25399685</v>
      </c>
      <c r="AJ67" s="71">
        <v>295202210.86378068</v>
      </c>
      <c r="AK67" s="71"/>
      <c r="AL67" s="71"/>
      <c r="AM67" s="71">
        <v>19915734.399141021</v>
      </c>
      <c r="AN67" s="71"/>
      <c r="AO67" s="71"/>
      <c r="AP67" s="71">
        <v>1545510130.8020995</v>
      </c>
      <c r="AQ67" s="72"/>
      <c r="AR67" s="71">
        <v>5097</v>
      </c>
      <c r="AS67" s="71">
        <v>759</v>
      </c>
      <c r="AT67" s="71">
        <v>0</v>
      </c>
      <c r="AU67" s="71">
        <v>0</v>
      </c>
      <c r="AV67" s="71">
        <v>0</v>
      </c>
      <c r="AW67" s="71">
        <v>1</v>
      </c>
      <c r="AX67" s="71"/>
      <c r="AY67" s="72"/>
      <c r="AZ67" s="71">
        <v>22729.999999999931</v>
      </c>
      <c r="BA67" s="71">
        <v>18056.2</v>
      </c>
      <c r="BB67" s="71">
        <v>0</v>
      </c>
      <c r="BC67" s="71">
        <v>0</v>
      </c>
      <c r="BD67" s="71">
        <v>0</v>
      </c>
      <c r="BE67" s="71">
        <v>4480</v>
      </c>
      <c r="BF67" s="71"/>
      <c r="BG67" s="72"/>
      <c r="BH67" s="71">
        <v>0</v>
      </c>
      <c r="BI67" s="71">
        <v>0</v>
      </c>
      <c r="BJ67" s="71">
        <v>393.92099999999999</v>
      </c>
      <c r="BK67" s="71">
        <v>0</v>
      </c>
      <c r="BL67" s="71">
        <v>93.066000000000003</v>
      </c>
      <c r="BM67" s="71">
        <v>0</v>
      </c>
      <c r="BN67" s="72"/>
      <c r="BO67" s="71">
        <v>0</v>
      </c>
      <c r="BP67" s="71">
        <v>0</v>
      </c>
      <c r="BQ67" s="71">
        <v>28</v>
      </c>
      <c r="BR67" s="71">
        <v>0</v>
      </c>
      <c r="BS67" s="71">
        <v>5</v>
      </c>
      <c r="BT67" s="71">
        <v>0</v>
      </c>
      <c r="BU67"/>
      <c r="BV67" s="70">
        <v>389.90800000000002</v>
      </c>
      <c r="BW67" s="70">
        <v>0</v>
      </c>
      <c r="BX67" s="70">
        <v>85.742000000000004</v>
      </c>
      <c r="BY67" s="70">
        <v>0</v>
      </c>
      <c r="BZ67" s="70">
        <v>3.07</v>
      </c>
      <c r="CA67" s="70">
        <v>0</v>
      </c>
      <c r="CB67" s="70">
        <v>8.2669999999999995</v>
      </c>
      <c r="CC67" s="70">
        <v>0</v>
      </c>
      <c r="CD67" s="70">
        <v>0</v>
      </c>
    </row>
    <row r="68" spans="1:82">
      <c r="A68" s="70" t="s">
        <v>1825</v>
      </c>
      <c r="B68" s="70">
        <v>119</v>
      </c>
      <c r="C68" s="70">
        <v>18</v>
      </c>
      <c r="D68" s="70">
        <v>7</v>
      </c>
      <c r="E68" s="70">
        <v>2021</v>
      </c>
      <c r="F68" s="70" t="s">
        <v>160</v>
      </c>
      <c r="G68" s="70" t="s">
        <v>1807</v>
      </c>
      <c r="H68" s="70" t="s">
        <v>1808</v>
      </c>
      <c r="I68" s="148"/>
      <c r="J68" s="71">
        <v>919.7245414436444</v>
      </c>
      <c r="K68" s="71">
        <v>7.8054523074033026</v>
      </c>
      <c r="L68" s="71">
        <v>5.2968540633706924</v>
      </c>
      <c r="M68" s="71">
        <v>263.32306663836897</v>
      </c>
      <c r="N68" s="71">
        <v>172.22223255582696</v>
      </c>
      <c r="O68" s="71">
        <v>132.38932793959162</v>
      </c>
      <c r="P68" s="71">
        <v>78.021226858234854</v>
      </c>
      <c r="Q68" s="71">
        <v>8.90070581298734</v>
      </c>
      <c r="R68" s="71">
        <v>0</v>
      </c>
      <c r="S68" s="71">
        <v>16.59481493519668</v>
      </c>
      <c r="T68" s="72"/>
      <c r="U68" s="71">
        <v>144333506</v>
      </c>
      <c r="V68" s="71">
        <v>3724</v>
      </c>
      <c r="W68" s="71">
        <v>119</v>
      </c>
      <c r="X68" s="71">
        <v>71118</v>
      </c>
      <c r="Y68" s="71">
        <v>67593</v>
      </c>
      <c r="Z68" s="71">
        <v>97407</v>
      </c>
      <c r="AA68" s="71">
        <v>16791</v>
      </c>
      <c r="AB68" s="71">
        <v>152443</v>
      </c>
      <c r="AC68" s="71">
        <v>0</v>
      </c>
      <c r="AD68" s="71">
        <v>16.59481493519668</v>
      </c>
      <c r="AE68" s="72"/>
      <c r="AF68" s="71">
        <v>708112474.63147354</v>
      </c>
      <c r="AG68" s="71">
        <v>5916246.2915723929</v>
      </c>
      <c r="AH68" s="71">
        <v>1228351.5227300462</v>
      </c>
      <c r="AI68" s="71">
        <v>422646762.92368144</v>
      </c>
      <c r="AJ68" s="71">
        <v>270855671.23400098</v>
      </c>
      <c r="AK68" s="71">
        <v>0</v>
      </c>
      <c r="AL68" s="71">
        <v>0</v>
      </c>
      <c r="AM68" s="71">
        <v>20010260.849084903</v>
      </c>
      <c r="AN68" s="71">
        <v>0</v>
      </c>
      <c r="AO68" s="71">
        <v>0</v>
      </c>
      <c r="AP68" s="71">
        <v>1428769767.4525433</v>
      </c>
      <c r="AQ68" s="72"/>
      <c r="AR68" s="71">
        <v>5411</v>
      </c>
      <c r="AS68" s="71">
        <v>760</v>
      </c>
      <c r="AT68" s="71">
        <v>0</v>
      </c>
      <c r="AU68" s="71">
        <v>1</v>
      </c>
      <c r="AV68" s="71">
        <v>0</v>
      </c>
      <c r="AW68" s="71">
        <v>1</v>
      </c>
      <c r="AX68" s="71"/>
      <c r="AY68" s="72"/>
      <c r="AZ68" s="71">
        <v>24400.29999999993</v>
      </c>
      <c r="BA68" s="71">
        <v>18105.599999999999</v>
      </c>
      <c r="BB68" s="71">
        <v>0</v>
      </c>
      <c r="BC68" s="71">
        <v>26.9</v>
      </c>
      <c r="BD68" s="71">
        <v>0</v>
      </c>
      <c r="BE68" s="71">
        <v>4480</v>
      </c>
      <c r="BF68" s="71"/>
      <c r="BG68" s="72"/>
      <c r="BH68" s="71">
        <v>0</v>
      </c>
      <c r="BI68" s="71">
        <v>0</v>
      </c>
      <c r="BJ68" s="71">
        <v>407.12799999999999</v>
      </c>
      <c r="BK68" s="71">
        <v>0</v>
      </c>
      <c r="BL68" s="71">
        <v>97.093000000000004</v>
      </c>
      <c r="BM68" s="71">
        <v>0</v>
      </c>
      <c r="BN68" s="72"/>
      <c r="BO68" s="71">
        <v>0</v>
      </c>
      <c r="BP68" s="71">
        <v>0</v>
      </c>
      <c r="BQ68" s="71">
        <v>29</v>
      </c>
      <c r="BR68" s="71">
        <v>0</v>
      </c>
      <c r="BS68" s="71">
        <v>6</v>
      </c>
      <c r="BT68" s="71">
        <v>0</v>
      </c>
      <c r="BU68"/>
      <c r="BV68" s="70">
        <v>410.24</v>
      </c>
      <c r="BW68" s="70">
        <v>0</v>
      </c>
      <c r="BX68" s="70">
        <v>82.561999999999998</v>
      </c>
      <c r="BY68" s="70">
        <v>0</v>
      </c>
      <c r="BZ68" s="70">
        <v>3.1379999999999999</v>
      </c>
      <c r="CA68" s="70">
        <v>0</v>
      </c>
      <c r="CB68" s="70">
        <v>8.2810000000000006</v>
      </c>
      <c r="CC68" s="70">
        <v>0</v>
      </c>
      <c r="CD68" s="70">
        <v>0</v>
      </c>
    </row>
    <row r="69" spans="1:82">
      <c r="A69" s="70" t="s">
        <v>1826</v>
      </c>
      <c r="B69" s="70">
        <v>119</v>
      </c>
      <c r="C69" s="70">
        <v>19</v>
      </c>
      <c r="D69" s="70">
        <v>7</v>
      </c>
      <c r="E69" s="70">
        <v>2022</v>
      </c>
      <c r="F69" s="70" t="s">
        <v>161</v>
      </c>
      <c r="G69" s="70" t="s">
        <v>1807</v>
      </c>
      <c r="H69" s="70" t="s">
        <v>1808</v>
      </c>
      <c r="I69" s="148"/>
      <c r="J69" s="71">
        <v>863.14691538727891</v>
      </c>
      <c r="K69" s="71">
        <v>7.0299600454485232</v>
      </c>
      <c r="L69" s="71">
        <v>4.9555934782516937</v>
      </c>
      <c r="M69" s="71">
        <v>248.69290917783951</v>
      </c>
      <c r="N69" s="71">
        <v>171.13949201684048</v>
      </c>
      <c r="O69" s="71">
        <v>139.28986844401658</v>
      </c>
      <c r="P69" s="71">
        <v>77.604876071181323</v>
      </c>
      <c r="Q69" s="71">
        <v>8.9701156424894446</v>
      </c>
      <c r="R69" s="71">
        <v>0</v>
      </c>
      <c r="S69" s="71">
        <v>16.951060814335939</v>
      </c>
      <c r="T69" s="72"/>
      <c r="U69" s="71">
        <v>164008860</v>
      </c>
      <c r="V69" s="71">
        <v>3724</v>
      </c>
      <c r="W69" s="71">
        <v>119</v>
      </c>
      <c r="X69" s="71">
        <v>71118</v>
      </c>
      <c r="Y69" s="71">
        <v>68104</v>
      </c>
      <c r="Z69" s="71">
        <v>97371</v>
      </c>
      <c r="AA69" s="71">
        <v>16956</v>
      </c>
      <c r="AB69" s="71">
        <v>152372</v>
      </c>
      <c r="AC69" s="71">
        <v>0</v>
      </c>
      <c r="AD69" s="71">
        <v>16.951060814335939</v>
      </c>
      <c r="AE69" s="72"/>
      <c r="AF69" s="71">
        <v>683804735.01205444</v>
      </c>
      <c r="AG69" s="71">
        <v>5686238.8607609887</v>
      </c>
      <c r="AH69" s="71">
        <v>1350130.170002725</v>
      </c>
      <c r="AI69" s="71">
        <v>413361162.22478062</v>
      </c>
      <c r="AJ69" s="71">
        <v>282165997.59777725</v>
      </c>
      <c r="AK69" s="71">
        <v>0</v>
      </c>
      <c r="AL69" s="71">
        <v>0</v>
      </c>
      <c r="AM69" s="71">
        <v>19675384.103401013</v>
      </c>
      <c r="AN69" s="71">
        <v>0</v>
      </c>
      <c r="AO69" s="71">
        <v>0</v>
      </c>
      <c r="AP69" s="71">
        <v>1406043647.9687769</v>
      </c>
      <c r="AQ69" s="72"/>
      <c r="AR69" s="71">
        <v>5848</v>
      </c>
      <c r="AS69" s="71">
        <v>764</v>
      </c>
      <c r="AT69" s="71">
        <v>0</v>
      </c>
      <c r="AU69" s="71">
        <v>1</v>
      </c>
      <c r="AV69" s="71">
        <v>0</v>
      </c>
      <c r="AW69" s="71">
        <v>1</v>
      </c>
      <c r="AX69" s="71"/>
      <c r="AY69" s="72"/>
      <c r="AZ69" s="71">
        <v>26694.099999999904</v>
      </c>
      <c r="BA69" s="71">
        <v>18197.300000000003</v>
      </c>
      <c r="BB69" s="71">
        <v>0</v>
      </c>
      <c r="BC69" s="71">
        <v>26.9</v>
      </c>
      <c r="BD69" s="71">
        <v>0</v>
      </c>
      <c r="BE69" s="71">
        <v>4480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1827</v>
      </c>
      <c r="B70" s="70">
        <v>119</v>
      </c>
      <c r="C70" s="70">
        <v>20</v>
      </c>
      <c r="D70" s="70">
        <v>7</v>
      </c>
      <c r="E70" s="70">
        <v>2023</v>
      </c>
      <c r="F70" s="70" t="s">
        <v>1539</v>
      </c>
      <c r="G70" s="70" t="s">
        <v>1807</v>
      </c>
      <c r="H70" s="70" t="s">
        <v>1808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6307</v>
      </c>
      <c r="AS70" s="71">
        <v>773</v>
      </c>
      <c r="AT70" s="71">
        <v>0</v>
      </c>
      <c r="AU70" s="71">
        <v>1</v>
      </c>
      <c r="AV70" s="71">
        <v>0</v>
      </c>
      <c r="AW70" s="71">
        <v>1</v>
      </c>
      <c r="AX70" s="71"/>
      <c r="AY70" s="72"/>
      <c r="AZ70" s="71">
        <v>28976.400000000009</v>
      </c>
      <c r="BA70" s="71">
        <v>18345</v>
      </c>
      <c r="BB70" s="71">
        <v>0</v>
      </c>
      <c r="BC70" s="71">
        <v>26.9</v>
      </c>
      <c r="BD70" s="71">
        <v>0</v>
      </c>
      <c r="BE70" s="71">
        <v>4480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1828</v>
      </c>
      <c r="B71" s="70">
        <v>119</v>
      </c>
      <c r="C71" s="70">
        <v>21</v>
      </c>
      <c r="D71" s="70">
        <v>7</v>
      </c>
      <c r="E71" s="70">
        <v>2024</v>
      </c>
      <c r="F71" s="70" t="s">
        <v>1558</v>
      </c>
      <c r="G71" s="70" t="s">
        <v>1807</v>
      </c>
      <c r="H71" s="70" t="s">
        <v>1808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1829</v>
      </c>
      <c r="B72" s="70">
        <v>18</v>
      </c>
      <c r="C72" s="70">
        <v>1</v>
      </c>
      <c r="D72" s="70">
        <v>2</v>
      </c>
      <c r="E72" s="70">
        <v>1990</v>
      </c>
      <c r="F72" s="70" t="s">
        <v>787</v>
      </c>
      <c r="G72" s="70" t="s">
        <v>1830</v>
      </c>
      <c r="H72" s="70" t="s">
        <v>1831</v>
      </c>
      <c r="I72" s="148"/>
      <c r="J72" s="71">
        <v>434.85398966422503</v>
      </c>
      <c r="K72" s="71">
        <v>21.37120289597534</v>
      </c>
      <c r="L72" s="71">
        <v>23.534731593302929</v>
      </c>
      <c r="M72" s="71">
        <v>133.39328207307221</v>
      </c>
      <c r="N72" s="71">
        <v>203.0991514592441</v>
      </c>
      <c r="O72" s="71">
        <v>143.810645065476</v>
      </c>
      <c r="P72" s="71">
        <v>180.75780386524389</v>
      </c>
      <c r="Q72" s="71">
        <v>9.8702265774302003</v>
      </c>
      <c r="R72" s="71">
        <v>0</v>
      </c>
      <c r="S72" s="71">
        <v>8.8978834071660486</v>
      </c>
      <c r="T72" s="72"/>
      <c r="U72" s="71">
        <v>64739826</v>
      </c>
      <c r="V72" s="71">
        <v>6232</v>
      </c>
      <c r="W72" s="71">
        <v>335</v>
      </c>
      <c r="X72" s="71">
        <v>45906</v>
      </c>
      <c r="Y72" s="71">
        <v>50478</v>
      </c>
      <c r="Z72" s="71">
        <v>59151</v>
      </c>
      <c r="AA72" s="71">
        <v>43890</v>
      </c>
      <c r="AB72" s="71">
        <v>160259</v>
      </c>
      <c r="AC72" s="71">
        <v>0</v>
      </c>
      <c r="AD72" s="71">
        <v>8.8978834071660486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1832</v>
      </c>
      <c r="B73" s="70">
        <v>19</v>
      </c>
      <c r="C73" s="70">
        <v>2</v>
      </c>
      <c r="D73" s="70">
        <v>2</v>
      </c>
      <c r="E73" s="70">
        <v>2005</v>
      </c>
      <c r="F73" s="70" t="s">
        <v>789</v>
      </c>
      <c r="G73" s="70" t="s">
        <v>1830</v>
      </c>
      <c r="H73" s="70" t="s">
        <v>1831</v>
      </c>
      <c r="I73" s="148"/>
      <c r="J73" s="71">
        <v>319.4256356237492</v>
      </c>
      <c r="K73" s="71">
        <v>13.33885416757621</v>
      </c>
      <c r="L73" s="71">
        <v>14.134161250999361</v>
      </c>
      <c r="M73" s="71">
        <v>231.52575065445879</v>
      </c>
      <c r="N73" s="71">
        <v>324.82653976042269</v>
      </c>
      <c r="O73" s="71">
        <v>212.41430777455389</v>
      </c>
      <c r="P73" s="71">
        <v>173.835868809235</v>
      </c>
      <c r="Q73" s="71">
        <v>9.5285659646849705</v>
      </c>
      <c r="R73" s="71">
        <v>0</v>
      </c>
      <c r="S73" s="71">
        <v>9.1080472415056484</v>
      </c>
      <c r="T73" s="72"/>
      <c r="U73" s="71">
        <v>57556268</v>
      </c>
      <c r="V73" s="71">
        <v>5124</v>
      </c>
      <c r="W73" s="71">
        <v>189</v>
      </c>
      <c r="X73" s="71">
        <v>42491</v>
      </c>
      <c r="Y73" s="71">
        <v>60697</v>
      </c>
      <c r="Z73" s="71">
        <v>101102</v>
      </c>
      <c r="AA73" s="71">
        <v>34569</v>
      </c>
      <c r="AB73" s="71">
        <v>161736</v>
      </c>
      <c r="AC73" s="71">
        <v>0</v>
      </c>
      <c r="AD73" s="71">
        <v>9.1080472415056484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1833</v>
      </c>
      <c r="B74" s="70">
        <v>20</v>
      </c>
      <c r="C74" s="70">
        <v>3</v>
      </c>
      <c r="D74" s="70">
        <v>2</v>
      </c>
      <c r="E74" s="70">
        <v>2006</v>
      </c>
      <c r="F74" s="70" t="s">
        <v>790</v>
      </c>
      <c r="G74" s="70" t="s">
        <v>1830</v>
      </c>
      <c r="H74" s="70" t="s">
        <v>1831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1834</v>
      </c>
      <c r="B75" s="70">
        <v>21</v>
      </c>
      <c r="C75" s="70">
        <v>4</v>
      </c>
      <c r="D75" s="70">
        <v>2</v>
      </c>
      <c r="E75" s="70">
        <v>2007</v>
      </c>
      <c r="F75" s="70" t="s">
        <v>791</v>
      </c>
      <c r="G75" s="70" t="s">
        <v>1830</v>
      </c>
      <c r="H75" s="70" t="s">
        <v>1831</v>
      </c>
      <c r="I75" s="148"/>
      <c r="J75" s="71">
        <v>315.0164169419071</v>
      </c>
      <c r="K75" s="71">
        <v>12.135130860733939</v>
      </c>
      <c r="L75" s="71">
        <v>17.316674832984621</v>
      </c>
      <c r="M75" s="71">
        <v>239.6528986063947</v>
      </c>
      <c r="N75" s="71">
        <v>289.11606336973358</v>
      </c>
      <c r="O75" s="71">
        <v>205.5391922338994</v>
      </c>
      <c r="P75" s="71">
        <v>171.1954597832505</v>
      </c>
      <c r="Q75" s="71">
        <v>9.9987973956988405</v>
      </c>
      <c r="R75" s="71">
        <v>0</v>
      </c>
      <c r="S75" s="71">
        <v>6.4349458550595999</v>
      </c>
      <c r="T75" s="72"/>
      <c r="U75" s="71">
        <v>58068838</v>
      </c>
      <c r="V75" s="71">
        <v>4535</v>
      </c>
      <c r="W75" s="71">
        <v>282</v>
      </c>
      <c r="X75" s="71">
        <v>51319</v>
      </c>
      <c r="Y75" s="71">
        <v>61542</v>
      </c>
      <c r="Z75" s="71">
        <v>101699</v>
      </c>
      <c r="AA75" s="71">
        <v>33525</v>
      </c>
      <c r="AB75" s="71">
        <v>160743</v>
      </c>
      <c r="AC75" s="71">
        <v>0</v>
      </c>
      <c r="AD75" s="71">
        <v>6.4349458550595999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1835</v>
      </c>
      <c r="B76" s="70">
        <v>22</v>
      </c>
      <c r="C76" s="70">
        <v>5</v>
      </c>
      <c r="D76" s="70">
        <v>2</v>
      </c>
      <c r="E76" s="70">
        <v>2008</v>
      </c>
      <c r="F76" s="70" t="s">
        <v>792</v>
      </c>
      <c r="G76" s="70" t="s">
        <v>1830</v>
      </c>
      <c r="H76" s="70" t="s">
        <v>1831</v>
      </c>
      <c r="I76" s="148"/>
      <c r="J76" s="71">
        <v>256.1755925308421</v>
      </c>
      <c r="K76" s="71">
        <v>8.9955983567720281</v>
      </c>
      <c r="L76" s="71">
        <v>15.732600776810379</v>
      </c>
      <c r="M76" s="71">
        <v>259.25744440580019</v>
      </c>
      <c r="N76" s="71">
        <v>263.87655378890059</v>
      </c>
      <c r="O76" s="71">
        <v>198.61660284715711</v>
      </c>
      <c r="P76" s="71">
        <v>166.97081859734979</v>
      </c>
      <c r="Q76" s="71">
        <v>9.8032801455514704</v>
      </c>
      <c r="R76" s="71">
        <v>0</v>
      </c>
      <c r="S76" s="71">
        <v>4.5380531946123241</v>
      </c>
      <c r="T76" s="72"/>
      <c r="U76" s="71">
        <v>54797618</v>
      </c>
      <c r="V76" s="71">
        <v>4535</v>
      </c>
      <c r="W76" s="71">
        <v>282</v>
      </c>
      <c r="X76" s="71">
        <v>51319</v>
      </c>
      <c r="Y76" s="71">
        <v>61803</v>
      </c>
      <c r="Z76" s="71">
        <v>101723</v>
      </c>
      <c r="AA76" s="71">
        <v>32735</v>
      </c>
      <c r="AB76" s="71">
        <v>160192</v>
      </c>
      <c r="AC76" s="71">
        <v>0</v>
      </c>
      <c r="AD76" s="71">
        <v>4.5380531946123241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1836</v>
      </c>
      <c r="B77" s="70">
        <v>23</v>
      </c>
      <c r="C77" s="70">
        <v>6</v>
      </c>
      <c r="D77" s="70">
        <v>2</v>
      </c>
      <c r="E77" s="70">
        <v>2009</v>
      </c>
      <c r="F77" s="70" t="s">
        <v>176</v>
      </c>
      <c r="G77" s="70" t="s">
        <v>1830</v>
      </c>
      <c r="H77" s="70" t="s">
        <v>1831</v>
      </c>
      <c r="I77" s="148"/>
      <c r="J77" s="71">
        <v>232.37498391926241</v>
      </c>
      <c r="K77" s="71">
        <v>9.3054320377379458</v>
      </c>
      <c r="L77" s="71">
        <v>18.22206080656532</v>
      </c>
      <c r="M77" s="71">
        <v>268.6645177136092</v>
      </c>
      <c r="N77" s="71">
        <v>266.89995825664568</v>
      </c>
      <c r="O77" s="71">
        <v>201.60450246074629</v>
      </c>
      <c r="P77" s="71">
        <v>159.21916912453261</v>
      </c>
      <c r="Q77" s="71">
        <v>9.2998860918357291</v>
      </c>
      <c r="R77" s="71">
        <v>0</v>
      </c>
      <c r="S77" s="71">
        <v>2.9755641021686672</v>
      </c>
      <c r="T77" s="72"/>
      <c r="U77" s="71">
        <v>36924894</v>
      </c>
      <c r="V77" s="71">
        <v>4495</v>
      </c>
      <c r="W77" s="71">
        <v>455</v>
      </c>
      <c r="X77" s="71">
        <v>54225</v>
      </c>
      <c r="Y77" s="71">
        <v>62030</v>
      </c>
      <c r="Z77" s="71">
        <v>101916</v>
      </c>
      <c r="AA77" s="71">
        <v>32046</v>
      </c>
      <c r="AB77" s="71">
        <v>159525</v>
      </c>
      <c r="AC77" s="71">
        <v>0</v>
      </c>
      <c r="AD77" s="71">
        <v>2.9755641021686672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5.99</v>
      </c>
      <c r="BI77" s="71">
        <v>0</v>
      </c>
      <c r="BJ77" s="71">
        <v>115.101</v>
      </c>
      <c r="BK77" s="71">
        <v>0</v>
      </c>
      <c r="BL77" s="71">
        <v>9.02</v>
      </c>
      <c r="BM77" s="71">
        <v>0</v>
      </c>
      <c r="BN77" s="72"/>
      <c r="BO77" s="71">
        <v>1</v>
      </c>
      <c r="BP77" s="71">
        <v>0</v>
      </c>
      <c r="BQ77" s="71">
        <v>20</v>
      </c>
      <c r="BR77" s="71">
        <v>0</v>
      </c>
      <c r="BS77" s="71">
        <v>2</v>
      </c>
      <c r="BT77" s="71">
        <v>0</v>
      </c>
      <c r="BU77"/>
      <c r="BV77" s="70">
        <v>130.11099999999999</v>
      </c>
      <c r="BW77" s="70">
        <v>0</v>
      </c>
      <c r="BX77" s="70">
        <v>0</v>
      </c>
      <c r="BY77" s="70">
        <v>0</v>
      </c>
      <c r="BZ77" s="70">
        <v>0</v>
      </c>
      <c r="CA77" s="70">
        <v>0</v>
      </c>
      <c r="CB77" s="70">
        <v>0</v>
      </c>
      <c r="CC77" s="70">
        <v>0</v>
      </c>
      <c r="CD77" s="70">
        <v>0</v>
      </c>
    </row>
    <row r="78" spans="1:82">
      <c r="A78" s="70" t="s">
        <v>1837</v>
      </c>
      <c r="B78" s="70">
        <v>24</v>
      </c>
      <c r="C78" s="70">
        <v>7</v>
      </c>
      <c r="D78" s="70">
        <v>2</v>
      </c>
      <c r="E78" s="70">
        <v>2010</v>
      </c>
      <c r="F78" s="70" t="s">
        <v>177</v>
      </c>
      <c r="G78" s="70" t="s">
        <v>1830</v>
      </c>
      <c r="H78" s="70" t="s">
        <v>1831</v>
      </c>
      <c r="I78" s="148"/>
      <c r="J78" s="71">
        <v>223.4724594652422</v>
      </c>
      <c r="K78" s="71">
        <v>9.9688043681874579</v>
      </c>
      <c r="L78" s="71">
        <v>18.556330393889301</v>
      </c>
      <c r="M78" s="71">
        <v>277.58345681559138</v>
      </c>
      <c r="N78" s="71">
        <v>286.03523540511998</v>
      </c>
      <c r="O78" s="71">
        <v>201.57578818179411</v>
      </c>
      <c r="P78" s="71">
        <v>160.30102449320029</v>
      </c>
      <c r="Q78" s="71">
        <v>9.6688935424663001</v>
      </c>
      <c r="R78" s="71">
        <v>0</v>
      </c>
      <c r="S78" s="71">
        <v>5.8678157465573726</v>
      </c>
      <c r="T78" s="72"/>
      <c r="U78" s="71">
        <v>41467086</v>
      </c>
      <c r="V78" s="71">
        <v>4495</v>
      </c>
      <c r="W78" s="71">
        <v>455</v>
      </c>
      <c r="X78" s="71">
        <v>54225</v>
      </c>
      <c r="Y78" s="71">
        <v>62463</v>
      </c>
      <c r="Z78" s="71">
        <v>102375</v>
      </c>
      <c r="AA78" s="71">
        <v>31458</v>
      </c>
      <c r="AB78" s="71">
        <v>158926</v>
      </c>
      <c r="AC78" s="71">
        <v>0</v>
      </c>
      <c r="AD78" s="71">
        <v>5.8678157465573726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6.05</v>
      </c>
      <c r="BI78" s="71">
        <v>0</v>
      </c>
      <c r="BJ78" s="71">
        <v>120.895</v>
      </c>
      <c r="BK78" s="71">
        <v>0</v>
      </c>
      <c r="BL78" s="71">
        <v>9.1649999999999991</v>
      </c>
      <c r="BM78" s="71">
        <v>0</v>
      </c>
      <c r="BN78" s="72"/>
      <c r="BO78" s="71">
        <v>1</v>
      </c>
      <c r="BP78" s="71">
        <v>0</v>
      </c>
      <c r="BQ78" s="71">
        <v>19</v>
      </c>
      <c r="BR78" s="71">
        <v>0</v>
      </c>
      <c r="BS78" s="71">
        <v>2</v>
      </c>
      <c r="BT78" s="71">
        <v>0</v>
      </c>
      <c r="BU78"/>
      <c r="BV78" s="70">
        <v>136.11000000000001</v>
      </c>
      <c r="BW78" s="70">
        <v>0</v>
      </c>
      <c r="BX78" s="70">
        <v>0</v>
      </c>
      <c r="BY78" s="70">
        <v>0</v>
      </c>
      <c r="BZ78" s="70">
        <v>0</v>
      </c>
      <c r="CA78" s="70">
        <v>0</v>
      </c>
      <c r="CB78" s="70">
        <v>0</v>
      </c>
      <c r="CC78" s="70">
        <v>0</v>
      </c>
      <c r="CD78" s="70">
        <v>0</v>
      </c>
    </row>
    <row r="79" spans="1:82">
      <c r="A79" s="70" t="s">
        <v>1838</v>
      </c>
      <c r="B79" s="70">
        <v>25</v>
      </c>
      <c r="C79" s="70">
        <v>8</v>
      </c>
      <c r="D79" s="70">
        <v>2</v>
      </c>
      <c r="E79" s="70">
        <v>2011</v>
      </c>
      <c r="F79" s="70" t="s">
        <v>178</v>
      </c>
      <c r="G79" s="70" t="s">
        <v>1830</v>
      </c>
      <c r="H79" s="70" t="s">
        <v>1831</v>
      </c>
      <c r="I79" s="148"/>
      <c r="J79" s="71">
        <v>230.79085135839989</v>
      </c>
      <c r="K79" s="71">
        <v>12.51214596039919</v>
      </c>
      <c r="L79" s="71">
        <v>16.557097300135052</v>
      </c>
      <c r="M79" s="71">
        <v>305.48393707483939</v>
      </c>
      <c r="N79" s="71">
        <v>271.40513412170873</v>
      </c>
      <c r="O79" s="71">
        <v>199.17247389246816</v>
      </c>
      <c r="P79" s="71">
        <v>154.73332501556283</v>
      </c>
      <c r="Q79" s="71">
        <v>11.136605294945801</v>
      </c>
      <c r="R79" s="71">
        <v>0</v>
      </c>
      <c r="S79" s="71">
        <v>4.4166570523822219</v>
      </c>
      <c r="T79" s="72"/>
      <c r="U79" s="71">
        <v>40608975</v>
      </c>
      <c r="V79" s="71">
        <v>4495</v>
      </c>
      <c r="W79" s="71">
        <v>455</v>
      </c>
      <c r="X79" s="71">
        <v>54225</v>
      </c>
      <c r="Y79" s="71">
        <v>63114</v>
      </c>
      <c r="Z79" s="71">
        <v>103352</v>
      </c>
      <c r="AA79" s="71">
        <v>31269</v>
      </c>
      <c r="AB79" s="71">
        <v>158693</v>
      </c>
      <c r="AC79" s="71">
        <v>0</v>
      </c>
      <c r="AD79" s="71">
        <v>4.4166570523822219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6.6989999999999998</v>
      </c>
      <c r="BI79" s="71">
        <v>0</v>
      </c>
      <c r="BJ79" s="71">
        <v>103.328</v>
      </c>
      <c r="BK79" s="71">
        <v>0</v>
      </c>
      <c r="BL79" s="71">
        <v>8.516</v>
      </c>
      <c r="BM79" s="71">
        <v>0</v>
      </c>
      <c r="BN79" s="72"/>
      <c r="BO79" s="71">
        <v>1</v>
      </c>
      <c r="BP79" s="71">
        <v>0</v>
      </c>
      <c r="BQ79" s="71">
        <v>17</v>
      </c>
      <c r="BR79" s="71">
        <v>0</v>
      </c>
      <c r="BS79" s="71">
        <v>2</v>
      </c>
      <c r="BT79" s="71">
        <v>0</v>
      </c>
      <c r="BU79"/>
      <c r="BV79" s="70">
        <v>118.54300000000001</v>
      </c>
      <c r="BW79" s="70">
        <v>0</v>
      </c>
      <c r="BX79" s="70">
        <v>0</v>
      </c>
      <c r="BY79" s="70">
        <v>0</v>
      </c>
      <c r="BZ79" s="70">
        <v>0</v>
      </c>
      <c r="CA79" s="70">
        <v>0</v>
      </c>
      <c r="CB79" s="70">
        <v>0</v>
      </c>
      <c r="CC79" s="70">
        <v>0</v>
      </c>
      <c r="CD79" s="70">
        <v>0</v>
      </c>
    </row>
    <row r="80" spans="1:82">
      <c r="A80" s="70" t="s">
        <v>1839</v>
      </c>
      <c r="B80" s="70">
        <v>26</v>
      </c>
      <c r="C80" s="70">
        <v>9</v>
      </c>
      <c r="D80" s="70">
        <v>2</v>
      </c>
      <c r="E80" s="70">
        <v>2012</v>
      </c>
      <c r="F80" s="70" t="s">
        <v>179</v>
      </c>
      <c r="G80" s="70" t="s">
        <v>1830</v>
      </c>
      <c r="H80" s="70" t="s">
        <v>1831</v>
      </c>
      <c r="I80" s="148"/>
      <c r="J80" s="71">
        <v>237.55518437917709</v>
      </c>
      <c r="K80" s="71">
        <v>11.293794737453659</v>
      </c>
      <c r="L80" s="71">
        <v>16.83463993738324</v>
      </c>
      <c r="M80" s="71">
        <v>275.0298938928305</v>
      </c>
      <c r="N80" s="71">
        <v>274.17043814392503</v>
      </c>
      <c r="O80" s="71">
        <v>200.21498408684755</v>
      </c>
      <c r="P80" s="71">
        <v>153.08556203174365</v>
      </c>
      <c r="Q80" s="71">
        <v>12.3012915207389</v>
      </c>
      <c r="R80" s="71">
        <v>0</v>
      </c>
      <c r="S80" s="71">
        <v>3.5030966581078191</v>
      </c>
      <c r="T80" s="72"/>
      <c r="U80" s="71">
        <v>42889403</v>
      </c>
      <c r="V80" s="71">
        <v>4495</v>
      </c>
      <c r="W80" s="71">
        <v>455</v>
      </c>
      <c r="X80" s="71">
        <v>54225</v>
      </c>
      <c r="Y80" s="71">
        <v>65824</v>
      </c>
      <c r="Z80" s="71">
        <v>104717</v>
      </c>
      <c r="AA80" s="71">
        <v>30761</v>
      </c>
      <c r="AB80" s="71">
        <v>161337</v>
      </c>
      <c r="AC80" s="71">
        <v>0</v>
      </c>
      <c r="AD80" s="71">
        <v>3.5030966581078191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6.5090000000000003</v>
      </c>
      <c r="BI80" s="71">
        <v>0</v>
      </c>
      <c r="BJ80" s="71">
        <v>121.788</v>
      </c>
      <c r="BK80" s="71">
        <v>0</v>
      </c>
      <c r="BL80" s="71">
        <v>9.2669999999999995</v>
      </c>
      <c r="BM80" s="71">
        <v>0</v>
      </c>
      <c r="BN80" s="72"/>
      <c r="BO80" s="71">
        <v>1</v>
      </c>
      <c r="BP80" s="71">
        <v>0</v>
      </c>
      <c r="BQ80" s="71">
        <v>19</v>
      </c>
      <c r="BR80" s="71">
        <v>0</v>
      </c>
      <c r="BS80" s="71">
        <v>2</v>
      </c>
      <c r="BT80" s="71">
        <v>0</v>
      </c>
      <c r="BU80"/>
      <c r="BV80" s="70">
        <v>137.56399999999999</v>
      </c>
      <c r="BW80" s="70">
        <v>0</v>
      </c>
      <c r="BX80" s="70">
        <v>0</v>
      </c>
      <c r="BY80" s="70">
        <v>0</v>
      </c>
      <c r="BZ80" s="70">
        <v>0</v>
      </c>
      <c r="CA80" s="70">
        <v>0</v>
      </c>
      <c r="CB80" s="70">
        <v>0</v>
      </c>
      <c r="CC80" s="70">
        <v>0</v>
      </c>
      <c r="CD80" s="70">
        <v>0</v>
      </c>
    </row>
    <row r="81" spans="1:82">
      <c r="A81" s="70" t="s">
        <v>1840</v>
      </c>
      <c r="B81" s="70">
        <v>27</v>
      </c>
      <c r="C81" s="70">
        <v>10</v>
      </c>
      <c r="D81" s="70">
        <v>2</v>
      </c>
      <c r="E81" s="70">
        <v>2013</v>
      </c>
      <c r="F81" s="70" t="s">
        <v>180</v>
      </c>
      <c r="G81" s="70" t="s">
        <v>1830</v>
      </c>
      <c r="H81" s="70" t="s">
        <v>1831</v>
      </c>
      <c r="I81" s="148"/>
      <c r="J81" s="71">
        <v>220.0003235584166</v>
      </c>
      <c r="K81" s="71">
        <v>9.2901077508324263</v>
      </c>
      <c r="L81" s="71">
        <v>17.113022930057909</v>
      </c>
      <c r="M81" s="71">
        <v>265.13395454560208</v>
      </c>
      <c r="N81" s="71">
        <v>291.95010227788629</v>
      </c>
      <c r="O81" s="71">
        <v>193.97856710769014</v>
      </c>
      <c r="P81" s="71">
        <v>152.09384526880956</v>
      </c>
      <c r="Q81" s="71">
        <v>12.450811641044901</v>
      </c>
      <c r="R81" s="71">
        <v>0</v>
      </c>
      <c r="S81" s="71">
        <v>4.09062392883797</v>
      </c>
      <c r="T81" s="72"/>
      <c r="U81" s="71">
        <v>39443489</v>
      </c>
      <c r="V81" s="71">
        <v>4495</v>
      </c>
      <c r="W81" s="71">
        <v>455</v>
      </c>
      <c r="X81" s="71">
        <v>54225</v>
      </c>
      <c r="Y81" s="71">
        <v>65491</v>
      </c>
      <c r="Z81" s="71">
        <v>105985</v>
      </c>
      <c r="AA81" s="71">
        <v>30447</v>
      </c>
      <c r="AB81" s="71">
        <v>160957</v>
      </c>
      <c r="AC81" s="71">
        <v>0</v>
      </c>
      <c r="AD81" s="71">
        <v>4.09062392883797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14.019</v>
      </c>
      <c r="BI81" s="71">
        <v>0</v>
      </c>
      <c r="BJ81" s="71">
        <v>122.276</v>
      </c>
      <c r="BK81" s="71">
        <v>0</v>
      </c>
      <c r="BL81" s="71">
        <v>13.715999999999999</v>
      </c>
      <c r="BM81" s="71">
        <v>0</v>
      </c>
      <c r="BN81" s="72"/>
      <c r="BO81" s="71">
        <v>1</v>
      </c>
      <c r="BP81" s="71">
        <v>0</v>
      </c>
      <c r="BQ81" s="71">
        <v>19</v>
      </c>
      <c r="BR81" s="71">
        <v>0</v>
      </c>
      <c r="BS81" s="71">
        <v>3</v>
      </c>
      <c r="BT81" s="71">
        <v>0</v>
      </c>
      <c r="BU81"/>
      <c r="BV81" s="70">
        <v>150.011</v>
      </c>
      <c r="BW81" s="70">
        <v>0</v>
      </c>
      <c r="BX81" s="70">
        <v>0</v>
      </c>
      <c r="BY81" s="70">
        <v>0</v>
      </c>
      <c r="BZ81" s="70">
        <v>0</v>
      </c>
      <c r="CA81" s="70">
        <v>0</v>
      </c>
      <c r="CB81" s="70">
        <v>0</v>
      </c>
      <c r="CC81" s="70">
        <v>0</v>
      </c>
      <c r="CD81" s="70">
        <v>0</v>
      </c>
    </row>
    <row r="82" spans="1:82">
      <c r="A82" s="70" t="s">
        <v>1841</v>
      </c>
      <c r="B82" s="70">
        <v>28</v>
      </c>
      <c r="C82" s="70">
        <v>11</v>
      </c>
      <c r="D82" s="70">
        <v>2</v>
      </c>
      <c r="E82" s="70">
        <v>2014</v>
      </c>
      <c r="F82" s="70" t="s">
        <v>181</v>
      </c>
      <c r="G82" s="70" t="s">
        <v>1830</v>
      </c>
      <c r="H82" s="70" t="s">
        <v>1831</v>
      </c>
      <c r="I82" s="148"/>
      <c r="J82" s="71">
        <v>237.21235850206389</v>
      </c>
      <c r="K82" s="71">
        <v>9.7153576430145687</v>
      </c>
      <c r="L82" s="71">
        <v>13.407518541060661</v>
      </c>
      <c r="M82" s="71">
        <v>253.2880213113813</v>
      </c>
      <c r="N82" s="71">
        <v>291.03555774153068</v>
      </c>
      <c r="O82" s="71">
        <v>185.69677638341639</v>
      </c>
      <c r="P82" s="71">
        <v>151.46839105284127</v>
      </c>
      <c r="Q82" s="71">
        <v>11.8946021430681</v>
      </c>
      <c r="R82" s="71">
        <v>0</v>
      </c>
      <c r="S82" s="71">
        <v>3.235176069912701</v>
      </c>
      <c r="T82" s="72"/>
      <c r="U82" s="71">
        <v>46555280</v>
      </c>
      <c r="V82" s="71">
        <v>4003</v>
      </c>
      <c r="W82" s="71">
        <v>495</v>
      </c>
      <c r="X82" s="71">
        <v>52035</v>
      </c>
      <c r="Y82" s="71">
        <v>65853</v>
      </c>
      <c r="Z82" s="71">
        <v>106860</v>
      </c>
      <c r="AA82" s="71">
        <v>30165</v>
      </c>
      <c r="AB82" s="71">
        <v>160267</v>
      </c>
      <c r="AC82" s="71">
        <v>0</v>
      </c>
      <c r="AD82" s="71">
        <v>3.235176069912701</v>
      </c>
      <c r="AE82" s="72"/>
      <c r="AF82" s="71"/>
      <c r="AG82" s="71"/>
      <c r="AH82" s="71"/>
      <c r="AI82" s="71"/>
      <c r="AJ82" s="71"/>
      <c r="AK82" s="71"/>
      <c r="AL82" s="71"/>
      <c r="AM82" s="71"/>
      <c r="AN82" s="71"/>
      <c r="AO82" s="71"/>
      <c r="AP82" s="71"/>
      <c r="AQ82" s="72"/>
      <c r="AR82" s="71">
        <v>5056</v>
      </c>
      <c r="AS82" s="71">
        <v>878</v>
      </c>
      <c r="AT82" s="71">
        <v>0</v>
      </c>
      <c r="AU82" s="71">
        <v>0</v>
      </c>
      <c r="AV82" s="71">
        <v>0</v>
      </c>
      <c r="AW82" s="71">
        <v>0</v>
      </c>
      <c r="AX82" s="71"/>
      <c r="AY82" s="72"/>
      <c r="AZ82" s="71">
        <v>21444.5</v>
      </c>
      <c r="BA82" s="71">
        <v>33668.300000000003</v>
      </c>
      <c r="BB82" s="71">
        <v>0</v>
      </c>
      <c r="BC82" s="71">
        <v>0</v>
      </c>
      <c r="BD82" s="71">
        <v>0</v>
      </c>
      <c r="BE82" s="71">
        <v>0</v>
      </c>
      <c r="BF82" s="71"/>
      <c r="BG82" s="72"/>
      <c r="BH82" s="71">
        <v>15.664</v>
      </c>
      <c r="BI82" s="71">
        <v>0</v>
      </c>
      <c r="BJ82" s="71">
        <v>116.547</v>
      </c>
      <c r="BK82" s="71">
        <v>0</v>
      </c>
      <c r="BL82" s="71">
        <v>12.542</v>
      </c>
      <c r="BM82" s="71">
        <v>0</v>
      </c>
      <c r="BN82" s="72"/>
      <c r="BO82" s="71">
        <v>1</v>
      </c>
      <c r="BP82" s="71">
        <v>0</v>
      </c>
      <c r="BQ82" s="71">
        <v>17</v>
      </c>
      <c r="BR82" s="71">
        <v>0</v>
      </c>
      <c r="BS82" s="71">
        <v>3</v>
      </c>
      <c r="BT82" s="71">
        <v>0</v>
      </c>
      <c r="BU82"/>
      <c r="BV82" s="70">
        <v>144.75299999999999</v>
      </c>
      <c r="BW82" s="70">
        <v>0</v>
      </c>
      <c r="BX82" s="70">
        <v>0</v>
      </c>
      <c r="BY82" s="70">
        <v>0</v>
      </c>
      <c r="BZ82" s="70">
        <v>0</v>
      </c>
      <c r="CA82" s="70">
        <v>0</v>
      </c>
      <c r="CB82" s="70">
        <v>0</v>
      </c>
      <c r="CC82" s="70">
        <v>0</v>
      </c>
      <c r="CD82" s="70">
        <v>0</v>
      </c>
    </row>
    <row r="83" spans="1:82">
      <c r="A83" s="70" t="s">
        <v>1842</v>
      </c>
      <c r="B83" s="70">
        <v>29</v>
      </c>
      <c r="C83" s="70">
        <v>12</v>
      </c>
      <c r="D83" s="70">
        <v>2</v>
      </c>
      <c r="E83" s="70">
        <v>2015</v>
      </c>
      <c r="F83" s="70" t="s">
        <v>182</v>
      </c>
      <c r="G83" s="1064" t="s">
        <v>1830</v>
      </c>
      <c r="H83" s="70" t="s">
        <v>1831</v>
      </c>
      <c r="I83" s="148"/>
      <c r="J83" s="71">
        <v>218.74591925544649</v>
      </c>
      <c r="K83" s="71">
        <v>9.0410982243330782</v>
      </c>
      <c r="L83" s="71">
        <v>14.464682093934609</v>
      </c>
      <c r="M83" s="71">
        <v>270.01745158537608</v>
      </c>
      <c r="N83" s="71">
        <v>251.1296862010924</v>
      </c>
      <c r="O83" s="71">
        <v>184.96456073308579</v>
      </c>
      <c r="P83" s="71">
        <v>150.70863309765889</v>
      </c>
      <c r="Q83" s="71">
        <v>11.5984221526185</v>
      </c>
      <c r="R83" s="71">
        <v>0</v>
      </c>
      <c r="S83" s="71">
        <v>4.3036762787528948</v>
      </c>
      <c r="T83" s="72"/>
      <c r="U83" s="71">
        <v>46341541</v>
      </c>
      <c r="V83" s="71">
        <v>4003</v>
      </c>
      <c r="W83" s="71">
        <v>495</v>
      </c>
      <c r="X83" s="71">
        <v>52035</v>
      </c>
      <c r="Y83" s="71">
        <v>66298</v>
      </c>
      <c r="Z83" s="71">
        <v>107463</v>
      </c>
      <c r="AA83" s="71">
        <v>29990</v>
      </c>
      <c r="AB83" s="71">
        <v>159639</v>
      </c>
      <c r="AC83" s="71">
        <v>0</v>
      </c>
      <c r="AD83" s="71">
        <v>4.3036762787528948</v>
      </c>
      <c r="AE83" s="72"/>
      <c r="AF83" s="71">
        <v>314746531.48277628</v>
      </c>
      <c r="AG83" s="71">
        <v>6950971.3732091691</v>
      </c>
      <c r="AH83" s="71">
        <v>3041831.4672766938</v>
      </c>
      <c r="AI83" s="71">
        <v>337916701.02993989</v>
      </c>
      <c r="AJ83" s="71">
        <v>325918847.50871003</v>
      </c>
      <c r="AK83" s="71">
        <v>0</v>
      </c>
      <c r="AL83" s="71">
        <v>0</v>
      </c>
      <c r="AM83" s="71">
        <v>21877855.289581411</v>
      </c>
      <c r="AN83" s="71">
        <v>0</v>
      </c>
      <c r="AO83" s="71">
        <v>0</v>
      </c>
      <c r="AP83" s="71">
        <v>1010452738.1514935</v>
      </c>
      <c r="AQ83" s="72"/>
      <c r="AR83" s="71">
        <v>5478</v>
      </c>
      <c r="AS83" s="71">
        <v>1299</v>
      </c>
      <c r="AT83" s="71">
        <v>0</v>
      </c>
      <c r="AU83" s="71">
        <v>1</v>
      </c>
      <c r="AV83" s="71">
        <v>0</v>
      </c>
      <c r="AW83" s="71">
        <v>0</v>
      </c>
      <c r="AX83" s="71"/>
      <c r="AY83" s="72"/>
      <c r="AZ83" s="71">
        <v>23550.1</v>
      </c>
      <c r="BA83" s="71">
        <v>45536.5</v>
      </c>
      <c r="BB83" s="71">
        <v>0</v>
      </c>
      <c r="BC83" s="71">
        <v>61</v>
      </c>
      <c r="BD83" s="71">
        <v>0</v>
      </c>
      <c r="BE83" s="71">
        <v>0</v>
      </c>
      <c r="BF83" s="71"/>
      <c r="BG83" s="72"/>
      <c r="BH83" s="71">
        <v>14.833</v>
      </c>
      <c r="BI83" s="71">
        <v>0</v>
      </c>
      <c r="BJ83" s="71">
        <v>119.095</v>
      </c>
      <c r="BK83" s="71">
        <v>0</v>
      </c>
      <c r="BL83" s="71">
        <v>12.051</v>
      </c>
      <c r="BM83" s="71">
        <v>0</v>
      </c>
      <c r="BN83" s="72"/>
      <c r="BO83" s="71">
        <v>1</v>
      </c>
      <c r="BP83" s="71">
        <v>0</v>
      </c>
      <c r="BQ83" s="71">
        <v>19</v>
      </c>
      <c r="BR83" s="71">
        <v>0</v>
      </c>
      <c r="BS83" s="71">
        <v>3</v>
      </c>
      <c r="BT83" s="71">
        <v>0</v>
      </c>
      <c r="BU83"/>
      <c r="BV83" s="70">
        <v>145.97900000000001</v>
      </c>
      <c r="BW83" s="70">
        <v>0</v>
      </c>
      <c r="BX83" s="70">
        <v>0</v>
      </c>
      <c r="BY83" s="70">
        <v>0</v>
      </c>
      <c r="BZ83" s="70">
        <v>0</v>
      </c>
      <c r="CA83" s="70">
        <v>0</v>
      </c>
      <c r="CB83" s="70">
        <v>0</v>
      </c>
      <c r="CC83" s="70">
        <v>0</v>
      </c>
      <c r="CD83" s="70">
        <v>0</v>
      </c>
    </row>
    <row r="84" spans="1:82">
      <c r="A84" s="70" t="s">
        <v>1843</v>
      </c>
      <c r="B84" s="70">
        <v>30</v>
      </c>
      <c r="C84" s="70">
        <v>13</v>
      </c>
      <c r="D84" s="70">
        <v>2</v>
      </c>
      <c r="E84" s="70">
        <v>2016</v>
      </c>
      <c r="F84" s="70" t="s">
        <v>155</v>
      </c>
      <c r="G84" s="1064" t="s">
        <v>1830</v>
      </c>
      <c r="H84" s="70" t="s">
        <v>1831</v>
      </c>
      <c r="I84" s="148"/>
      <c r="J84" s="71">
        <v>226.0988220663389</v>
      </c>
      <c r="K84" s="71">
        <v>9.0954278040864978</v>
      </c>
      <c r="L84" s="71">
        <v>13.900958444969866</v>
      </c>
      <c r="M84" s="71">
        <v>218.27842513551516</v>
      </c>
      <c r="N84" s="71">
        <v>269.33995282576052</v>
      </c>
      <c r="O84" s="71">
        <v>183.74542326472832</v>
      </c>
      <c r="P84" s="71">
        <v>145.83453885083247</v>
      </c>
      <c r="Q84" s="71">
        <v>11.249633707905371</v>
      </c>
      <c r="R84" s="71">
        <v>0</v>
      </c>
      <c r="S84" s="71">
        <v>4.1257267793461398</v>
      </c>
      <c r="T84" s="72"/>
      <c r="U84" s="71">
        <v>47534848</v>
      </c>
      <c r="V84" s="71">
        <v>4003</v>
      </c>
      <c r="W84" s="71">
        <v>495</v>
      </c>
      <c r="X84" s="71">
        <v>52035</v>
      </c>
      <c r="Y84" s="71">
        <v>66788</v>
      </c>
      <c r="Z84" s="71">
        <v>108067</v>
      </c>
      <c r="AA84" s="71">
        <v>30015</v>
      </c>
      <c r="AB84" s="71">
        <v>159271</v>
      </c>
      <c r="AC84" s="71">
        <v>0</v>
      </c>
      <c r="AD84" s="71">
        <v>4.1257267793461398</v>
      </c>
      <c r="AE84" s="72"/>
      <c r="AF84" s="71">
        <v>332119591.73178238</v>
      </c>
      <c r="AG84" s="71">
        <v>6721263.1497252481</v>
      </c>
      <c r="AH84" s="71">
        <v>2270205.6847448172</v>
      </c>
      <c r="AI84" s="71">
        <v>328737258.49674839</v>
      </c>
      <c r="AJ84" s="71">
        <v>327917371.55299592</v>
      </c>
      <c r="AK84" s="71">
        <v>0</v>
      </c>
      <c r="AL84" s="71">
        <v>0</v>
      </c>
      <c r="AM84" s="71">
        <v>21844380.198826522</v>
      </c>
      <c r="AN84" s="71">
        <v>0</v>
      </c>
      <c r="AO84" s="71">
        <v>0</v>
      </c>
      <c r="AP84" s="71">
        <v>1019610070.8148234</v>
      </c>
      <c r="AQ84" s="72"/>
      <c r="AR84" s="71">
        <v>5847</v>
      </c>
      <c r="AS84" s="71">
        <v>1630</v>
      </c>
      <c r="AT84" s="71">
        <v>0</v>
      </c>
      <c r="AU84" s="71">
        <v>1</v>
      </c>
      <c r="AV84" s="71">
        <v>0</v>
      </c>
      <c r="AW84" s="71">
        <v>0</v>
      </c>
      <c r="AX84" s="71"/>
      <c r="AY84" s="72"/>
      <c r="AZ84" s="71">
        <v>25408.6</v>
      </c>
      <c r="BA84" s="71">
        <v>55361.4</v>
      </c>
      <c r="BB84" s="71">
        <v>0</v>
      </c>
      <c r="BC84" s="71">
        <v>61</v>
      </c>
      <c r="BD84" s="71">
        <v>0</v>
      </c>
      <c r="BE84" s="71">
        <v>0</v>
      </c>
      <c r="BF84" s="71"/>
      <c r="BG84" s="72"/>
      <c r="BH84" s="71">
        <v>15.237</v>
      </c>
      <c r="BI84" s="71">
        <v>0</v>
      </c>
      <c r="BJ84" s="71">
        <v>110.267</v>
      </c>
      <c r="BK84" s="71">
        <v>0</v>
      </c>
      <c r="BL84" s="71">
        <v>11.292999999999999</v>
      </c>
      <c r="BM84" s="71">
        <v>0</v>
      </c>
      <c r="BN84" s="72"/>
      <c r="BO84" s="71">
        <v>1</v>
      </c>
      <c r="BP84" s="71">
        <v>0</v>
      </c>
      <c r="BQ84" s="71">
        <v>18</v>
      </c>
      <c r="BR84" s="71">
        <v>0</v>
      </c>
      <c r="BS84" s="71">
        <v>3</v>
      </c>
      <c r="BT84" s="71">
        <v>0</v>
      </c>
      <c r="BU84"/>
      <c r="BV84" s="70">
        <v>136.797</v>
      </c>
      <c r="BW84" s="70">
        <v>0</v>
      </c>
      <c r="BX84" s="70">
        <v>0</v>
      </c>
      <c r="BY84" s="70">
        <v>0</v>
      </c>
      <c r="BZ84" s="70">
        <v>0</v>
      </c>
      <c r="CA84" s="70">
        <v>0</v>
      </c>
      <c r="CB84" s="70">
        <v>0</v>
      </c>
      <c r="CC84" s="70">
        <v>0</v>
      </c>
      <c r="CD84" s="70">
        <v>0</v>
      </c>
    </row>
    <row r="85" spans="1:82">
      <c r="A85" s="70" t="s">
        <v>1844</v>
      </c>
      <c r="B85" s="70">
        <v>31</v>
      </c>
      <c r="C85" s="70">
        <v>14</v>
      </c>
      <c r="D85" s="70">
        <v>2</v>
      </c>
      <c r="E85" s="70">
        <v>2017</v>
      </c>
      <c r="F85" s="70" t="s">
        <v>156</v>
      </c>
      <c r="G85" s="70" t="s">
        <v>1830</v>
      </c>
      <c r="H85" s="70" t="s">
        <v>1831</v>
      </c>
      <c r="I85" s="148"/>
      <c r="J85" s="71">
        <v>235.97015894827734</v>
      </c>
      <c r="K85" s="71">
        <v>8.9697107861549412</v>
      </c>
      <c r="L85" s="71">
        <v>13.669991712116696</v>
      </c>
      <c r="M85" s="71">
        <v>207.36399607224797</v>
      </c>
      <c r="N85" s="71">
        <v>279.71189247961934</v>
      </c>
      <c r="O85" s="71">
        <v>182.20057911129464</v>
      </c>
      <c r="P85" s="71">
        <v>144.24930084065775</v>
      </c>
      <c r="Q85" s="71">
        <v>10.828511987636199</v>
      </c>
      <c r="R85" s="71">
        <v>0</v>
      </c>
      <c r="S85" s="71">
        <v>2.917183352959988</v>
      </c>
      <c r="T85" s="72"/>
      <c r="U85" s="71">
        <v>52667396</v>
      </c>
      <c r="V85" s="71">
        <v>4003</v>
      </c>
      <c r="W85" s="71">
        <v>495</v>
      </c>
      <c r="X85" s="71">
        <v>52035</v>
      </c>
      <c r="Y85" s="71">
        <v>67322</v>
      </c>
      <c r="Z85" s="71">
        <v>108936</v>
      </c>
      <c r="AA85" s="71">
        <v>29878</v>
      </c>
      <c r="AB85" s="71">
        <v>158537</v>
      </c>
      <c r="AC85" s="71">
        <v>0</v>
      </c>
      <c r="AD85" s="71">
        <v>2.917183352959988</v>
      </c>
      <c r="AE85" s="72"/>
      <c r="AF85" s="71">
        <v>351344139.56671017</v>
      </c>
      <c r="AG85" s="71">
        <v>6703243.5044167582</v>
      </c>
      <c r="AH85" s="71">
        <v>2927867.7843151591</v>
      </c>
      <c r="AI85" s="71">
        <v>325609556.24072123</v>
      </c>
      <c r="AJ85" s="71">
        <v>329589401.56227458</v>
      </c>
      <c r="AK85" s="71">
        <v>0</v>
      </c>
      <c r="AL85" s="71">
        <v>0</v>
      </c>
      <c r="AM85" s="71">
        <v>21777733.399445999</v>
      </c>
      <c r="AN85" s="71">
        <v>0</v>
      </c>
      <c r="AO85" s="71">
        <v>0</v>
      </c>
      <c r="AP85" s="71">
        <v>1037951942.0578839</v>
      </c>
      <c r="AQ85" s="72"/>
      <c r="AR85" s="71">
        <v>6180</v>
      </c>
      <c r="AS85" s="71">
        <v>1838</v>
      </c>
      <c r="AT85" s="71">
        <v>0</v>
      </c>
      <c r="AU85" s="71">
        <v>1</v>
      </c>
      <c r="AV85" s="71">
        <v>0</v>
      </c>
      <c r="AW85" s="71">
        <v>0</v>
      </c>
      <c r="AX85" s="71"/>
      <c r="AY85" s="72"/>
      <c r="AZ85" s="71">
        <v>27096.6</v>
      </c>
      <c r="BA85" s="71">
        <v>61001.399999999972</v>
      </c>
      <c r="BB85" s="71">
        <v>0</v>
      </c>
      <c r="BC85" s="71">
        <v>61</v>
      </c>
      <c r="BD85" s="71">
        <v>0</v>
      </c>
      <c r="BE85" s="71">
        <v>0</v>
      </c>
      <c r="BF85" s="71"/>
      <c r="BG85" s="72"/>
      <c r="BH85" s="71">
        <v>15.617000000000001</v>
      </c>
      <c r="BI85" s="71">
        <v>0</v>
      </c>
      <c r="BJ85" s="71">
        <v>125.613</v>
      </c>
      <c r="BK85" s="71">
        <v>0</v>
      </c>
      <c r="BL85" s="71">
        <v>11.806000000000001</v>
      </c>
      <c r="BM85" s="71">
        <v>0</v>
      </c>
      <c r="BN85" s="72"/>
      <c r="BO85" s="71">
        <v>1</v>
      </c>
      <c r="BP85" s="71">
        <v>0</v>
      </c>
      <c r="BQ85" s="71">
        <v>19</v>
      </c>
      <c r="BR85" s="71">
        <v>0</v>
      </c>
      <c r="BS85" s="71">
        <v>3</v>
      </c>
      <c r="BT85" s="71">
        <v>0</v>
      </c>
      <c r="BU85"/>
      <c r="BV85" s="70">
        <v>153.036</v>
      </c>
      <c r="BW85" s="70">
        <v>0</v>
      </c>
      <c r="BX85" s="70">
        <v>0</v>
      </c>
      <c r="BY85" s="70">
        <v>0</v>
      </c>
      <c r="BZ85" s="70">
        <v>0</v>
      </c>
      <c r="CA85" s="70">
        <v>0</v>
      </c>
      <c r="CB85" s="70">
        <v>0</v>
      </c>
      <c r="CC85" s="70">
        <v>0</v>
      </c>
      <c r="CD85" s="70">
        <v>0</v>
      </c>
    </row>
    <row r="86" spans="1:82">
      <c r="A86" s="70" t="s">
        <v>1845</v>
      </c>
      <c r="B86" s="70">
        <v>32</v>
      </c>
      <c r="C86" s="70">
        <v>15</v>
      </c>
      <c r="D86" s="70">
        <v>2</v>
      </c>
      <c r="E86" s="70">
        <v>2018</v>
      </c>
      <c r="F86" s="70" t="s">
        <v>183</v>
      </c>
      <c r="G86" s="70" t="s">
        <v>1830</v>
      </c>
      <c r="H86" s="70" t="s">
        <v>1831</v>
      </c>
      <c r="I86" s="148"/>
      <c r="J86" s="71">
        <v>232.20769166355566</v>
      </c>
      <c r="K86" s="71">
        <v>8.4167871073290552</v>
      </c>
      <c r="L86" s="71">
        <v>12.255139780253851</v>
      </c>
      <c r="M86" s="71">
        <v>201.81029620015516</v>
      </c>
      <c r="N86" s="71">
        <v>273.24778586475588</v>
      </c>
      <c r="O86" s="71">
        <v>179.59306624389239</v>
      </c>
      <c r="P86" s="71">
        <v>142.36887974086196</v>
      </c>
      <c r="Q86" s="71">
        <v>10.0212069465766</v>
      </c>
      <c r="R86" s="71">
        <v>0</v>
      </c>
      <c r="S86" s="71">
        <v>7.5506309197084516</v>
      </c>
      <c r="T86" s="72"/>
      <c r="U86" s="71">
        <v>55719251</v>
      </c>
      <c r="V86" s="71">
        <v>4003</v>
      </c>
      <c r="W86" s="71">
        <v>495</v>
      </c>
      <c r="X86" s="71">
        <v>52035</v>
      </c>
      <c r="Y86" s="71">
        <v>67855</v>
      </c>
      <c r="Z86" s="71">
        <v>109433</v>
      </c>
      <c r="AA86" s="71">
        <v>29785</v>
      </c>
      <c r="AB86" s="71">
        <v>158111</v>
      </c>
      <c r="AC86" s="71">
        <v>0</v>
      </c>
      <c r="AD86" s="71">
        <v>7.5506309197084516</v>
      </c>
      <c r="AE86" s="72"/>
      <c r="AF86" s="71">
        <v>355412589.97731233</v>
      </c>
      <c r="AG86" s="71">
        <v>5954450.8479096079</v>
      </c>
      <c r="AH86" s="71">
        <v>2766621.1634175102</v>
      </c>
      <c r="AI86" s="71">
        <v>311015785.11928201</v>
      </c>
      <c r="AJ86" s="71">
        <v>318815733.29546303</v>
      </c>
      <c r="AK86" s="71">
        <v>0</v>
      </c>
      <c r="AL86" s="71">
        <v>0</v>
      </c>
      <c r="AM86" s="71">
        <v>21764154.765729509</v>
      </c>
      <c r="AN86" s="71">
        <v>0</v>
      </c>
      <c r="AO86" s="71">
        <v>0</v>
      </c>
      <c r="AP86" s="71">
        <v>1015729335.169114</v>
      </c>
      <c r="AQ86" s="72"/>
      <c r="AR86" s="71">
        <v>6597</v>
      </c>
      <c r="AS86" s="71">
        <v>2070</v>
      </c>
      <c r="AT86" s="71">
        <v>0</v>
      </c>
      <c r="AU86" s="71">
        <v>1</v>
      </c>
      <c r="AV86" s="71">
        <v>0</v>
      </c>
      <c r="AW86" s="71">
        <v>0</v>
      </c>
      <c r="AX86" s="71"/>
      <c r="AY86" s="72"/>
      <c r="AZ86" s="71">
        <v>29266.299999999996</v>
      </c>
      <c r="BA86" s="71">
        <v>66759.5</v>
      </c>
      <c r="BB86" s="71">
        <v>0</v>
      </c>
      <c r="BC86" s="71">
        <v>61</v>
      </c>
      <c r="BD86" s="71">
        <v>0</v>
      </c>
      <c r="BE86" s="71">
        <v>0</v>
      </c>
      <c r="BF86" s="71"/>
      <c r="BG86" s="72"/>
      <c r="BH86" s="71">
        <v>15.984</v>
      </c>
      <c r="BI86" s="71">
        <v>0</v>
      </c>
      <c r="BJ86" s="71">
        <v>145.96600000000001</v>
      </c>
      <c r="BK86" s="71">
        <v>0</v>
      </c>
      <c r="BL86" s="71">
        <v>15.375</v>
      </c>
      <c r="BM86" s="71">
        <v>0</v>
      </c>
      <c r="BN86" s="72"/>
      <c r="BO86" s="71">
        <v>1</v>
      </c>
      <c r="BP86" s="71">
        <v>0</v>
      </c>
      <c r="BQ86" s="71">
        <v>21</v>
      </c>
      <c r="BR86" s="71">
        <v>0</v>
      </c>
      <c r="BS86" s="71">
        <v>4</v>
      </c>
      <c r="BT86" s="71">
        <v>0</v>
      </c>
      <c r="BU86"/>
      <c r="BV86" s="70">
        <v>177.32499999999999</v>
      </c>
      <c r="BW86" s="70">
        <v>0</v>
      </c>
      <c r="BX86" s="70">
        <v>0</v>
      </c>
      <c r="BY86" s="70">
        <v>0</v>
      </c>
      <c r="BZ86" s="70">
        <v>0</v>
      </c>
      <c r="CA86" s="70">
        <v>0</v>
      </c>
      <c r="CB86" s="70">
        <v>0</v>
      </c>
      <c r="CC86" s="70">
        <v>0</v>
      </c>
      <c r="CD86" s="70">
        <v>0</v>
      </c>
    </row>
    <row r="87" spans="1:82">
      <c r="A87" s="70" t="s">
        <v>1846</v>
      </c>
      <c r="B87" s="70">
        <v>33</v>
      </c>
      <c r="C87" s="70">
        <v>16</v>
      </c>
      <c r="D87" s="70">
        <v>2</v>
      </c>
      <c r="E87" s="70">
        <v>2019</v>
      </c>
      <c r="F87" s="70" t="s">
        <v>158</v>
      </c>
      <c r="G87" s="70" t="s">
        <v>1830</v>
      </c>
      <c r="H87" s="70" t="s">
        <v>1831</v>
      </c>
      <c r="I87" s="148"/>
      <c r="J87" s="71">
        <v>216.04476252402017</v>
      </c>
      <c r="K87" s="71">
        <v>7.6400754029057829</v>
      </c>
      <c r="L87" s="71">
        <v>12.321847372845145</v>
      </c>
      <c r="M87" s="71">
        <v>193.25481401175477</v>
      </c>
      <c r="N87" s="71">
        <v>242.98705077991198</v>
      </c>
      <c r="O87" s="71">
        <v>174.96369793730946</v>
      </c>
      <c r="P87" s="71">
        <v>140.69265972799363</v>
      </c>
      <c r="Q87" s="71">
        <v>9.6767795266906198</v>
      </c>
      <c r="R87" s="71">
        <v>0</v>
      </c>
      <c r="S87" s="71">
        <v>5.3423824929917965</v>
      </c>
      <c r="T87" s="72"/>
      <c r="U87" s="71">
        <v>52549212</v>
      </c>
      <c r="V87" s="71">
        <v>4003</v>
      </c>
      <c r="W87" s="71">
        <v>495</v>
      </c>
      <c r="X87" s="71">
        <v>52035</v>
      </c>
      <c r="Y87" s="71">
        <v>67983</v>
      </c>
      <c r="Z87" s="71">
        <v>109539</v>
      </c>
      <c r="AA87" s="71">
        <v>29214</v>
      </c>
      <c r="AB87" s="71">
        <v>156810</v>
      </c>
      <c r="AC87" s="71">
        <v>0</v>
      </c>
      <c r="AD87" s="71">
        <v>5.3423824929917956</v>
      </c>
      <c r="AE87" s="72"/>
      <c r="AF87" s="71">
        <v>350927563.35435468</v>
      </c>
      <c r="AG87" s="71">
        <v>5765485.7156965509</v>
      </c>
      <c r="AH87" s="71">
        <v>2922250.0273307031</v>
      </c>
      <c r="AI87" s="71">
        <v>318713308.08649647</v>
      </c>
      <c r="AJ87" s="71">
        <v>310322765.03004807</v>
      </c>
      <c r="AK87" s="71">
        <v>0</v>
      </c>
      <c r="AL87" s="71">
        <v>0</v>
      </c>
      <c r="AM87" s="71">
        <v>21356341.534952015</v>
      </c>
      <c r="AN87" s="71">
        <v>0</v>
      </c>
      <c r="AO87" s="71">
        <v>0</v>
      </c>
      <c r="AP87" s="71">
        <v>1010007713.7488786</v>
      </c>
      <c r="AQ87" s="72"/>
      <c r="AR87" s="71">
        <v>7018</v>
      </c>
      <c r="AS87" s="71">
        <v>2236</v>
      </c>
      <c r="AT87" s="71">
        <v>0</v>
      </c>
      <c r="AU87" s="71">
        <v>1</v>
      </c>
      <c r="AV87" s="71">
        <v>0</v>
      </c>
      <c r="AW87" s="71">
        <v>0</v>
      </c>
      <c r="AX87" s="71"/>
      <c r="AY87" s="72"/>
      <c r="AZ87" s="71">
        <v>31484.199999999932</v>
      </c>
      <c r="BA87" s="71">
        <v>71865.799999999945</v>
      </c>
      <c r="BB87" s="71">
        <v>0</v>
      </c>
      <c r="BC87" s="71">
        <v>61</v>
      </c>
      <c r="BD87" s="71">
        <v>0</v>
      </c>
      <c r="BE87" s="71">
        <v>0</v>
      </c>
      <c r="BF87" s="71"/>
      <c r="BG87" s="72"/>
      <c r="BH87" s="71">
        <v>15.263</v>
      </c>
      <c r="BI87" s="71">
        <v>0</v>
      </c>
      <c r="BJ87" s="71">
        <v>131.345</v>
      </c>
      <c r="BK87" s="71">
        <v>0</v>
      </c>
      <c r="BL87" s="71">
        <v>17.433999999999997</v>
      </c>
      <c r="BM87" s="71">
        <v>0</v>
      </c>
      <c r="BN87" s="72"/>
      <c r="BO87" s="71">
        <v>1</v>
      </c>
      <c r="BP87" s="71">
        <v>0</v>
      </c>
      <c r="BQ87" s="71">
        <v>21</v>
      </c>
      <c r="BR87" s="71">
        <v>0</v>
      </c>
      <c r="BS87" s="71">
        <v>5</v>
      </c>
      <c r="BT87" s="71">
        <v>0</v>
      </c>
      <c r="BU87"/>
      <c r="BV87" s="70">
        <v>164.042</v>
      </c>
      <c r="BW87" s="70">
        <v>0</v>
      </c>
      <c r="BX87" s="70">
        <v>0</v>
      </c>
      <c r="BY87" s="70">
        <v>0</v>
      </c>
      <c r="BZ87" s="70">
        <v>0</v>
      </c>
      <c r="CA87" s="70">
        <v>0</v>
      </c>
      <c r="CB87" s="70">
        <v>0</v>
      </c>
      <c r="CC87" s="70">
        <v>0</v>
      </c>
      <c r="CD87" s="70">
        <v>0</v>
      </c>
    </row>
    <row r="88" spans="1:82">
      <c r="A88" s="70" t="s">
        <v>1847</v>
      </c>
      <c r="B88" s="70">
        <v>34</v>
      </c>
      <c r="C88" s="70">
        <v>17</v>
      </c>
      <c r="D88" s="70">
        <v>2</v>
      </c>
      <c r="E88" s="70">
        <v>2020</v>
      </c>
      <c r="F88" s="70" t="s">
        <v>159</v>
      </c>
      <c r="G88" s="70" t="s">
        <v>1830</v>
      </c>
      <c r="H88" s="70" t="s">
        <v>1831</v>
      </c>
      <c r="I88" s="148"/>
      <c r="J88" s="71">
        <v>201.25300191290671</v>
      </c>
      <c r="K88" s="71">
        <v>8.3657989006547702</v>
      </c>
      <c r="L88" s="71">
        <v>13.499791073575132</v>
      </c>
      <c r="M88" s="71">
        <v>186.68893486123724</v>
      </c>
      <c r="N88" s="71">
        <v>239.02951115804436</v>
      </c>
      <c r="O88" s="71">
        <v>153.61060849615058</v>
      </c>
      <c r="P88" s="71">
        <v>132.63477921255611</v>
      </c>
      <c r="Q88" s="71">
        <v>9.1739937572549408</v>
      </c>
      <c r="R88" s="71">
        <v>0</v>
      </c>
      <c r="S88" s="71">
        <v>6.0622300609894841</v>
      </c>
      <c r="T88" s="72"/>
      <c r="U88" s="71">
        <v>49803503</v>
      </c>
      <c r="V88" s="71">
        <v>3835</v>
      </c>
      <c r="W88" s="71">
        <v>607</v>
      </c>
      <c r="X88" s="71">
        <v>55852</v>
      </c>
      <c r="Y88" s="71">
        <v>68216</v>
      </c>
      <c r="Z88" s="71">
        <v>109766</v>
      </c>
      <c r="AA88" s="71">
        <v>29273</v>
      </c>
      <c r="AB88" s="71">
        <v>155595</v>
      </c>
      <c r="AC88" s="71">
        <v>0</v>
      </c>
      <c r="AD88" s="71">
        <v>6.0622300609894841</v>
      </c>
      <c r="AE88" s="72"/>
      <c r="AF88" s="71">
        <v>335754589.21102601</v>
      </c>
      <c r="AG88" s="71">
        <v>6032405.5882548783</v>
      </c>
      <c r="AH88" s="71">
        <v>3473659.6044068546</v>
      </c>
      <c r="AI88" s="71">
        <v>322727898.26362979</v>
      </c>
      <c r="AJ88" s="71">
        <v>311595029.17844272</v>
      </c>
      <c r="AK88" s="71"/>
      <c r="AL88" s="71"/>
      <c r="AM88" s="71">
        <v>20306876.196505502</v>
      </c>
      <c r="AN88" s="71"/>
      <c r="AO88" s="71"/>
      <c r="AP88" s="71">
        <v>999890458.04226577</v>
      </c>
      <c r="AQ88" s="72"/>
      <c r="AR88" s="71">
        <v>7377</v>
      </c>
      <c r="AS88" s="71">
        <v>2309</v>
      </c>
      <c r="AT88" s="71">
        <v>0</v>
      </c>
      <c r="AU88" s="71">
        <v>1</v>
      </c>
      <c r="AV88" s="71">
        <v>0</v>
      </c>
      <c r="AW88" s="71">
        <v>0</v>
      </c>
      <c r="AX88" s="71"/>
      <c r="AY88" s="72"/>
      <c r="AZ88" s="71">
        <v>33582.699999999997</v>
      </c>
      <c r="BA88" s="71">
        <v>74833.299999999668</v>
      </c>
      <c r="BB88" s="71">
        <v>0</v>
      </c>
      <c r="BC88" s="71">
        <v>61</v>
      </c>
      <c r="BD88" s="71">
        <v>0</v>
      </c>
      <c r="BE88" s="71">
        <v>0</v>
      </c>
      <c r="BF88" s="71"/>
      <c r="BG88" s="72"/>
      <c r="BH88" s="71">
        <v>14.433</v>
      </c>
      <c r="BI88" s="71">
        <v>0</v>
      </c>
      <c r="BJ88" s="71">
        <v>116.746</v>
      </c>
      <c r="BK88" s="71">
        <v>0</v>
      </c>
      <c r="BL88" s="71">
        <v>16.629000000000001</v>
      </c>
      <c r="BM88" s="71">
        <v>0</v>
      </c>
      <c r="BN88" s="72"/>
      <c r="BO88" s="71">
        <v>1</v>
      </c>
      <c r="BP88" s="71">
        <v>0</v>
      </c>
      <c r="BQ88" s="71">
        <v>19</v>
      </c>
      <c r="BR88" s="71">
        <v>0</v>
      </c>
      <c r="BS88" s="71">
        <v>5</v>
      </c>
      <c r="BT88" s="71">
        <v>0</v>
      </c>
      <c r="BU88"/>
      <c r="BV88" s="70">
        <v>147.80799999999999</v>
      </c>
      <c r="BW88" s="70">
        <v>0</v>
      </c>
      <c r="BX88" s="70">
        <v>0</v>
      </c>
      <c r="BY88" s="70">
        <v>0</v>
      </c>
      <c r="BZ88" s="70">
        <v>0</v>
      </c>
      <c r="CA88" s="70">
        <v>0</v>
      </c>
      <c r="CB88" s="70">
        <v>0</v>
      </c>
      <c r="CC88" s="70">
        <v>0</v>
      </c>
      <c r="CD88" s="70">
        <v>0</v>
      </c>
    </row>
    <row r="89" spans="1:82">
      <c r="A89" s="70" t="s">
        <v>1848</v>
      </c>
      <c r="B89" s="70">
        <v>34</v>
      </c>
      <c r="C89" s="70">
        <v>18</v>
      </c>
      <c r="D89" s="70">
        <v>2</v>
      </c>
      <c r="E89" s="70">
        <v>2021</v>
      </c>
      <c r="F89" s="70" t="s">
        <v>160</v>
      </c>
      <c r="G89" s="70" t="s">
        <v>1830</v>
      </c>
      <c r="H89" s="70" t="s">
        <v>1831</v>
      </c>
      <c r="I89" s="148"/>
      <c r="J89" s="71">
        <v>193.40633102623096</v>
      </c>
      <c r="K89" s="71">
        <v>8.9707613716656702</v>
      </c>
      <c r="L89" s="71">
        <v>17.710659566668767</v>
      </c>
      <c r="M89" s="71">
        <v>211.17325191632554</v>
      </c>
      <c r="N89" s="71">
        <v>262.56522455133415</v>
      </c>
      <c r="O89" s="71">
        <v>149.61365425062107</v>
      </c>
      <c r="P89" s="71">
        <v>136.39658705238674</v>
      </c>
      <c r="Q89" s="71">
        <v>9.0275226102545698</v>
      </c>
      <c r="R89" s="71">
        <v>0</v>
      </c>
      <c r="S89" s="71">
        <v>6.7404913994131084</v>
      </c>
      <c r="T89" s="72"/>
      <c r="U89" s="71">
        <v>50623448</v>
      </c>
      <c r="V89" s="71">
        <v>3835</v>
      </c>
      <c r="W89" s="71">
        <v>607</v>
      </c>
      <c r="X89" s="71">
        <v>55852</v>
      </c>
      <c r="Y89" s="71">
        <v>68637</v>
      </c>
      <c r="Z89" s="71">
        <v>110080</v>
      </c>
      <c r="AA89" s="71">
        <v>29354</v>
      </c>
      <c r="AB89" s="71">
        <v>154615</v>
      </c>
      <c r="AC89" s="71">
        <v>0</v>
      </c>
      <c r="AD89" s="71">
        <v>6.7404913994131084</v>
      </c>
      <c r="AE89" s="72"/>
      <c r="AF89" s="71">
        <v>305474650.62007344</v>
      </c>
      <c r="AG89" s="71">
        <v>6212129.6385403723</v>
      </c>
      <c r="AH89" s="71">
        <v>4160964.4762932668</v>
      </c>
      <c r="AI89" s="71">
        <v>345382383.21426868</v>
      </c>
      <c r="AJ89" s="71">
        <v>332534709.73016471</v>
      </c>
      <c r="AK89" s="71">
        <v>0</v>
      </c>
      <c r="AL89" s="71">
        <v>0</v>
      </c>
      <c r="AM89" s="71">
        <v>20295366.013403449</v>
      </c>
      <c r="AN89" s="71">
        <v>0</v>
      </c>
      <c r="AO89" s="71">
        <v>0</v>
      </c>
      <c r="AP89" s="71">
        <v>1014060203.692744</v>
      </c>
      <c r="AQ89" s="72"/>
      <c r="AR89" s="71">
        <v>7730</v>
      </c>
      <c r="AS89" s="71">
        <v>2353</v>
      </c>
      <c r="AT89" s="71">
        <v>0</v>
      </c>
      <c r="AU89" s="71">
        <v>1</v>
      </c>
      <c r="AV89" s="71">
        <v>0</v>
      </c>
      <c r="AW89" s="71">
        <v>0</v>
      </c>
      <c r="AX89" s="71"/>
      <c r="AY89" s="72"/>
      <c r="AZ89" s="71">
        <v>35596.800000000061</v>
      </c>
      <c r="BA89" s="71">
        <v>77913.399999999689</v>
      </c>
      <c r="BB89" s="71">
        <v>0</v>
      </c>
      <c r="BC89" s="71">
        <v>61</v>
      </c>
      <c r="BD89" s="71">
        <v>0</v>
      </c>
      <c r="BE89" s="71">
        <v>0</v>
      </c>
      <c r="BF89" s="71"/>
      <c r="BG89" s="72"/>
      <c r="BH89" s="71">
        <v>13.603999999999999</v>
      </c>
      <c r="BI89" s="71">
        <v>0</v>
      </c>
      <c r="BJ89" s="71">
        <v>127.396</v>
      </c>
      <c r="BK89" s="71">
        <v>0</v>
      </c>
      <c r="BL89" s="71">
        <v>16.350000000000001</v>
      </c>
      <c r="BM89" s="71">
        <v>0</v>
      </c>
      <c r="BN89" s="72"/>
      <c r="BO89" s="71">
        <v>1</v>
      </c>
      <c r="BP89" s="71">
        <v>0</v>
      </c>
      <c r="BQ89" s="71">
        <v>22</v>
      </c>
      <c r="BR89" s="71">
        <v>0</v>
      </c>
      <c r="BS89" s="71">
        <v>5</v>
      </c>
      <c r="BT89" s="71">
        <v>0</v>
      </c>
      <c r="BU89"/>
      <c r="BV89" s="70">
        <v>157.35</v>
      </c>
      <c r="BW89" s="70">
        <v>0</v>
      </c>
      <c r="BX89" s="70">
        <v>0</v>
      </c>
      <c r="BY89" s="70">
        <v>0</v>
      </c>
      <c r="BZ89" s="70">
        <v>0</v>
      </c>
      <c r="CA89" s="70">
        <v>0</v>
      </c>
      <c r="CB89" s="70">
        <v>0</v>
      </c>
      <c r="CC89" s="70">
        <v>0</v>
      </c>
      <c r="CD89" s="70">
        <v>0</v>
      </c>
    </row>
    <row r="90" spans="1:82">
      <c r="A90" s="70" t="s">
        <v>1849</v>
      </c>
      <c r="B90" s="70">
        <v>34</v>
      </c>
      <c r="C90" s="70">
        <v>19</v>
      </c>
      <c r="D90" s="70">
        <v>2</v>
      </c>
      <c r="E90" s="70">
        <v>2022</v>
      </c>
      <c r="F90" s="70" t="s">
        <v>161</v>
      </c>
      <c r="G90" s="70" t="s">
        <v>1830</v>
      </c>
      <c r="H90" s="70" t="s">
        <v>1831</v>
      </c>
      <c r="I90" s="148"/>
      <c r="J90" s="71">
        <v>200.209935247619</v>
      </c>
      <c r="K90" s="71">
        <v>8.0820132356549781</v>
      </c>
      <c r="L90" s="71">
        <v>11.348426621667658</v>
      </c>
      <c r="M90" s="71">
        <v>208.54528814250025</v>
      </c>
      <c r="N90" s="71">
        <v>258.59582250628671</v>
      </c>
      <c r="O90" s="71">
        <v>157.80777774974206</v>
      </c>
      <c r="P90" s="71">
        <v>135.8131099632127</v>
      </c>
      <c r="Q90" s="71">
        <v>9.036932913734983</v>
      </c>
      <c r="R90" s="71">
        <v>0</v>
      </c>
      <c r="S90" s="71">
        <v>6.1922457642352944</v>
      </c>
      <c r="T90" s="72"/>
      <c r="U90" s="71">
        <v>58151769</v>
      </c>
      <c r="V90" s="71">
        <v>3835</v>
      </c>
      <c r="W90" s="71">
        <v>607</v>
      </c>
      <c r="X90" s="71">
        <v>55852</v>
      </c>
      <c r="Y90" s="71">
        <v>69127</v>
      </c>
      <c r="Z90" s="71">
        <v>110316</v>
      </c>
      <c r="AA90" s="71">
        <v>29674</v>
      </c>
      <c r="AB90" s="71">
        <v>153507</v>
      </c>
      <c r="AC90" s="71">
        <v>0</v>
      </c>
      <c r="AD90" s="71">
        <v>6.1922457642352944</v>
      </c>
      <c r="AE90" s="72"/>
      <c r="AF90" s="71">
        <v>311666657.62889004</v>
      </c>
      <c r="AG90" s="71">
        <v>6033150.4105032878</v>
      </c>
      <c r="AH90" s="71">
        <v>3248501.1053252444</v>
      </c>
      <c r="AI90" s="71">
        <v>343002558.65973157</v>
      </c>
      <c r="AJ90" s="71">
        <v>332061348.79279351</v>
      </c>
      <c r="AK90" s="71">
        <v>0</v>
      </c>
      <c r="AL90" s="71">
        <v>0</v>
      </c>
      <c r="AM90" s="71">
        <v>19821943.582553089</v>
      </c>
      <c r="AN90" s="71">
        <v>0</v>
      </c>
      <c r="AO90" s="71">
        <v>0</v>
      </c>
      <c r="AP90" s="71">
        <v>1015834160.1797967</v>
      </c>
      <c r="AQ90" s="72"/>
      <c r="AR90" s="71">
        <v>8137</v>
      </c>
      <c r="AS90" s="71">
        <v>2391</v>
      </c>
      <c r="AT90" s="71">
        <v>0</v>
      </c>
      <c r="AU90" s="71">
        <v>1</v>
      </c>
      <c r="AV90" s="71">
        <v>0</v>
      </c>
      <c r="AW90" s="71">
        <v>0</v>
      </c>
      <c r="AX90" s="71"/>
      <c r="AY90" s="72"/>
      <c r="AZ90" s="71">
        <v>37953.200000000179</v>
      </c>
      <c r="BA90" s="71">
        <v>80935.999999999694</v>
      </c>
      <c r="BB90" s="71">
        <v>0</v>
      </c>
      <c r="BC90" s="71">
        <v>61</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1850</v>
      </c>
      <c r="B91" s="70">
        <v>34</v>
      </c>
      <c r="C91" s="70">
        <v>20</v>
      </c>
      <c r="D91" s="70">
        <v>2</v>
      </c>
      <c r="E91" s="70">
        <v>2023</v>
      </c>
      <c r="F91" s="70" t="s">
        <v>1539</v>
      </c>
      <c r="G91" s="70" t="s">
        <v>1830</v>
      </c>
      <c r="H91" s="70" t="s">
        <v>1831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8590</v>
      </c>
      <c r="AS91" s="71">
        <v>2410</v>
      </c>
      <c r="AT91" s="71">
        <v>0</v>
      </c>
      <c r="AU91" s="71">
        <v>1</v>
      </c>
      <c r="AV91" s="71">
        <v>0</v>
      </c>
      <c r="AW91" s="71">
        <v>0</v>
      </c>
      <c r="AX91" s="71"/>
      <c r="AY91" s="72"/>
      <c r="AZ91" s="71">
        <v>40653.000000000276</v>
      </c>
      <c r="BA91" s="71">
        <v>82502.299999999741</v>
      </c>
      <c r="BB91" s="71">
        <v>0</v>
      </c>
      <c r="BC91" s="71">
        <v>61</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1851</v>
      </c>
      <c r="B92" s="70">
        <v>34</v>
      </c>
      <c r="C92" s="70">
        <v>21</v>
      </c>
      <c r="D92" s="70">
        <v>2</v>
      </c>
      <c r="E92" s="70">
        <v>2024</v>
      </c>
      <c r="F92" s="70" t="s">
        <v>1558</v>
      </c>
      <c r="G92" s="70" t="s">
        <v>1830</v>
      </c>
      <c r="H92" s="70" t="s">
        <v>1831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1852</v>
      </c>
      <c r="B93" s="70">
        <v>137</v>
      </c>
      <c r="C93" s="70">
        <v>1</v>
      </c>
      <c r="D93" s="70">
        <v>9</v>
      </c>
      <c r="E93" s="70">
        <v>1990</v>
      </c>
      <c r="F93" s="70" t="s">
        <v>787</v>
      </c>
      <c r="G93" s="70" t="s">
        <v>1853</v>
      </c>
      <c r="H93" s="70" t="s">
        <v>1854</v>
      </c>
      <c r="I93" s="148"/>
      <c r="J93" s="71">
        <v>39.919509085421367</v>
      </c>
      <c r="K93" s="71">
        <v>8.3812397818321713</v>
      </c>
      <c r="L93" s="71">
        <v>3.065232887998389</v>
      </c>
      <c r="M93" s="71">
        <v>67.793741657487331</v>
      </c>
      <c r="N93" s="71">
        <v>104.65766753573961</v>
      </c>
      <c r="O93" s="71">
        <v>88.317450130149666</v>
      </c>
      <c r="P93" s="71">
        <v>50.257176590739832</v>
      </c>
      <c r="Q93" s="71">
        <v>8.2530784656637195</v>
      </c>
      <c r="R93" s="71">
        <v>0</v>
      </c>
      <c r="S93" s="71">
        <v>10.378646773726389</v>
      </c>
      <c r="T93" s="72"/>
      <c r="U93" s="71">
        <v>9957747</v>
      </c>
      <c r="V93" s="71">
        <v>3218</v>
      </c>
      <c r="W93" s="71">
        <v>28</v>
      </c>
      <c r="X93" s="71">
        <v>28278</v>
      </c>
      <c r="Y93" s="71">
        <v>45815</v>
      </c>
      <c r="Z93" s="71">
        <v>36326</v>
      </c>
      <c r="AA93" s="71">
        <v>12203</v>
      </c>
      <c r="AB93" s="71">
        <v>134002</v>
      </c>
      <c r="AC93" s="71">
        <v>0</v>
      </c>
      <c r="AD93" s="71">
        <v>10.378646773726389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1855</v>
      </c>
      <c r="B94" s="70">
        <v>138</v>
      </c>
      <c r="C94" s="70">
        <v>2</v>
      </c>
      <c r="D94" s="70">
        <v>9</v>
      </c>
      <c r="E94" s="70">
        <v>2005</v>
      </c>
      <c r="F94" s="70" t="s">
        <v>789</v>
      </c>
      <c r="G94" s="70" t="s">
        <v>1853</v>
      </c>
      <c r="H94" s="70" t="s">
        <v>1854</v>
      </c>
      <c r="I94" s="148"/>
      <c r="J94" s="71">
        <v>63.531510494818981</v>
      </c>
      <c r="K94" s="71">
        <v>4.4533694416680332</v>
      </c>
      <c r="L94" s="71">
        <v>2.1645642983102951</v>
      </c>
      <c r="M94" s="71">
        <v>109.3472427282146</v>
      </c>
      <c r="N94" s="71">
        <v>167.619591367585</v>
      </c>
      <c r="O94" s="71">
        <v>100.5743992519228</v>
      </c>
      <c r="P94" s="71">
        <v>45.514433411217738</v>
      </c>
      <c r="Q94" s="71">
        <v>8.5473480160413207</v>
      </c>
      <c r="R94" s="71">
        <v>0</v>
      </c>
      <c r="S94" s="71">
        <v>15.429964568200001</v>
      </c>
      <c r="T94" s="72"/>
      <c r="U94" s="71">
        <v>8073362</v>
      </c>
      <c r="V94" s="71">
        <v>2087</v>
      </c>
      <c r="W94" s="71">
        <v>26</v>
      </c>
      <c r="X94" s="71">
        <v>26041</v>
      </c>
      <c r="Y94" s="71">
        <v>63330</v>
      </c>
      <c r="Z94" s="71">
        <v>47870</v>
      </c>
      <c r="AA94" s="71">
        <v>9051</v>
      </c>
      <c r="AB94" s="71">
        <v>145081</v>
      </c>
      <c r="AC94" s="71">
        <v>0</v>
      </c>
      <c r="AD94" s="71">
        <v>15.429964568200001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1856</v>
      </c>
      <c r="B95" s="70">
        <v>139</v>
      </c>
      <c r="C95" s="70">
        <v>3</v>
      </c>
      <c r="D95" s="70">
        <v>9</v>
      </c>
      <c r="E95" s="70">
        <v>2006</v>
      </c>
      <c r="F95" s="70" t="s">
        <v>790</v>
      </c>
      <c r="G95" s="70" t="s">
        <v>1853</v>
      </c>
      <c r="H95" s="70" t="s">
        <v>1854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1857</v>
      </c>
      <c r="B96" s="70">
        <v>140</v>
      </c>
      <c r="C96" s="70">
        <v>4</v>
      </c>
      <c r="D96" s="70">
        <v>9</v>
      </c>
      <c r="E96" s="70">
        <v>2007</v>
      </c>
      <c r="F96" s="70" t="s">
        <v>791</v>
      </c>
      <c r="G96" s="70" t="s">
        <v>1853</v>
      </c>
      <c r="H96" s="70" t="s">
        <v>1854</v>
      </c>
      <c r="I96" s="148"/>
      <c r="J96" s="71">
        <v>85.493573088805547</v>
      </c>
      <c r="K96" s="71">
        <v>5.05558253935191</v>
      </c>
      <c r="L96" s="71">
        <v>6.6971303413842289</v>
      </c>
      <c r="M96" s="71">
        <v>126.5346995266387</v>
      </c>
      <c r="N96" s="71">
        <v>181.08326708614771</v>
      </c>
      <c r="O96" s="71">
        <v>96.283022625817054</v>
      </c>
      <c r="P96" s="71">
        <v>44.125278687160836</v>
      </c>
      <c r="Q96" s="71">
        <v>9.1413826199243893</v>
      </c>
      <c r="R96" s="71">
        <v>0</v>
      </c>
      <c r="S96" s="71">
        <v>11.151514718735999</v>
      </c>
      <c r="T96" s="72"/>
      <c r="U96" s="71">
        <v>9403277</v>
      </c>
      <c r="V96" s="71">
        <v>2133</v>
      </c>
      <c r="W96" s="71">
        <v>60</v>
      </c>
      <c r="X96" s="71">
        <v>32278</v>
      </c>
      <c r="Y96" s="71">
        <v>65184</v>
      </c>
      <c r="Z96" s="71">
        <v>47640</v>
      </c>
      <c r="AA96" s="71">
        <v>8641</v>
      </c>
      <c r="AB96" s="71">
        <v>146959</v>
      </c>
      <c r="AC96" s="71">
        <v>0</v>
      </c>
      <c r="AD96" s="71">
        <v>11.151514718735999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1858</v>
      </c>
      <c r="B97" s="70">
        <v>141</v>
      </c>
      <c r="C97" s="70">
        <v>5</v>
      </c>
      <c r="D97" s="70">
        <v>9</v>
      </c>
      <c r="E97" s="70">
        <v>2008</v>
      </c>
      <c r="F97" s="70" t="s">
        <v>792</v>
      </c>
      <c r="G97" s="70" t="s">
        <v>1853</v>
      </c>
      <c r="H97" s="70" t="s">
        <v>1854</v>
      </c>
      <c r="I97" s="148"/>
      <c r="J97" s="71">
        <v>64.545332494477165</v>
      </c>
      <c r="K97" s="71">
        <v>4.010393593161294</v>
      </c>
      <c r="L97" s="71">
        <v>5.9930859123875351</v>
      </c>
      <c r="M97" s="71">
        <v>126.2686315822731</v>
      </c>
      <c r="N97" s="71">
        <v>181.27179743091159</v>
      </c>
      <c r="O97" s="71">
        <v>91.602665302580306</v>
      </c>
      <c r="P97" s="71">
        <v>43.034452314215379</v>
      </c>
      <c r="Q97" s="71">
        <v>9.0884984329812895</v>
      </c>
      <c r="R97" s="71">
        <v>0</v>
      </c>
      <c r="S97" s="71">
        <v>11.19378916352</v>
      </c>
      <c r="T97" s="72"/>
      <c r="U97" s="71">
        <v>9053378</v>
      </c>
      <c r="V97" s="71">
        <v>2133</v>
      </c>
      <c r="W97" s="71">
        <v>60</v>
      </c>
      <c r="X97" s="71">
        <v>32278</v>
      </c>
      <c r="Y97" s="71">
        <v>66372</v>
      </c>
      <c r="Z97" s="71">
        <v>46915</v>
      </c>
      <c r="AA97" s="71">
        <v>8437</v>
      </c>
      <c r="AB97" s="71">
        <v>148512</v>
      </c>
      <c r="AC97" s="71">
        <v>0</v>
      </c>
      <c r="AD97" s="71">
        <v>11.19378916352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1859</v>
      </c>
      <c r="B98" s="70">
        <v>142</v>
      </c>
      <c r="C98" s="70">
        <v>6</v>
      </c>
      <c r="D98" s="70">
        <v>9</v>
      </c>
      <c r="E98" s="70">
        <v>2009</v>
      </c>
      <c r="F98" s="70" t="s">
        <v>176</v>
      </c>
      <c r="G98" s="70" t="s">
        <v>1853</v>
      </c>
      <c r="H98" s="70" t="s">
        <v>1854</v>
      </c>
      <c r="I98" s="148"/>
      <c r="J98" s="71">
        <v>71.653878948769432</v>
      </c>
      <c r="K98" s="71">
        <v>4.0540789668937363</v>
      </c>
      <c r="L98" s="71">
        <v>2.7994229227893621</v>
      </c>
      <c r="M98" s="71">
        <v>119.05681504282261</v>
      </c>
      <c r="N98" s="71">
        <v>168.56219455635161</v>
      </c>
      <c r="O98" s="71">
        <v>93.621589274129661</v>
      </c>
      <c r="P98" s="71">
        <v>41.238192090545468</v>
      </c>
      <c r="Q98" s="71">
        <v>8.7708375647496393</v>
      </c>
      <c r="R98" s="71">
        <v>0</v>
      </c>
      <c r="S98" s="71">
        <v>10.0082597888</v>
      </c>
      <c r="T98" s="72"/>
      <c r="U98" s="71">
        <v>8851651</v>
      </c>
      <c r="V98" s="71">
        <v>2486</v>
      </c>
      <c r="W98" s="71">
        <v>27</v>
      </c>
      <c r="X98" s="71">
        <v>34776</v>
      </c>
      <c r="Y98" s="71">
        <v>67631</v>
      </c>
      <c r="Z98" s="71">
        <v>47328</v>
      </c>
      <c r="AA98" s="71">
        <v>8300</v>
      </c>
      <c r="AB98" s="71">
        <v>150450</v>
      </c>
      <c r="AC98" s="71">
        <v>0</v>
      </c>
      <c r="AD98" s="71">
        <v>10.0082597888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8.9</v>
      </c>
      <c r="BK98" s="71">
        <v>0</v>
      </c>
      <c r="BL98" s="71">
        <v>30.764000000000003</v>
      </c>
      <c r="BM98" s="71">
        <v>0</v>
      </c>
      <c r="BN98" s="72"/>
      <c r="BO98" s="71">
        <v>0</v>
      </c>
      <c r="BP98" s="71">
        <v>0</v>
      </c>
      <c r="BQ98" s="71">
        <v>1</v>
      </c>
      <c r="BR98" s="71">
        <v>0</v>
      </c>
      <c r="BS98" s="71">
        <v>5</v>
      </c>
      <c r="BT98" s="71">
        <v>0</v>
      </c>
      <c r="BU98"/>
      <c r="BV98" s="70">
        <v>39.664000000000001</v>
      </c>
      <c r="BW98" s="70">
        <v>0</v>
      </c>
      <c r="BX98" s="70">
        <v>0</v>
      </c>
      <c r="BY98" s="70">
        <v>0</v>
      </c>
      <c r="BZ98" s="70">
        <v>0</v>
      </c>
      <c r="CA98" s="70">
        <v>0</v>
      </c>
      <c r="CB98" s="70">
        <v>0</v>
      </c>
      <c r="CC98" s="70">
        <v>0</v>
      </c>
      <c r="CD98" s="70">
        <v>0</v>
      </c>
    </row>
    <row r="99" spans="1:82">
      <c r="A99" s="70" t="s">
        <v>1860</v>
      </c>
      <c r="B99" s="70">
        <v>143</v>
      </c>
      <c r="C99" s="70">
        <v>7</v>
      </c>
      <c r="D99" s="70">
        <v>9</v>
      </c>
      <c r="E99" s="70">
        <v>2010</v>
      </c>
      <c r="F99" s="70" t="s">
        <v>177</v>
      </c>
      <c r="G99" s="70" t="s">
        <v>1853</v>
      </c>
      <c r="H99" s="70" t="s">
        <v>1854</v>
      </c>
      <c r="I99" s="148"/>
      <c r="J99" s="71">
        <v>63.876069270730611</v>
      </c>
      <c r="K99" s="71">
        <v>3.634323169002823</v>
      </c>
      <c r="L99" s="71">
        <v>2.6148088912561618</v>
      </c>
      <c r="M99" s="71">
        <v>120.44176987088311</v>
      </c>
      <c r="N99" s="71">
        <v>172.37335403249389</v>
      </c>
      <c r="O99" s="71">
        <v>93.033010166560075</v>
      </c>
      <c r="P99" s="71">
        <v>42.060037388482279</v>
      </c>
      <c r="Q99" s="71">
        <v>9.1904559122613207</v>
      </c>
      <c r="R99" s="71">
        <v>0</v>
      </c>
      <c r="S99" s="71">
        <v>7.2887678798399991</v>
      </c>
      <c r="T99" s="72"/>
      <c r="U99" s="71">
        <v>8434593</v>
      </c>
      <c r="V99" s="71">
        <v>2486</v>
      </c>
      <c r="W99" s="71">
        <v>27</v>
      </c>
      <c r="X99" s="71">
        <v>34776</v>
      </c>
      <c r="Y99" s="71">
        <v>68220</v>
      </c>
      <c r="Z99" s="71">
        <v>47249</v>
      </c>
      <c r="AA99" s="71">
        <v>8254</v>
      </c>
      <c r="AB99" s="71">
        <v>151062</v>
      </c>
      <c r="AC99" s="71">
        <v>0</v>
      </c>
      <c r="AD99" s="71">
        <v>7.2887678798399991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36.573999999999998</v>
      </c>
      <c r="BM99" s="71">
        <v>0</v>
      </c>
      <c r="BN99" s="72"/>
      <c r="BO99" s="71">
        <v>0</v>
      </c>
      <c r="BP99" s="71">
        <v>0</v>
      </c>
      <c r="BQ99" s="71">
        <v>0</v>
      </c>
      <c r="BR99" s="71">
        <v>0</v>
      </c>
      <c r="BS99" s="71">
        <v>5</v>
      </c>
      <c r="BT99" s="71">
        <v>0</v>
      </c>
      <c r="BU99"/>
      <c r="BV99" s="70">
        <v>36.573999999999998</v>
      </c>
      <c r="BW99" s="70">
        <v>0</v>
      </c>
      <c r="BX99" s="70">
        <v>0</v>
      </c>
      <c r="BY99" s="70">
        <v>0</v>
      </c>
      <c r="BZ99" s="70">
        <v>0</v>
      </c>
      <c r="CA99" s="70">
        <v>0</v>
      </c>
      <c r="CB99" s="70">
        <v>0</v>
      </c>
      <c r="CC99" s="70">
        <v>0</v>
      </c>
      <c r="CD99" s="70">
        <v>0</v>
      </c>
    </row>
    <row r="100" spans="1:82">
      <c r="A100" s="70" t="s">
        <v>1861</v>
      </c>
      <c r="B100" s="70">
        <v>144</v>
      </c>
      <c r="C100" s="70">
        <v>8</v>
      </c>
      <c r="D100" s="70">
        <v>9</v>
      </c>
      <c r="E100" s="70">
        <v>2011</v>
      </c>
      <c r="F100" s="70" t="s">
        <v>178</v>
      </c>
      <c r="G100" s="70" t="s">
        <v>1853</v>
      </c>
      <c r="H100" s="70" t="s">
        <v>1854</v>
      </c>
      <c r="I100" s="148"/>
      <c r="J100" s="71">
        <v>66.951433045741524</v>
      </c>
      <c r="K100" s="71">
        <v>5.4865606861719316</v>
      </c>
      <c r="L100" s="71">
        <v>1.1529436860639819</v>
      </c>
      <c r="M100" s="71">
        <v>153.15628906422731</v>
      </c>
      <c r="N100" s="71">
        <v>199.57726919582359</v>
      </c>
      <c r="O100" s="71">
        <v>91.365111340292529</v>
      </c>
      <c r="P100" s="71">
        <v>40.522920418064018</v>
      </c>
      <c r="Q100" s="71">
        <v>10.5722415247609</v>
      </c>
      <c r="R100" s="71">
        <v>0</v>
      </c>
      <c r="S100" s="71">
        <v>6.4637157494399986</v>
      </c>
      <c r="T100" s="72"/>
      <c r="U100" s="71">
        <v>8306380</v>
      </c>
      <c r="V100" s="71">
        <v>2486</v>
      </c>
      <c r="W100" s="71">
        <v>27</v>
      </c>
      <c r="X100" s="71">
        <v>34776</v>
      </c>
      <c r="Y100" s="71">
        <v>68381</v>
      </c>
      <c r="Z100" s="71">
        <v>47410</v>
      </c>
      <c r="AA100" s="71">
        <v>8189</v>
      </c>
      <c r="AB100" s="71">
        <v>150651</v>
      </c>
      <c r="AC100" s="71">
        <v>0</v>
      </c>
      <c r="AD100" s="71">
        <v>6.4637157494399986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7.62</v>
      </c>
      <c r="BK100" s="71">
        <v>0</v>
      </c>
      <c r="BL100" s="71">
        <v>29.724000000000004</v>
      </c>
      <c r="BM100" s="71">
        <v>0</v>
      </c>
      <c r="BN100" s="72"/>
      <c r="BO100" s="71">
        <v>0</v>
      </c>
      <c r="BP100" s="71">
        <v>0</v>
      </c>
      <c r="BQ100" s="71">
        <v>1</v>
      </c>
      <c r="BR100" s="71">
        <v>0</v>
      </c>
      <c r="BS100" s="71">
        <v>4</v>
      </c>
      <c r="BT100" s="71">
        <v>0</v>
      </c>
      <c r="BU100"/>
      <c r="BV100" s="70">
        <v>37.344000000000001</v>
      </c>
      <c r="BW100" s="70">
        <v>0</v>
      </c>
      <c r="BX100" s="70">
        <v>0</v>
      </c>
      <c r="BY100" s="70">
        <v>0</v>
      </c>
      <c r="BZ100" s="70">
        <v>0</v>
      </c>
      <c r="CA100" s="70">
        <v>0</v>
      </c>
      <c r="CB100" s="70">
        <v>0</v>
      </c>
      <c r="CC100" s="70">
        <v>0</v>
      </c>
      <c r="CD100" s="70">
        <v>0</v>
      </c>
    </row>
    <row r="101" spans="1:82">
      <c r="A101" s="70" t="s">
        <v>1862</v>
      </c>
      <c r="B101" s="70">
        <v>145</v>
      </c>
      <c r="C101" s="70">
        <v>9</v>
      </c>
      <c r="D101" s="70">
        <v>9</v>
      </c>
      <c r="E101" s="70">
        <v>2012</v>
      </c>
      <c r="F101" s="70" t="s">
        <v>179</v>
      </c>
      <c r="G101" s="70" t="s">
        <v>1853</v>
      </c>
      <c r="H101" s="70" t="s">
        <v>1854</v>
      </c>
      <c r="I101" s="148"/>
      <c r="J101" s="71">
        <v>48.235252982451932</v>
      </c>
      <c r="K101" s="71">
        <v>5.4121049939485539</v>
      </c>
      <c r="L101" s="71">
        <v>1.141474931924974</v>
      </c>
      <c r="M101" s="71">
        <v>161.26039220115661</v>
      </c>
      <c r="N101" s="71">
        <v>216.19750471698001</v>
      </c>
      <c r="O101" s="71">
        <v>91.103104336012294</v>
      </c>
      <c r="P101" s="71">
        <v>41.042119244361039</v>
      </c>
      <c r="Q101" s="71">
        <v>11.6250662624446</v>
      </c>
      <c r="R101" s="71">
        <v>0</v>
      </c>
      <c r="S101" s="71">
        <v>9.6773341294400002</v>
      </c>
      <c r="T101" s="72"/>
      <c r="U101" s="71">
        <v>6452968</v>
      </c>
      <c r="V101" s="71">
        <v>2486</v>
      </c>
      <c r="W101" s="71">
        <v>27</v>
      </c>
      <c r="X101" s="71">
        <v>34776</v>
      </c>
      <c r="Y101" s="71">
        <v>70162</v>
      </c>
      <c r="Z101" s="71">
        <v>47649</v>
      </c>
      <c r="AA101" s="71">
        <v>8247</v>
      </c>
      <c r="AB101" s="71">
        <v>152468</v>
      </c>
      <c r="AC101" s="71">
        <v>0</v>
      </c>
      <c r="AD101" s="71">
        <v>9.6773341294400002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8.2970000000000006</v>
      </c>
      <c r="BK101" s="71">
        <v>0</v>
      </c>
      <c r="BL101" s="71">
        <v>33.284999999999997</v>
      </c>
      <c r="BM101" s="71">
        <v>0</v>
      </c>
      <c r="BN101" s="72"/>
      <c r="BO101" s="71">
        <v>0</v>
      </c>
      <c r="BP101" s="71">
        <v>0</v>
      </c>
      <c r="BQ101" s="71">
        <v>1</v>
      </c>
      <c r="BR101" s="71">
        <v>0</v>
      </c>
      <c r="BS101" s="71">
        <v>5</v>
      </c>
      <c r="BT101" s="71">
        <v>0</v>
      </c>
      <c r="BU101"/>
      <c r="BV101" s="70">
        <v>41.582000000000001</v>
      </c>
      <c r="BW101" s="70">
        <v>0</v>
      </c>
      <c r="BX101" s="70">
        <v>0</v>
      </c>
      <c r="BY101" s="70">
        <v>0</v>
      </c>
      <c r="BZ101" s="70">
        <v>0</v>
      </c>
      <c r="CA101" s="70">
        <v>0</v>
      </c>
      <c r="CB101" s="70">
        <v>0</v>
      </c>
      <c r="CC101" s="70">
        <v>0</v>
      </c>
      <c r="CD101" s="70">
        <v>0</v>
      </c>
    </row>
    <row r="102" spans="1:82">
      <c r="A102" s="70" t="s">
        <v>1863</v>
      </c>
      <c r="B102" s="70">
        <v>146</v>
      </c>
      <c r="C102" s="70">
        <v>10</v>
      </c>
      <c r="D102" s="70">
        <v>9</v>
      </c>
      <c r="E102" s="70">
        <v>2013</v>
      </c>
      <c r="F102" s="70" t="s">
        <v>180</v>
      </c>
      <c r="G102" s="1064" t="s">
        <v>1853</v>
      </c>
      <c r="H102" s="70" t="s">
        <v>1854</v>
      </c>
      <c r="I102" s="148"/>
      <c r="J102" s="71">
        <v>48.346641519189241</v>
      </c>
      <c r="K102" s="71">
        <v>4.6670111591914276</v>
      </c>
      <c r="L102" s="71">
        <v>1.046190196180921</v>
      </c>
      <c r="M102" s="71">
        <v>171.58418413678459</v>
      </c>
      <c r="N102" s="71">
        <v>207.95965172204501</v>
      </c>
      <c r="O102" s="71">
        <v>87.91584159096</v>
      </c>
      <c r="P102" s="71">
        <v>41.226738430830139</v>
      </c>
      <c r="Q102" s="71">
        <v>11.764751087950399</v>
      </c>
      <c r="R102" s="71">
        <v>0</v>
      </c>
      <c r="S102" s="71">
        <v>8.0979108417999992</v>
      </c>
      <c r="T102" s="72"/>
      <c r="U102" s="71">
        <v>6258425</v>
      </c>
      <c r="V102" s="71">
        <v>2486</v>
      </c>
      <c r="W102" s="71">
        <v>27</v>
      </c>
      <c r="X102" s="71">
        <v>34776</v>
      </c>
      <c r="Y102" s="71">
        <v>70199</v>
      </c>
      <c r="Z102" s="71">
        <v>48035</v>
      </c>
      <c r="AA102" s="71">
        <v>8253</v>
      </c>
      <c r="AB102" s="71">
        <v>152088</v>
      </c>
      <c r="AC102" s="71">
        <v>0</v>
      </c>
      <c r="AD102" s="71">
        <v>8.0979108417999992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8.6620000000000008</v>
      </c>
      <c r="BK102" s="71">
        <v>0</v>
      </c>
      <c r="BL102" s="71">
        <v>38.442999999999998</v>
      </c>
      <c r="BM102" s="71">
        <v>0</v>
      </c>
      <c r="BN102" s="72"/>
      <c r="BO102" s="71">
        <v>0</v>
      </c>
      <c r="BP102" s="71">
        <v>0</v>
      </c>
      <c r="BQ102" s="71">
        <v>1</v>
      </c>
      <c r="BR102" s="71">
        <v>0</v>
      </c>
      <c r="BS102" s="71">
        <v>5</v>
      </c>
      <c r="BT102" s="71">
        <v>0</v>
      </c>
      <c r="BU102"/>
      <c r="BV102" s="70">
        <v>47.104999999999997</v>
      </c>
      <c r="BW102" s="70">
        <v>0</v>
      </c>
      <c r="BX102" s="70">
        <v>0</v>
      </c>
      <c r="BY102" s="70">
        <v>0</v>
      </c>
      <c r="BZ102" s="70">
        <v>0</v>
      </c>
      <c r="CA102" s="70">
        <v>0</v>
      </c>
      <c r="CB102" s="70">
        <v>0</v>
      </c>
      <c r="CC102" s="70">
        <v>0</v>
      </c>
      <c r="CD102" s="70">
        <v>0</v>
      </c>
    </row>
    <row r="103" spans="1:82">
      <c r="A103" s="70" t="s">
        <v>1864</v>
      </c>
      <c r="B103" s="70">
        <v>147</v>
      </c>
      <c r="C103" s="70">
        <v>11</v>
      </c>
      <c r="D103" s="70">
        <v>9</v>
      </c>
      <c r="E103" s="70">
        <v>2014</v>
      </c>
      <c r="F103" s="70" t="s">
        <v>181</v>
      </c>
      <c r="G103" s="1064" t="s">
        <v>1853</v>
      </c>
      <c r="H103" s="70" t="s">
        <v>1854</v>
      </c>
      <c r="I103" s="148"/>
      <c r="J103" s="71">
        <v>38.791810568210508</v>
      </c>
      <c r="K103" s="71">
        <v>4.2389820089248333</v>
      </c>
      <c r="L103" s="71">
        <v>2.9202793218723482</v>
      </c>
      <c r="M103" s="71">
        <v>157.1237275978726</v>
      </c>
      <c r="N103" s="71">
        <v>187.2260008781343</v>
      </c>
      <c r="O103" s="71">
        <v>83.075239488916381</v>
      </c>
      <c r="P103" s="71">
        <v>40.91378916951934</v>
      </c>
      <c r="Q103" s="71">
        <v>11.237406950190801</v>
      </c>
      <c r="R103" s="71">
        <v>0</v>
      </c>
      <c r="S103" s="71">
        <v>7.4593275651999997</v>
      </c>
      <c r="T103" s="72"/>
      <c r="U103" s="71">
        <v>5759883</v>
      </c>
      <c r="V103" s="71">
        <v>2159</v>
      </c>
      <c r="W103" s="71">
        <v>33</v>
      </c>
      <c r="X103" s="71">
        <v>35168</v>
      </c>
      <c r="Y103" s="71">
        <v>70446</v>
      </c>
      <c r="Z103" s="71">
        <v>47806</v>
      </c>
      <c r="AA103" s="71">
        <v>8148</v>
      </c>
      <c r="AB103" s="71">
        <v>151412</v>
      </c>
      <c r="AC103" s="71">
        <v>0</v>
      </c>
      <c r="AD103" s="71">
        <v>7.4593275651999997</v>
      </c>
      <c r="AE103" s="72"/>
      <c r="AF103" s="71"/>
      <c r="AG103" s="71"/>
      <c r="AH103" s="71"/>
      <c r="AI103" s="71"/>
      <c r="AJ103" s="71"/>
      <c r="AK103" s="71"/>
      <c r="AL103" s="71"/>
      <c r="AM103" s="71"/>
      <c r="AN103" s="71"/>
      <c r="AO103" s="71"/>
      <c r="AP103" s="71"/>
      <c r="AQ103" s="72"/>
      <c r="AR103" s="71">
        <v>1547</v>
      </c>
      <c r="AS103" s="71">
        <v>69</v>
      </c>
      <c r="AT103" s="71">
        <v>0</v>
      </c>
      <c r="AU103" s="71">
        <v>0</v>
      </c>
      <c r="AV103" s="71">
        <v>0</v>
      </c>
      <c r="AW103" s="71">
        <v>0</v>
      </c>
      <c r="AX103" s="71"/>
      <c r="AY103" s="72"/>
      <c r="AZ103" s="71">
        <v>5315.4</v>
      </c>
      <c r="BA103" s="71">
        <v>1116.9000000000001</v>
      </c>
      <c r="BB103" s="71">
        <v>0</v>
      </c>
      <c r="BC103" s="71">
        <v>0</v>
      </c>
      <c r="BD103" s="71">
        <v>0</v>
      </c>
      <c r="BE103" s="71">
        <v>0</v>
      </c>
      <c r="BF103" s="71"/>
      <c r="BG103" s="72"/>
      <c r="BH103" s="71">
        <v>0</v>
      </c>
      <c r="BI103" s="71">
        <v>0</v>
      </c>
      <c r="BJ103" s="71">
        <v>13.153</v>
      </c>
      <c r="BK103" s="71">
        <v>0</v>
      </c>
      <c r="BL103" s="71">
        <v>37.042000000000002</v>
      </c>
      <c r="BM103" s="71">
        <v>0</v>
      </c>
      <c r="BN103" s="72"/>
      <c r="BO103" s="71">
        <v>0</v>
      </c>
      <c r="BP103" s="71">
        <v>0</v>
      </c>
      <c r="BQ103" s="71">
        <v>2</v>
      </c>
      <c r="BR103" s="71">
        <v>0</v>
      </c>
      <c r="BS103" s="71">
        <v>5</v>
      </c>
      <c r="BT103" s="71">
        <v>0</v>
      </c>
      <c r="BU103"/>
      <c r="BV103" s="70">
        <v>50.195</v>
      </c>
      <c r="BW103" s="70">
        <v>0</v>
      </c>
      <c r="BX103" s="70">
        <v>0</v>
      </c>
      <c r="BY103" s="70">
        <v>0</v>
      </c>
      <c r="BZ103" s="70">
        <v>0</v>
      </c>
      <c r="CA103" s="70">
        <v>0</v>
      </c>
      <c r="CB103" s="70">
        <v>0</v>
      </c>
      <c r="CC103" s="70">
        <v>0</v>
      </c>
      <c r="CD103" s="70">
        <v>0</v>
      </c>
    </row>
    <row r="104" spans="1:82">
      <c r="A104" s="70" t="s">
        <v>1865</v>
      </c>
      <c r="B104" s="70">
        <v>148</v>
      </c>
      <c r="C104" s="70">
        <v>12</v>
      </c>
      <c r="D104" s="70">
        <v>9</v>
      </c>
      <c r="E104" s="70">
        <v>2015</v>
      </c>
      <c r="F104" s="70" t="s">
        <v>182</v>
      </c>
      <c r="G104" s="70" t="s">
        <v>1853</v>
      </c>
      <c r="H104" s="70" t="s">
        <v>1854</v>
      </c>
      <c r="I104" s="148"/>
      <c r="J104" s="71">
        <v>45.182606494252923</v>
      </c>
      <c r="K104" s="71">
        <v>4.5082151349588058</v>
      </c>
      <c r="L104" s="71">
        <v>3.6400506800739469</v>
      </c>
      <c r="M104" s="71">
        <v>167.17012595509871</v>
      </c>
      <c r="N104" s="71">
        <v>187.31611400126181</v>
      </c>
      <c r="O104" s="71">
        <v>82.524318406414594</v>
      </c>
      <c r="P104" s="71">
        <v>40.905911084192851</v>
      </c>
      <c r="Q104" s="71">
        <v>10.960446814999599</v>
      </c>
      <c r="R104" s="71">
        <v>0</v>
      </c>
      <c r="S104" s="71">
        <v>6.9893672736499992</v>
      </c>
      <c r="T104" s="72"/>
      <c r="U104" s="71">
        <v>6086076</v>
      </c>
      <c r="V104" s="71">
        <v>2159</v>
      </c>
      <c r="W104" s="71">
        <v>33</v>
      </c>
      <c r="X104" s="71">
        <v>35168</v>
      </c>
      <c r="Y104" s="71">
        <v>70795</v>
      </c>
      <c r="Z104" s="71">
        <v>47946</v>
      </c>
      <c r="AA104" s="71">
        <v>8140</v>
      </c>
      <c r="AB104" s="71">
        <v>150858</v>
      </c>
      <c r="AC104" s="71">
        <v>0</v>
      </c>
      <c r="AD104" s="71">
        <v>6.9893672736499992</v>
      </c>
      <c r="AE104" s="72"/>
      <c r="AF104" s="71">
        <v>61201409.02561938</v>
      </c>
      <c r="AG104" s="71">
        <v>3736721.608736841</v>
      </c>
      <c r="AH104" s="71">
        <v>741877.38950625551</v>
      </c>
      <c r="AI104" s="71">
        <v>205768014.6609849</v>
      </c>
      <c r="AJ104" s="71">
        <v>276322770.93250948</v>
      </c>
      <c r="AK104" s="71">
        <v>0</v>
      </c>
      <c r="AL104" s="71">
        <v>0</v>
      </c>
      <c r="AM104" s="71">
        <v>20674456.07449102</v>
      </c>
      <c r="AN104" s="71">
        <v>0</v>
      </c>
      <c r="AO104" s="71">
        <v>0</v>
      </c>
      <c r="AP104" s="71">
        <v>568445249.6918478</v>
      </c>
      <c r="AQ104" s="72"/>
      <c r="AR104" s="71">
        <v>1635</v>
      </c>
      <c r="AS104" s="71">
        <v>87</v>
      </c>
      <c r="AT104" s="71">
        <v>0</v>
      </c>
      <c r="AU104" s="71">
        <v>0</v>
      </c>
      <c r="AV104" s="71">
        <v>0</v>
      </c>
      <c r="AW104" s="71">
        <v>0</v>
      </c>
      <c r="AX104" s="71"/>
      <c r="AY104" s="72"/>
      <c r="AZ104" s="71">
        <v>5663</v>
      </c>
      <c r="BA104" s="71">
        <v>1544.7</v>
      </c>
      <c r="BB104" s="71">
        <v>0</v>
      </c>
      <c r="BC104" s="71">
        <v>0</v>
      </c>
      <c r="BD104" s="71">
        <v>0</v>
      </c>
      <c r="BE104" s="71">
        <v>0</v>
      </c>
      <c r="BF104" s="71"/>
      <c r="BG104" s="72"/>
      <c r="BH104" s="71">
        <v>0</v>
      </c>
      <c r="BI104" s="71">
        <v>0</v>
      </c>
      <c r="BJ104" s="71">
        <v>12.625</v>
      </c>
      <c r="BK104" s="71">
        <v>0</v>
      </c>
      <c r="BL104" s="71">
        <v>36.103999999999999</v>
      </c>
      <c r="BM104" s="71">
        <v>0</v>
      </c>
      <c r="BN104" s="72"/>
      <c r="BO104" s="71">
        <v>0</v>
      </c>
      <c r="BP104" s="71">
        <v>0</v>
      </c>
      <c r="BQ104" s="71">
        <v>2</v>
      </c>
      <c r="BR104" s="71">
        <v>0</v>
      </c>
      <c r="BS104" s="71">
        <v>5</v>
      </c>
      <c r="BT104" s="71">
        <v>0</v>
      </c>
      <c r="BU104"/>
      <c r="BV104" s="70">
        <v>48.728999999999999</v>
      </c>
      <c r="BW104" s="70">
        <v>0</v>
      </c>
      <c r="BX104" s="70">
        <v>0</v>
      </c>
      <c r="BY104" s="70">
        <v>0</v>
      </c>
      <c r="BZ104" s="70">
        <v>0</v>
      </c>
      <c r="CA104" s="70">
        <v>0</v>
      </c>
      <c r="CB104" s="70">
        <v>0</v>
      </c>
      <c r="CC104" s="70">
        <v>0</v>
      </c>
      <c r="CD104" s="70">
        <v>0</v>
      </c>
    </row>
    <row r="105" spans="1:82">
      <c r="A105" s="70" t="s">
        <v>1866</v>
      </c>
      <c r="B105" s="70">
        <v>149</v>
      </c>
      <c r="C105" s="70">
        <v>13</v>
      </c>
      <c r="D105" s="70">
        <v>9</v>
      </c>
      <c r="E105" s="70">
        <v>2016</v>
      </c>
      <c r="F105" s="70" t="s">
        <v>155</v>
      </c>
      <c r="G105" s="70" t="s">
        <v>1853</v>
      </c>
      <c r="H105" s="70" t="s">
        <v>1854</v>
      </c>
      <c r="I105" s="148"/>
      <c r="J105" s="71">
        <v>52.345439957985313</v>
      </c>
      <c r="K105" s="71">
        <v>4.643409033842202</v>
      </c>
      <c r="L105" s="71">
        <v>4.1134144227275717</v>
      </c>
      <c r="M105" s="71">
        <v>128.76409670976403</v>
      </c>
      <c r="N105" s="71">
        <v>179.23869458219187</v>
      </c>
      <c r="O105" s="71">
        <v>81.972763202604085</v>
      </c>
      <c r="P105" s="71">
        <v>39.880389634770374</v>
      </c>
      <c r="Q105" s="71">
        <v>10.647001246278027</v>
      </c>
      <c r="R105" s="71">
        <v>0</v>
      </c>
      <c r="S105" s="71">
        <v>6.4714460301400001</v>
      </c>
      <c r="T105" s="72"/>
      <c r="U105" s="71">
        <v>8244633</v>
      </c>
      <c r="V105" s="71">
        <v>2159</v>
      </c>
      <c r="W105" s="71">
        <v>33</v>
      </c>
      <c r="X105" s="71">
        <v>35168</v>
      </c>
      <c r="Y105" s="71">
        <v>71417</v>
      </c>
      <c r="Z105" s="71">
        <v>48211</v>
      </c>
      <c r="AA105" s="71">
        <v>8208</v>
      </c>
      <c r="AB105" s="71">
        <v>150739</v>
      </c>
      <c r="AC105" s="71">
        <v>0</v>
      </c>
      <c r="AD105" s="71">
        <v>6.4714460301400001</v>
      </c>
      <c r="AE105" s="72"/>
      <c r="AF105" s="71">
        <v>75319414.208551303</v>
      </c>
      <c r="AG105" s="71">
        <v>3673296.4513695589</v>
      </c>
      <c r="AH105" s="71">
        <v>638026.3492099978</v>
      </c>
      <c r="AI105" s="71">
        <v>198949791.7838299</v>
      </c>
      <c r="AJ105" s="71">
        <v>251542220.54707411</v>
      </c>
      <c r="AK105" s="71">
        <v>0</v>
      </c>
      <c r="AL105" s="71">
        <v>0</v>
      </c>
      <c r="AM105" s="71">
        <v>20674196.977421571</v>
      </c>
      <c r="AN105" s="71">
        <v>0</v>
      </c>
      <c r="AO105" s="71">
        <v>0</v>
      </c>
      <c r="AP105" s="71">
        <v>550796946.31745636</v>
      </c>
      <c r="AQ105" s="72"/>
      <c r="AR105" s="71">
        <v>1750</v>
      </c>
      <c r="AS105" s="71">
        <v>95</v>
      </c>
      <c r="AT105" s="71">
        <v>0</v>
      </c>
      <c r="AU105" s="71">
        <v>0</v>
      </c>
      <c r="AV105" s="71">
        <v>0</v>
      </c>
      <c r="AW105" s="71">
        <v>0</v>
      </c>
      <c r="AX105" s="71"/>
      <c r="AY105" s="72"/>
      <c r="AZ105" s="71">
        <v>6128.4</v>
      </c>
      <c r="BA105" s="71">
        <v>1656</v>
      </c>
      <c r="BB105" s="71">
        <v>0</v>
      </c>
      <c r="BC105" s="71">
        <v>0</v>
      </c>
      <c r="BD105" s="71">
        <v>0</v>
      </c>
      <c r="BE105" s="71">
        <v>0</v>
      </c>
      <c r="BF105" s="71"/>
      <c r="BG105" s="72"/>
      <c r="BH105" s="71">
        <v>0</v>
      </c>
      <c r="BI105" s="71">
        <v>0</v>
      </c>
      <c r="BJ105" s="71">
        <v>12.192</v>
      </c>
      <c r="BK105" s="71">
        <v>0</v>
      </c>
      <c r="BL105" s="71">
        <v>34.007999999999996</v>
      </c>
      <c r="BM105" s="71">
        <v>0</v>
      </c>
      <c r="BN105" s="72"/>
      <c r="BO105" s="71">
        <v>0</v>
      </c>
      <c r="BP105" s="71">
        <v>0</v>
      </c>
      <c r="BQ105" s="71">
        <v>2</v>
      </c>
      <c r="BR105" s="71">
        <v>0</v>
      </c>
      <c r="BS105" s="71">
        <v>5</v>
      </c>
      <c r="BT105" s="71">
        <v>0</v>
      </c>
      <c r="BU105"/>
      <c r="BV105" s="70">
        <v>46.2</v>
      </c>
      <c r="BW105" s="70">
        <v>0</v>
      </c>
      <c r="BX105" s="70">
        <v>0</v>
      </c>
      <c r="BY105" s="70">
        <v>0</v>
      </c>
      <c r="BZ105" s="70">
        <v>0</v>
      </c>
      <c r="CA105" s="70">
        <v>0</v>
      </c>
      <c r="CB105" s="70">
        <v>0</v>
      </c>
      <c r="CC105" s="70">
        <v>0</v>
      </c>
      <c r="CD105" s="70">
        <v>0</v>
      </c>
    </row>
    <row r="106" spans="1:82">
      <c r="A106" s="70" t="s">
        <v>1867</v>
      </c>
      <c r="B106" s="70">
        <v>150</v>
      </c>
      <c r="C106" s="70">
        <v>14</v>
      </c>
      <c r="D106" s="70">
        <v>9</v>
      </c>
      <c r="E106" s="70">
        <v>2017</v>
      </c>
      <c r="F106" s="70" t="s">
        <v>156</v>
      </c>
      <c r="G106" s="70" t="s">
        <v>1853</v>
      </c>
      <c r="H106" s="70" t="s">
        <v>1854</v>
      </c>
      <c r="I106" s="148"/>
      <c r="J106" s="71">
        <v>43.936461069091862</v>
      </c>
      <c r="K106" s="71">
        <v>4.7502889704675351</v>
      </c>
      <c r="L106" s="71">
        <v>3.3878006584345091</v>
      </c>
      <c r="M106" s="71">
        <v>129.18293753004284</v>
      </c>
      <c r="N106" s="71">
        <v>184.91925611401638</v>
      </c>
      <c r="O106" s="71">
        <v>80.539827848693577</v>
      </c>
      <c r="P106" s="71">
        <v>39.410504142254815</v>
      </c>
      <c r="Q106" s="71">
        <v>10.3149436620401</v>
      </c>
      <c r="R106" s="71">
        <v>0</v>
      </c>
      <c r="S106" s="71">
        <v>7.0447998117599999</v>
      </c>
      <c r="T106" s="72"/>
      <c r="U106" s="71">
        <v>7475147</v>
      </c>
      <c r="V106" s="71">
        <v>2159</v>
      </c>
      <c r="W106" s="71">
        <v>33</v>
      </c>
      <c r="X106" s="71">
        <v>35168</v>
      </c>
      <c r="Y106" s="71">
        <v>72222</v>
      </c>
      <c r="Z106" s="71">
        <v>48154</v>
      </c>
      <c r="AA106" s="71">
        <v>8163</v>
      </c>
      <c r="AB106" s="71">
        <v>151018</v>
      </c>
      <c r="AC106" s="71">
        <v>0</v>
      </c>
      <c r="AD106" s="71">
        <v>7.0447998117599999</v>
      </c>
      <c r="AE106" s="72"/>
      <c r="AF106" s="71">
        <v>64964879.348175891</v>
      </c>
      <c r="AG106" s="71">
        <v>3841636.0192362661</v>
      </c>
      <c r="AH106" s="71">
        <v>714020.26326211239</v>
      </c>
      <c r="AI106" s="71">
        <v>208222319.65529779</v>
      </c>
      <c r="AJ106" s="71">
        <v>274240363.89365131</v>
      </c>
      <c r="AK106" s="71">
        <v>0</v>
      </c>
      <c r="AL106" s="71">
        <v>0</v>
      </c>
      <c r="AM106" s="71">
        <v>20744871.812368952</v>
      </c>
      <c r="AN106" s="71">
        <v>0</v>
      </c>
      <c r="AO106" s="71">
        <v>0</v>
      </c>
      <c r="AP106" s="71">
        <v>572728090.99199235</v>
      </c>
      <c r="AQ106" s="72"/>
      <c r="AR106" s="71">
        <v>1850</v>
      </c>
      <c r="AS106" s="71">
        <v>102</v>
      </c>
      <c r="AT106" s="71">
        <v>0</v>
      </c>
      <c r="AU106" s="71">
        <v>0</v>
      </c>
      <c r="AV106" s="71">
        <v>0</v>
      </c>
      <c r="AW106" s="71">
        <v>0</v>
      </c>
      <c r="AX106" s="71"/>
      <c r="AY106" s="72"/>
      <c r="AZ106" s="71">
        <v>6517.3</v>
      </c>
      <c r="BA106" s="71">
        <v>2641.8</v>
      </c>
      <c r="BB106" s="71">
        <v>0</v>
      </c>
      <c r="BC106" s="71">
        <v>0</v>
      </c>
      <c r="BD106" s="71">
        <v>0</v>
      </c>
      <c r="BE106" s="71">
        <v>0</v>
      </c>
      <c r="BF106" s="71"/>
      <c r="BG106" s="72"/>
      <c r="BH106" s="71">
        <v>0</v>
      </c>
      <c r="BI106" s="71">
        <v>0</v>
      </c>
      <c r="BJ106" s="71">
        <v>11.91</v>
      </c>
      <c r="BK106" s="71">
        <v>0</v>
      </c>
      <c r="BL106" s="71">
        <v>88.676000000000002</v>
      </c>
      <c r="BM106" s="71">
        <v>0</v>
      </c>
      <c r="BN106" s="72"/>
      <c r="BO106" s="71">
        <v>0</v>
      </c>
      <c r="BP106" s="71">
        <v>0</v>
      </c>
      <c r="BQ106" s="71">
        <v>2</v>
      </c>
      <c r="BR106" s="71">
        <v>0</v>
      </c>
      <c r="BS106" s="71">
        <v>5</v>
      </c>
      <c r="BT106" s="71">
        <v>0</v>
      </c>
      <c r="BU106"/>
      <c r="BV106" s="70">
        <v>100.586</v>
      </c>
      <c r="BW106" s="70">
        <v>0</v>
      </c>
      <c r="BX106" s="70">
        <v>0</v>
      </c>
      <c r="BY106" s="70">
        <v>0</v>
      </c>
      <c r="BZ106" s="70">
        <v>0</v>
      </c>
      <c r="CA106" s="70">
        <v>0</v>
      </c>
      <c r="CB106" s="70">
        <v>0</v>
      </c>
      <c r="CC106" s="70">
        <v>0</v>
      </c>
      <c r="CD106" s="70">
        <v>0</v>
      </c>
    </row>
    <row r="107" spans="1:82">
      <c r="A107" s="70" t="s">
        <v>1868</v>
      </c>
      <c r="B107" s="70">
        <v>151</v>
      </c>
      <c r="C107" s="70">
        <v>15</v>
      </c>
      <c r="D107" s="70">
        <v>9</v>
      </c>
      <c r="E107" s="70">
        <v>2018</v>
      </c>
      <c r="F107" s="70" t="s">
        <v>183</v>
      </c>
      <c r="G107" s="70" t="s">
        <v>1853</v>
      </c>
      <c r="H107" s="70" t="s">
        <v>1854</v>
      </c>
      <c r="I107" s="148"/>
      <c r="J107" s="71">
        <v>51.686329023055087</v>
      </c>
      <c r="K107" s="71">
        <v>4.4658525521711283</v>
      </c>
      <c r="L107" s="71">
        <v>3.1660014824883462</v>
      </c>
      <c r="M107" s="71">
        <v>128.19791968458583</v>
      </c>
      <c r="N107" s="71">
        <v>177.03765944059282</v>
      </c>
      <c r="O107" s="71">
        <v>78.622943879930162</v>
      </c>
      <c r="P107" s="71">
        <v>39.869022189643431</v>
      </c>
      <c r="Q107" s="71">
        <v>9.5571324845668606</v>
      </c>
      <c r="R107" s="71">
        <v>0</v>
      </c>
      <c r="S107" s="71">
        <v>7.7923628885699996</v>
      </c>
      <c r="T107" s="72"/>
      <c r="U107" s="71">
        <v>8884361</v>
      </c>
      <c r="V107" s="71">
        <v>2159</v>
      </c>
      <c r="W107" s="71">
        <v>33</v>
      </c>
      <c r="X107" s="71">
        <v>35168</v>
      </c>
      <c r="Y107" s="71">
        <v>72676</v>
      </c>
      <c r="Z107" s="71">
        <v>47908</v>
      </c>
      <c r="AA107" s="71">
        <v>8341</v>
      </c>
      <c r="AB107" s="71">
        <v>150789</v>
      </c>
      <c r="AC107" s="71">
        <v>0</v>
      </c>
      <c r="AD107" s="71">
        <v>7.7923628885699996</v>
      </c>
      <c r="AE107" s="72"/>
      <c r="AF107" s="71">
        <v>75099065.39127396</v>
      </c>
      <c r="AG107" s="71">
        <v>3407254.9502664381</v>
      </c>
      <c r="AH107" s="71">
        <v>680116.592055585</v>
      </c>
      <c r="AI107" s="71">
        <v>199394996.9043611</v>
      </c>
      <c r="AJ107" s="71">
        <v>257474448.65743351</v>
      </c>
      <c r="AK107" s="71">
        <v>0</v>
      </c>
      <c r="AL107" s="71">
        <v>0</v>
      </c>
      <c r="AM107" s="71">
        <v>20756273.333098821</v>
      </c>
      <c r="AN107" s="71">
        <v>0</v>
      </c>
      <c r="AO107" s="71">
        <v>0</v>
      </c>
      <c r="AP107" s="71">
        <v>556812155.82848942</v>
      </c>
      <c r="AQ107" s="72"/>
      <c r="AR107" s="71">
        <v>1972</v>
      </c>
      <c r="AS107" s="71">
        <v>107</v>
      </c>
      <c r="AT107" s="71">
        <v>0</v>
      </c>
      <c r="AU107" s="71">
        <v>0</v>
      </c>
      <c r="AV107" s="71">
        <v>0</v>
      </c>
      <c r="AW107" s="71">
        <v>0</v>
      </c>
      <c r="AX107" s="71"/>
      <c r="AY107" s="72"/>
      <c r="AZ107" s="71">
        <v>7014.100000000004</v>
      </c>
      <c r="BA107" s="71">
        <v>2779.7</v>
      </c>
      <c r="BB107" s="71">
        <v>0</v>
      </c>
      <c r="BC107" s="71">
        <v>0</v>
      </c>
      <c r="BD107" s="71">
        <v>0</v>
      </c>
      <c r="BE107" s="71">
        <v>0</v>
      </c>
      <c r="BF107" s="71"/>
      <c r="BG107" s="72"/>
      <c r="BH107" s="71">
        <v>0</v>
      </c>
      <c r="BI107" s="71">
        <v>0</v>
      </c>
      <c r="BJ107" s="71">
        <v>11.571</v>
      </c>
      <c r="BK107" s="71">
        <v>0</v>
      </c>
      <c r="BL107" s="71">
        <v>32.843000000000004</v>
      </c>
      <c r="BM107" s="71">
        <v>0</v>
      </c>
      <c r="BN107" s="72"/>
      <c r="BO107" s="71">
        <v>0</v>
      </c>
      <c r="BP107" s="71">
        <v>0</v>
      </c>
      <c r="BQ107" s="71">
        <v>2</v>
      </c>
      <c r="BR107" s="71">
        <v>0</v>
      </c>
      <c r="BS107" s="71">
        <v>5</v>
      </c>
      <c r="BT107" s="71">
        <v>0</v>
      </c>
      <c r="BU107"/>
      <c r="BV107" s="70">
        <v>44.414000000000001</v>
      </c>
      <c r="BW107" s="70">
        <v>0</v>
      </c>
      <c r="BX107" s="70">
        <v>0</v>
      </c>
      <c r="BY107" s="70">
        <v>0</v>
      </c>
      <c r="BZ107" s="70">
        <v>0</v>
      </c>
      <c r="CA107" s="70">
        <v>0</v>
      </c>
      <c r="CB107" s="70">
        <v>0</v>
      </c>
      <c r="CC107" s="70">
        <v>0</v>
      </c>
      <c r="CD107" s="70">
        <v>0</v>
      </c>
    </row>
    <row r="108" spans="1:82">
      <c r="A108" s="70" t="s">
        <v>1869</v>
      </c>
      <c r="B108" s="70">
        <v>152</v>
      </c>
      <c r="C108" s="70">
        <v>16</v>
      </c>
      <c r="D108" s="70">
        <v>9</v>
      </c>
      <c r="E108" s="70">
        <v>2019</v>
      </c>
      <c r="F108" s="70" t="s">
        <v>158</v>
      </c>
      <c r="G108" s="70" t="s">
        <v>1853</v>
      </c>
      <c r="H108" s="70" t="s">
        <v>1854</v>
      </c>
      <c r="I108" s="148"/>
      <c r="J108" s="71">
        <v>43.654598441443653</v>
      </c>
      <c r="K108" s="71">
        <v>4.0441038273512158</v>
      </c>
      <c r="L108" s="71">
        <v>3.2101276949165927</v>
      </c>
      <c r="M108" s="71">
        <v>124.03720197489729</v>
      </c>
      <c r="N108" s="71">
        <v>167.51091739891683</v>
      </c>
      <c r="O108" s="71">
        <v>76.678692366905665</v>
      </c>
      <c r="P108" s="71">
        <v>39.895187005774602</v>
      </c>
      <c r="Q108" s="71">
        <v>9.3339792571238505</v>
      </c>
      <c r="R108" s="71">
        <v>0</v>
      </c>
      <c r="S108" s="71">
        <v>7.5544532524199992</v>
      </c>
      <c r="T108" s="72"/>
      <c r="U108" s="71">
        <v>7846229</v>
      </c>
      <c r="V108" s="71">
        <v>2159</v>
      </c>
      <c r="W108" s="71">
        <v>33</v>
      </c>
      <c r="X108" s="71">
        <v>35168</v>
      </c>
      <c r="Y108" s="71">
        <v>73418</v>
      </c>
      <c r="Z108" s="71">
        <v>48006</v>
      </c>
      <c r="AA108" s="71">
        <v>8284</v>
      </c>
      <c r="AB108" s="71">
        <v>151255</v>
      </c>
      <c r="AC108" s="71">
        <v>0</v>
      </c>
      <c r="AD108" s="71">
        <v>7.5544532524199992</v>
      </c>
      <c r="AE108" s="72"/>
      <c r="AF108" s="71">
        <v>66728618.364613749</v>
      </c>
      <c r="AG108" s="71">
        <v>3286408.6461559492</v>
      </c>
      <c r="AH108" s="71">
        <v>722947.34388764808</v>
      </c>
      <c r="AI108" s="71">
        <v>201324013.4660387</v>
      </c>
      <c r="AJ108" s="71">
        <v>252699279.87271041</v>
      </c>
      <c r="AK108" s="71">
        <v>0</v>
      </c>
      <c r="AL108" s="71">
        <v>0</v>
      </c>
      <c r="AM108" s="71">
        <v>20599792.352969628</v>
      </c>
      <c r="AN108" s="71">
        <v>0</v>
      </c>
      <c r="AO108" s="71">
        <v>0</v>
      </c>
      <c r="AP108" s="71">
        <v>545361060.04637611</v>
      </c>
      <c r="AQ108" s="72"/>
      <c r="AR108" s="71">
        <v>2088</v>
      </c>
      <c r="AS108" s="71">
        <v>109</v>
      </c>
      <c r="AT108" s="71">
        <v>0</v>
      </c>
      <c r="AU108" s="71">
        <v>0</v>
      </c>
      <c r="AV108" s="71">
        <v>0</v>
      </c>
      <c r="AW108" s="71">
        <v>0</v>
      </c>
      <c r="AX108" s="71"/>
      <c r="AY108" s="72"/>
      <c r="AZ108" s="71">
        <v>7507.8</v>
      </c>
      <c r="BA108" s="71">
        <v>2802.9</v>
      </c>
      <c r="BB108" s="71">
        <v>0</v>
      </c>
      <c r="BC108" s="71">
        <v>0</v>
      </c>
      <c r="BD108" s="71">
        <v>0</v>
      </c>
      <c r="BE108" s="71">
        <v>0</v>
      </c>
      <c r="BF108" s="71"/>
      <c r="BG108" s="72"/>
      <c r="BH108" s="71">
        <v>0</v>
      </c>
      <c r="BI108" s="71">
        <v>0</v>
      </c>
      <c r="BJ108" s="71">
        <v>11.661</v>
      </c>
      <c r="BK108" s="71">
        <v>0</v>
      </c>
      <c r="BL108" s="71">
        <v>31.423999999999999</v>
      </c>
      <c r="BM108" s="71">
        <v>0</v>
      </c>
      <c r="BN108" s="72"/>
      <c r="BO108" s="71">
        <v>0</v>
      </c>
      <c r="BP108" s="71">
        <v>0</v>
      </c>
      <c r="BQ108" s="71">
        <v>2</v>
      </c>
      <c r="BR108" s="71">
        <v>0</v>
      </c>
      <c r="BS108" s="71">
        <v>5</v>
      </c>
      <c r="BT108" s="71">
        <v>0</v>
      </c>
      <c r="BU108"/>
      <c r="BV108" s="70">
        <v>43.085000000000001</v>
      </c>
      <c r="BW108" s="70">
        <v>0</v>
      </c>
      <c r="BX108" s="70">
        <v>0</v>
      </c>
      <c r="BY108" s="70">
        <v>0</v>
      </c>
      <c r="BZ108" s="70">
        <v>0</v>
      </c>
      <c r="CA108" s="70">
        <v>0</v>
      </c>
      <c r="CB108" s="70">
        <v>0</v>
      </c>
      <c r="CC108" s="70">
        <v>0</v>
      </c>
      <c r="CD108" s="70">
        <v>0</v>
      </c>
    </row>
    <row r="109" spans="1:82">
      <c r="A109" s="70" t="s">
        <v>1870</v>
      </c>
      <c r="B109" s="70">
        <v>153</v>
      </c>
      <c r="C109" s="70">
        <v>17</v>
      </c>
      <c r="D109" s="70">
        <v>9</v>
      </c>
      <c r="E109" s="70">
        <v>2020</v>
      </c>
      <c r="F109" s="70" t="s">
        <v>159</v>
      </c>
      <c r="G109" s="70" t="s">
        <v>1853</v>
      </c>
      <c r="H109" s="70" t="s">
        <v>1854</v>
      </c>
      <c r="I109" s="148"/>
      <c r="J109" s="71">
        <v>35.844710467006102</v>
      </c>
      <c r="K109" s="71">
        <v>3.9928861623391976</v>
      </c>
      <c r="L109" s="71">
        <v>1.6639828557140361</v>
      </c>
      <c r="M109" s="71">
        <v>109.36854315643757</v>
      </c>
      <c r="N109" s="71">
        <v>170.1659703091145</v>
      </c>
      <c r="O109" s="71">
        <v>67.069420610995309</v>
      </c>
      <c r="P109" s="71">
        <v>38.205051013571314</v>
      </c>
      <c r="Q109" s="71">
        <v>8.9369716491912801</v>
      </c>
      <c r="R109" s="71">
        <v>0</v>
      </c>
      <c r="S109" s="71">
        <v>8.0105592659399996</v>
      </c>
      <c r="T109" s="72"/>
      <c r="U109" s="71">
        <v>7075788</v>
      </c>
      <c r="V109" s="71">
        <v>2113</v>
      </c>
      <c r="W109" s="71">
        <v>21</v>
      </c>
      <c r="X109" s="71">
        <v>35531</v>
      </c>
      <c r="Y109" s="71">
        <v>74210</v>
      </c>
      <c r="Z109" s="71">
        <v>47926</v>
      </c>
      <c r="AA109" s="71">
        <v>8432</v>
      </c>
      <c r="AB109" s="71">
        <v>151575</v>
      </c>
      <c r="AC109" s="71">
        <v>0</v>
      </c>
      <c r="AD109" s="71">
        <v>8.0105592659399996</v>
      </c>
      <c r="AE109" s="72"/>
      <c r="AF109" s="71">
        <v>56372077.561736718</v>
      </c>
      <c r="AG109" s="71">
        <v>3054818.155324203</v>
      </c>
      <c r="AH109" s="71">
        <v>389254.34680125606</v>
      </c>
      <c r="AI109" s="71">
        <v>180269953.09968641</v>
      </c>
      <c r="AJ109" s="71">
        <v>263475342.96739769</v>
      </c>
      <c r="AK109" s="71"/>
      <c r="AL109" s="71"/>
      <c r="AM109" s="71">
        <v>19782221.533373963</v>
      </c>
      <c r="AN109" s="71"/>
      <c r="AO109" s="71"/>
      <c r="AP109" s="71">
        <v>523343667.66432023</v>
      </c>
      <c r="AQ109" s="72"/>
      <c r="AR109" s="71">
        <v>2201</v>
      </c>
      <c r="AS109" s="71">
        <v>109</v>
      </c>
      <c r="AT109" s="71">
        <v>0</v>
      </c>
      <c r="AU109" s="71">
        <v>0</v>
      </c>
      <c r="AV109" s="71">
        <v>0</v>
      </c>
      <c r="AW109" s="71">
        <v>0</v>
      </c>
      <c r="AX109" s="71"/>
      <c r="AY109" s="72"/>
      <c r="AZ109" s="71">
        <v>7993.1000000000058</v>
      </c>
      <c r="BA109" s="71">
        <v>2802.8999999999992</v>
      </c>
      <c r="BB109" s="71">
        <v>0</v>
      </c>
      <c r="BC109" s="71">
        <v>0</v>
      </c>
      <c r="BD109" s="71">
        <v>0</v>
      </c>
      <c r="BE109" s="71">
        <v>0</v>
      </c>
      <c r="BF109" s="71"/>
      <c r="BG109" s="72"/>
      <c r="BH109" s="71">
        <v>0</v>
      </c>
      <c r="BI109" s="71">
        <v>0</v>
      </c>
      <c r="BJ109" s="71">
        <v>11.028</v>
      </c>
      <c r="BK109" s="71">
        <v>0</v>
      </c>
      <c r="BL109" s="71">
        <v>31.645</v>
      </c>
      <c r="BM109" s="71">
        <v>0</v>
      </c>
      <c r="BN109" s="72"/>
      <c r="BO109" s="71">
        <v>0</v>
      </c>
      <c r="BP109" s="71">
        <v>0</v>
      </c>
      <c r="BQ109" s="71">
        <v>2</v>
      </c>
      <c r="BR109" s="71">
        <v>0</v>
      </c>
      <c r="BS109" s="71">
        <v>5</v>
      </c>
      <c r="BT109" s="71">
        <v>0</v>
      </c>
      <c r="BU109"/>
      <c r="BV109" s="70">
        <v>42.673000000000002</v>
      </c>
      <c r="BW109" s="70">
        <v>0</v>
      </c>
      <c r="BX109" s="70">
        <v>0</v>
      </c>
      <c r="BY109" s="70">
        <v>0</v>
      </c>
      <c r="BZ109" s="70">
        <v>0</v>
      </c>
      <c r="CA109" s="70">
        <v>0</v>
      </c>
      <c r="CB109" s="70">
        <v>0</v>
      </c>
      <c r="CC109" s="70">
        <v>0</v>
      </c>
      <c r="CD109" s="70">
        <v>0</v>
      </c>
    </row>
    <row r="110" spans="1:82">
      <c r="A110" s="70" t="s">
        <v>1871</v>
      </c>
      <c r="B110" s="70">
        <v>153</v>
      </c>
      <c r="C110" s="70">
        <v>18</v>
      </c>
      <c r="D110" s="70">
        <v>9</v>
      </c>
      <c r="E110" s="70">
        <v>2021</v>
      </c>
      <c r="F110" s="70" t="s">
        <v>160</v>
      </c>
      <c r="G110" s="70" t="s">
        <v>1853</v>
      </c>
      <c r="H110" s="70" t="s">
        <v>1854</v>
      </c>
      <c r="I110" s="148"/>
      <c r="J110" s="71">
        <v>31.147235452124594</v>
      </c>
      <c r="K110" s="71">
        <v>4.5732366725770781</v>
      </c>
      <c r="L110" s="71">
        <v>1.788551015198087</v>
      </c>
      <c r="M110" s="71">
        <v>119.6242542429474</v>
      </c>
      <c r="N110" s="71">
        <v>172.99630695419225</v>
      </c>
      <c r="O110" s="71">
        <v>65.242589434888842</v>
      </c>
      <c r="P110" s="71">
        <v>38.947884195445447</v>
      </c>
      <c r="Q110" s="71">
        <v>8.85703225665406</v>
      </c>
      <c r="R110" s="71">
        <v>0</v>
      </c>
      <c r="S110" s="71">
        <v>7.3892651497720001</v>
      </c>
      <c r="T110" s="72"/>
      <c r="U110" s="71">
        <v>6065605</v>
      </c>
      <c r="V110" s="71">
        <v>2113</v>
      </c>
      <c r="W110" s="71">
        <v>21</v>
      </c>
      <c r="X110" s="71">
        <v>35531</v>
      </c>
      <c r="Y110" s="71">
        <v>74846</v>
      </c>
      <c r="Z110" s="71">
        <v>48003</v>
      </c>
      <c r="AA110" s="71">
        <v>8382</v>
      </c>
      <c r="AB110" s="71">
        <v>151695</v>
      </c>
      <c r="AC110" s="71">
        <v>0</v>
      </c>
      <c r="AD110" s="71">
        <v>7.3892651497720001</v>
      </c>
      <c r="AE110" s="72"/>
      <c r="AF110" s="71">
        <v>48186275.415233664</v>
      </c>
      <c r="AG110" s="71">
        <v>3506286.5177543927</v>
      </c>
      <c r="AH110" s="71">
        <v>398094.04735194962</v>
      </c>
      <c r="AI110" s="71">
        <v>194888985.32111949</v>
      </c>
      <c r="AJ110" s="71">
        <v>256116703.09314629</v>
      </c>
      <c r="AK110" s="71">
        <v>0</v>
      </c>
      <c r="AL110" s="71">
        <v>0</v>
      </c>
      <c r="AM110" s="71">
        <v>19912075.461004667</v>
      </c>
      <c r="AN110" s="71">
        <v>0</v>
      </c>
      <c r="AO110" s="71">
        <v>0</v>
      </c>
      <c r="AP110" s="71">
        <v>523008419.85561043</v>
      </c>
      <c r="AQ110" s="72"/>
      <c r="AR110" s="71">
        <v>2327</v>
      </c>
      <c r="AS110" s="71">
        <v>110</v>
      </c>
      <c r="AT110" s="71">
        <v>0</v>
      </c>
      <c r="AU110" s="71">
        <v>0</v>
      </c>
      <c r="AV110" s="71">
        <v>0</v>
      </c>
      <c r="AW110" s="71">
        <v>0</v>
      </c>
      <c r="AX110" s="71"/>
      <c r="AY110" s="72"/>
      <c r="AZ110" s="71">
        <v>8510.9000000000051</v>
      </c>
      <c r="BA110" s="71">
        <v>2829.2999999999988</v>
      </c>
      <c r="BB110" s="71">
        <v>0</v>
      </c>
      <c r="BC110" s="71">
        <v>0</v>
      </c>
      <c r="BD110" s="71">
        <v>0</v>
      </c>
      <c r="BE110" s="71">
        <v>0</v>
      </c>
      <c r="BF110" s="71"/>
      <c r="BG110" s="72"/>
      <c r="BH110" s="71">
        <v>0</v>
      </c>
      <c r="BI110" s="71">
        <v>0</v>
      </c>
      <c r="BJ110" s="71">
        <v>11.236000000000001</v>
      </c>
      <c r="BK110" s="71">
        <v>0</v>
      </c>
      <c r="BL110" s="71">
        <v>26.364000000000001</v>
      </c>
      <c r="BM110" s="71">
        <v>0</v>
      </c>
      <c r="BN110" s="72"/>
      <c r="BO110" s="71">
        <v>0</v>
      </c>
      <c r="BP110" s="71">
        <v>0</v>
      </c>
      <c r="BQ110" s="71">
        <v>2</v>
      </c>
      <c r="BR110" s="71">
        <v>0</v>
      </c>
      <c r="BS110" s="71">
        <v>4</v>
      </c>
      <c r="BT110" s="71">
        <v>0</v>
      </c>
      <c r="BU110"/>
      <c r="BV110" s="70">
        <v>37.6</v>
      </c>
      <c r="BW110" s="70">
        <v>0</v>
      </c>
      <c r="BX110" s="70">
        <v>0</v>
      </c>
      <c r="BY110" s="70">
        <v>0</v>
      </c>
      <c r="BZ110" s="70">
        <v>0</v>
      </c>
      <c r="CA110" s="70">
        <v>0</v>
      </c>
      <c r="CB110" s="70">
        <v>0</v>
      </c>
      <c r="CC110" s="70">
        <v>0</v>
      </c>
      <c r="CD110" s="70">
        <v>0</v>
      </c>
    </row>
    <row r="111" spans="1:82">
      <c r="A111" s="70" t="s">
        <v>1872</v>
      </c>
      <c r="B111" s="70">
        <v>153</v>
      </c>
      <c r="C111" s="70">
        <v>19</v>
      </c>
      <c r="D111" s="70">
        <v>9</v>
      </c>
      <c r="E111" s="70">
        <v>2022</v>
      </c>
      <c r="F111" s="70" t="s">
        <v>161</v>
      </c>
      <c r="G111" s="70" t="s">
        <v>1853</v>
      </c>
      <c r="H111" s="70" t="s">
        <v>1854</v>
      </c>
      <c r="I111" s="148"/>
      <c r="J111" s="71">
        <v>25.588195906509743</v>
      </c>
      <c r="K111" s="71">
        <v>4.3166950843226006</v>
      </c>
      <c r="L111" s="71">
        <v>1.5678511360641181</v>
      </c>
      <c r="M111" s="71">
        <v>117.76358733844764</v>
      </c>
      <c r="N111" s="71">
        <v>177.7238679557374</v>
      </c>
      <c r="O111" s="71">
        <v>68.708667583105452</v>
      </c>
      <c r="P111" s="71">
        <v>38.468328814477417</v>
      </c>
      <c r="Q111" s="71">
        <v>8.9372662703704915</v>
      </c>
      <c r="R111" s="71">
        <v>0</v>
      </c>
      <c r="S111" s="71">
        <v>7.2237077046399998</v>
      </c>
      <c r="T111" s="72"/>
      <c r="U111" s="71">
        <v>5991232</v>
      </c>
      <c r="V111" s="71">
        <v>2113</v>
      </c>
      <c r="W111" s="71">
        <v>21</v>
      </c>
      <c r="X111" s="71">
        <v>35531</v>
      </c>
      <c r="Y111" s="71">
        <v>75556</v>
      </c>
      <c r="Z111" s="71">
        <v>48031</v>
      </c>
      <c r="AA111" s="71">
        <v>8405</v>
      </c>
      <c r="AB111" s="71">
        <v>151814</v>
      </c>
      <c r="AC111" s="71">
        <v>0</v>
      </c>
      <c r="AD111" s="71">
        <v>7.2237077046399998</v>
      </c>
      <c r="AE111" s="72"/>
      <c r="AF111" s="71">
        <v>38678494.858839028</v>
      </c>
      <c r="AG111" s="71">
        <v>3543204.5827237726</v>
      </c>
      <c r="AH111" s="71">
        <v>396734.39226607507</v>
      </c>
      <c r="AI111" s="71">
        <v>189579312.55378985</v>
      </c>
      <c r="AJ111" s="71">
        <v>276052789.14603019</v>
      </c>
      <c r="AK111" s="71">
        <v>0</v>
      </c>
      <c r="AL111" s="71">
        <v>0</v>
      </c>
      <c r="AM111" s="71">
        <v>19603331.073121838</v>
      </c>
      <c r="AN111" s="71">
        <v>0</v>
      </c>
      <c r="AO111" s="71">
        <v>0</v>
      </c>
      <c r="AP111" s="71">
        <v>527853866.60677075</v>
      </c>
      <c r="AQ111" s="72"/>
      <c r="AR111" s="71">
        <v>2482</v>
      </c>
      <c r="AS111" s="71">
        <v>110</v>
      </c>
      <c r="AT111" s="71">
        <v>0</v>
      </c>
      <c r="AU111" s="71">
        <v>0</v>
      </c>
      <c r="AV111" s="71">
        <v>0</v>
      </c>
      <c r="AW111" s="71">
        <v>0</v>
      </c>
      <c r="AX111" s="71"/>
      <c r="AY111" s="72"/>
      <c r="AZ111" s="71">
        <v>9246</v>
      </c>
      <c r="BA111" s="71">
        <v>2829.2999999999993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1873</v>
      </c>
      <c r="B112" s="70">
        <v>153</v>
      </c>
      <c r="C112" s="70">
        <v>20</v>
      </c>
      <c r="D112" s="70">
        <v>9</v>
      </c>
      <c r="E112" s="70">
        <v>2023</v>
      </c>
      <c r="F112" s="70" t="s">
        <v>1539</v>
      </c>
      <c r="G112" s="70" t="s">
        <v>1853</v>
      </c>
      <c r="H112" s="70" t="s">
        <v>1854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2753</v>
      </c>
      <c r="AS112" s="71">
        <v>112</v>
      </c>
      <c r="AT112" s="71">
        <v>0</v>
      </c>
      <c r="AU112" s="71">
        <v>0</v>
      </c>
      <c r="AV112" s="71">
        <v>0</v>
      </c>
      <c r="AW112" s="71">
        <v>0</v>
      </c>
      <c r="AX112" s="71"/>
      <c r="AY112" s="72"/>
      <c r="AZ112" s="71">
        <v>10408.89999999998</v>
      </c>
      <c r="BA112" s="71">
        <v>2871.3999999999992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1874</v>
      </c>
      <c r="B113" s="70">
        <v>153</v>
      </c>
      <c r="C113" s="70">
        <v>21</v>
      </c>
      <c r="D113" s="70">
        <v>9</v>
      </c>
      <c r="E113" s="70">
        <v>2024</v>
      </c>
      <c r="F113" s="70" t="s">
        <v>1558</v>
      </c>
      <c r="G113" s="70" t="s">
        <v>1853</v>
      </c>
      <c r="H113" s="70" t="s">
        <v>1854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1875</v>
      </c>
      <c r="B114" s="70">
        <v>69</v>
      </c>
      <c r="C114" s="70">
        <v>1</v>
      </c>
      <c r="D114" s="70">
        <v>5</v>
      </c>
      <c r="E114" s="70">
        <v>1990</v>
      </c>
      <c r="F114" s="70" t="s">
        <v>787</v>
      </c>
      <c r="G114" s="70" t="s">
        <v>1876</v>
      </c>
      <c r="H114" s="70" t="s">
        <v>1877</v>
      </c>
      <c r="I114" s="148"/>
      <c r="J114" s="71">
        <v>262.57890413852061</v>
      </c>
      <c r="K114" s="71">
        <v>10.710911097268481</v>
      </c>
      <c r="L114" s="71">
        <v>5.6257453573053313</v>
      </c>
      <c r="M114" s="71">
        <v>76.882447895107347</v>
      </c>
      <c r="N114" s="71">
        <v>104.789119803597</v>
      </c>
      <c r="O114" s="71">
        <v>104.2688565691716</v>
      </c>
      <c r="P114" s="71">
        <v>73.686913346022877</v>
      </c>
      <c r="Q114" s="71">
        <v>8.7087155045808995</v>
      </c>
      <c r="R114" s="71">
        <v>0</v>
      </c>
      <c r="S114" s="71">
        <v>10.08885135369527</v>
      </c>
      <c r="T114" s="72"/>
      <c r="U114" s="71">
        <v>43416029</v>
      </c>
      <c r="V114" s="71">
        <v>3847</v>
      </c>
      <c r="W114" s="71">
        <v>59</v>
      </c>
      <c r="X114" s="71">
        <v>26348</v>
      </c>
      <c r="Y114" s="71">
        <v>40767</v>
      </c>
      <c r="Z114" s="71">
        <v>42887</v>
      </c>
      <c r="AA114" s="71">
        <v>17892</v>
      </c>
      <c r="AB114" s="71">
        <v>141400</v>
      </c>
      <c r="AC114" s="71">
        <v>0</v>
      </c>
      <c r="AD114" s="71">
        <v>10.08885135369527</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1878</v>
      </c>
      <c r="B115" s="70">
        <v>70</v>
      </c>
      <c r="C115" s="70">
        <v>2</v>
      </c>
      <c r="D115" s="70">
        <v>5</v>
      </c>
      <c r="E115" s="70">
        <v>2005</v>
      </c>
      <c r="F115" s="70" t="s">
        <v>789</v>
      </c>
      <c r="G115" s="70" t="s">
        <v>1876</v>
      </c>
      <c r="H115" s="70" t="s">
        <v>1877</v>
      </c>
      <c r="I115" s="148"/>
      <c r="J115" s="71">
        <v>306.09834841476493</v>
      </c>
      <c r="K115" s="71">
        <v>8.161542186505514</v>
      </c>
      <c r="L115" s="71">
        <v>13.313544192182009</v>
      </c>
      <c r="M115" s="71">
        <v>163.9203519431241</v>
      </c>
      <c r="N115" s="71">
        <v>166.39567011828109</v>
      </c>
      <c r="O115" s="71">
        <v>156.8031990676572</v>
      </c>
      <c r="P115" s="71">
        <v>74.016898174755696</v>
      </c>
      <c r="Q115" s="71">
        <v>9.1379051290526707</v>
      </c>
      <c r="R115" s="71">
        <v>0</v>
      </c>
      <c r="S115" s="71">
        <v>11.480785890110541</v>
      </c>
      <c r="T115" s="72"/>
      <c r="U115" s="71">
        <v>46378476</v>
      </c>
      <c r="V115" s="71">
        <v>3458</v>
      </c>
      <c r="W115" s="71">
        <v>178</v>
      </c>
      <c r="X115" s="71">
        <v>30343</v>
      </c>
      <c r="Y115" s="71">
        <v>55831</v>
      </c>
      <c r="Z115" s="71">
        <v>74633</v>
      </c>
      <c r="AA115" s="71">
        <v>14719</v>
      </c>
      <c r="AB115" s="71">
        <v>155105</v>
      </c>
      <c r="AC115" s="71">
        <v>0</v>
      </c>
      <c r="AD115" s="71">
        <v>11.480785890110541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1879</v>
      </c>
      <c r="B116" s="70">
        <v>71</v>
      </c>
      <c r="C116" s="70">
        <v>3</v>
      </c>
      <c r="D116" s="70">
        <v>5</v>
      </c>
      <c r="E116" s="70">
        <v>2006</v>
      </c>
      <c r="F116" s="70" t="s">
        <v>790</v>
      </c>
      <c r="G116" s="70" t="s">
        <v>1876</v>
      </c>
      <c r="H116" s="70" t="s">
        <v>1877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1880</v>
      </c>
      <c r="B117" s="70">
        <v>72</v>
      </c>
      <c r="C117" s="70">
        <v>4</v>
      </c>
      <c r="D117" s="70">
        <v>5</v>
      </c>
      <c r="E117" s="70">
        <v>2007</v>
      </c>
      <c r="F117" s="70" t="s">
        <v>791</v>
      </c>
      <c r="G117" s="70" t="s">
        <v>1876</v>
      </c>
      <c r="H117" s="70" t="s">
        <v>1877</v>
      </c>
      <c r="I117" s="148"/>
      <c r="J117" s="71">
        <v>312.30839983068847</v>
      </c>
      <c r="K117" s="71">
        <v>7.6042408063020952</v>
      </c>
      <c r="L117" s="71">
        <v>14.54939542031001</v>
      </c>
      <c r="M117" s="71">
        <v>155.74934175173581</v>
      </c>
      <c r="N117" s="71">
        <v>180.6281647461953</v>
      </c>
      <c r="O117" s="71">
        <v>154.21654159242169</v>
      </c>
      <c r="P117" s="71">
        <v>72.966798653031049</v>
      </c>
      <c r="Q117" s="71">
        <v>9.6354660183556504</v>
      </c>
      <c r="R117" s="71">
        <v>0</v>
      </c>
      <c r="S117" s="71">
        <v>10.202333856119481</v>
      </c>
      <c r="T117" s="72"/>
      <c r="U117" s="71">
        <v>48515348</v>
      </c>
      <c r="V117" s="71">
        <v>3305</v>
      </c>
      <c r="W117" s="71">
        <v>185</v>
      </c>
      <c r="X117" s="71">
        <v>36336</v>
      </c>
      <c r="Y117" s="71">
        <v>57305</v>
      </c>
      <c r="Z117" s="71">
        <v>76305</v>
      </c>
      <c r="AA117" s="71">
        <v>14289</v>
      </c>
      <c r="AB117" s="71">
        <v>154902</v>
      </c>
      <c r="AC117" s="71">
        <v>0</v>
      </c>
      <c r="AD117" s="71">
        <v>10.202333856119481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1881</v>
      </c>
      <c r="B118" s="70">
        <v>73</v>
      </c>
      <c r="C118" s="70">
        <v>5</v>
      </c>
      <c r="D118" s="70">
        <v>5</v>
      </c>
      <c r="E118" s="70">
        <v>2008</v>
      </c>
      <c r="F118" s="70" t="s">
        <v>792</v>
      </c>
      <c r="G118" s="70" t="s">
        <v>1876</v>
      </c>
      <c r="H118" s="70" t="s">
        <v>1877</v>
      </c>
      <c r="I118" s="148"/>
      <c r="J118" s="71">
        <v>277.64135677824049</v>
      </c>
      <c r="K118" s="71">
        <v>6.0675623426912573</v>
      </c>
      <c r="L118" s="71">
        <v>13.16415025714832</v>
      </c>
      <c r="M118" s="71">
        <v>164.32351002259259</v>
      </c>
      <c r="N118" s="71">
        <v>184.24706957281461</v>
      </c>
      <c r="O118" s="71">
        <v>149.7234483796752</v>
      </c>
      <c r="P118" s="71">
        <v>71.552364236554851</v>
      </c>
      <c r="Q118" s="71">
        <v>9.48744209601597</v>
      </c>
      <c r="R118" s="71">
        <v>0</v>
      </c>
      <c r="S118" s="71">
        <v>11.885538390860001</v>
      </c>
      <c r="T118" s="72"/>
      <c r="U118" s="71">
        <v>47334936</v>
      </c>
      <c r="V118" s="71">
        <v>3305</v>
      </c>
      <c r="W118" s="71">
        <v>185</v>
      </c>
      <c r="X118" s="71">
        <v>36336</v>
      </c>
      <c r="Y118" s="71">
        <v>58226</v>
      </c>
      <c r="Z118" s="71">
        <v>76682</v>
      </c>
      <c r="AA118" s="71">
        <v>14028</v>
      </c>
      <c r="AB118" s="71">
        <v>155031</v>
      </c>
      <c r="AC118" s="71">
        <v>0</v>
      </c>
      <c r="AD118" s="71">
        <v>11.885538390860001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1882</v>
      </c>
      <c r="B119" s="70">
        <v>74</v>
      </c>
      <c r="C119" s="70">
        <v>6</v>
      </c>
      <c r="D119" s="70">
        <v>5</v>
      </c>
      <c r="E119" s="70">
        <v>2009</v>
      </c>
      <c r="F119" s="70" t="s">
        <v>176</v>
      </c>
      <c r="G119" s="70" t="s">
        <v>1876</v>
      </c>
      <c r="H119" s="70" t="s">
        <v>1877</v>
      </c>
      <c r="I119" s="148"/>
      <c r="J119" s="71">
        <v>276.44217200694698</v>
      </c>
      <c r="K119" s="71">
        <v>5.7326247494465328</v>
      </c>
      <c r="L119" s="71">
        <v>8.5988410675202669</v>
      </c>
      <c r="M119" s="71">
        <v>157.41382065938859</v>
      </c>
      <c r="N119" s="71">
        <v>172.66695197147081</v>
      </c>
      <c r="O119" s="71">
        <v>152.23003347236141</v>
      </c>
      <c r="P119" s="71">
        <v>68.634263317927122</v>
      </c>
      <c r="Q119" s="71">
        <v>9.0155115777722603</v>
      </c>
      <c r="R119" s="71">
        <v>0</v>
      </c>
      <c r="S119" s="71">
        <v>7.5122955446745676</v>
      </c>
      <c r="T119" s="72"/>
      <c r="U119" s="71">
        <v>42074766</v>
      </c>
      <c r="V119" s="71">
        <v>3642</v>
      </c>
      <c r="W119" s="71">
        <v>132</v>
      </c>
      <c r="X119" s="71">
        <v>41060</v>
      </c>
      <c r="Y119" s="71">
        <v>58732</v>
      </c>
      <c r="Z119" s="71">
        <v>76956</v>
      </c>
      <c r="AA119" s="71">
        <v>13814</v>
      </c>
      <c r="AB119" s="71">
        <v>154647</v>
      </c>
      <c r="AC119" s="71">
        <v>0</v>
      </c>
      <c r="AD119" s="71">
        <v>7.5122955446745676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305.47399999999999</v>
      </c>
      <c r="BK119" s="71">
        <v>0</v>
      </c>
      <c r="BL119" s="71">
        <v>22.500999999999998</v>
      </c>
      <c r="BM119" s="71">
        <v>0</v>
      </c>
      <c r="BN119" s="72"/>
      <c r="BO119" s="71">
        <v>0</v>
      </c>
      <c r="BP119" s="71">
        <v>0</v>
      </c>
      <c r="BQ119" s="71">
        <v>16</v>
      </c>
      <c r="BR119" s="71">
        <v>0</v>
      </c>
      <c r="BS119" s="71">
        <v>5</v>
      </c>
      <c r="BT119" s="71">
        <v>0</v>
      </c>
      <c r="BU119"/>
      <c r="BV119" s="70">
        <v>319.858</v>
      </c>
      <c r="BW119" s="70">
        <v>8.1170000000000009</v>
      </c>
      <c r="BX119" s="70">
        <v>0</v>
      </c>
      <c r="BY119" s="70">
        <v>0</v>
      </c>
      <c r="BZ119" s="70">
        <v>0</v>
      </c>
      <c r="CA119" s="70">
        <v>0</v>
      </c>
      <c r="CB119" s="70">
        <v>0</v>
      </c>
      <c r="CC119" s="70">
        <v>0</v>
      </c>
      <c r="CD119" s="70">
        <v>0</v>
      </c>
    </row>
    <row r="120" spans="1:82">
      <c r="A120" s="70" t="s">
        <v>1883</v>
      </c>
      <c r="B120" s="70">
        <v>75</v>
      </c>
      <c r="C120" s="70">
        <v>7</v>
      </c>
      <c r="D120" s="70">
        <v>5</v>
      </c>
      <c r="E120" s="70">
        <v>2010</v>
      </c>
      <c r="F120" s="70" t="s">
        <v>177</v>
      </c>
      <c r="G120" s="70" t="s">
        <v>1876</v>
      </c>
      <c r="H120" s="70" t="s">
        <v>1877</v>
      </c>
      <c r="I120" s="148"/>
      <c r="J120" s="71">
        <v>267.22889773930859</v>
      </c>
      <c r="K120" s="71">
        <v>6.0071293615643766</v>
      </c>
      <c r="L120" s="71">
        <v>9.5964673051095559</v>
      </c>
      <c r="M120" s="71">
        <v>160.41139746240509</v>
      </c>
      <c r="N120" s="71">
        <v>191.49794415316339</v>
      </c>
      <c r="O120" s="71">
        <v>152.4336292421973</v>
      </c>
      <c r="P120" s="71">
        <v>70.229153778539228</v>
      </c>
      <c r="Q120" s="71">
        <v>9.3943881269672094</v>
      </c>
      <c r="R120" s="71">
        <v>0</v>
      </c>
      <c r="S120" s="71">
        <v>10.37457708812887</v>
      </c>
      <c r="T120" s="72"/>
      <c r="U120" s="71">
        <v>43905693</v>
      </c>
      <c r="V120" s="71">
        <v>3642</v>
      </c>
      <c r="W120" s="71">
        <v>132</v>
      </c>
      <c r="X120" s="71">
        <v>41060</v>
      </c>
      <c r="Y120" s="71">
        <v>59501</v>
      </c>
      <c r="Z120" s="71">
        <v>77417</v>
      </c>
      <c r="AA120" s="71">
        <v>13782</v>
      </c>
      <c r="AB120" s="71">
        <v>154414</v>
      </c>
      <c r="AC120" s="71">
        <v>0</v>
      </c>
      <c r="AD120" s="71">
        <v>10.37457708812887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298.41000000000003</v>
      </c>
      <c r="BK120" s="71">
        <v>0</v>
      </c>
      <c r="BL120" s="71">
        <v>15.436</v>
      </c>
      <c r="BM120" s="71">
        <v>0</v>
      </c>
      <c r="BN120" s="72"/>
      <c r="BO120" s="71">
        <v>0</v>
      </c>
      <c r="BP120" s="71">
        <v>0</v>
      </c>
      <c r="BQ120" s="71">
        <v>16</v>
      </c>
      <c r="BR120" s="71">
        <v>0</v>
      </c>
      <c r="BS120" s="71">
        <v>4</v>
      </c>
      <c r="BT120" s="71">
        <v>0</v>
      </c>
      <c r="BU120"/>
      <c r="BV120" s="70">
        <v>313.846</v>
      </c>
      <c r="BW120" s="70">
        <v>0</v>
      </c>
      <c r="BX120" s="70">
        <v>0</v>
      </c>
      <c r="BY120" s="70">
        <v>0</v>
      </c>
      <c r="BZ120" s="70">
        <v>0</v>
      </c>
      <c r="CA120" s="70">
        <v>0</v>
      </c>
      <c r="CB120" s="70">
        <v>0</v>
      </c>
      <c r="CC120" s="70">
        <v>0</v>
      </c>
      <c r="CD120" s="70">
        <v>0</v>
      </c>
    </row>
    <row r="121" spans="1:82">
      <c r="A121" s="70" t="s">
        <v>1884</v>
      </c>
      <c r="B121" s="70">
        <v>76</v>
      </c>
      <c r="C121" s="70">
        <v>8</v>
      </c>
      <c r="D121" s="70">
        <v>5</v>
      </c>
      <c r="E121" s="70">
        <v>2011</v>
      </c>
      <c r="F121" s="70" t="s">
        <v>178</v>
      </c>
      <c r="G121" s="1064" t="s">
        <v>1876</v>
      </c>
      <c r="H121" s="70" t="s">
        <v>1877</v>
      </c>
      <c r="I121" s="148"/>
      <c r="J121" s="71">
        <v>262.40381975865961</v>
      </c>
      <c r="K121" s="71">
        <v>8.7360474081318458</v>
      </c>
      <c r="L121" s="71">
        <v>5.4387250919233177</v>
      </c>
      <c r="M121" s="71">
        <v>203.5444040560273</v>
      </c>
      <c r="N121" s="71">
        <v>206.63309520218601</v>
      </c>
      <c r="O121" s="71">
        <v>150.08661118526311</v>
      </c>
      <c r="P121" s="71">
        <v>69.085418482915117</v>
      </c>
      <c r="Q121" s="71">
        <v>10.795615048821899</v>
      </c>
      <c r="R121" s="71">
        <v>0</v>
      </c>
      <c r="S121" s="71">
        <v>8.3402415018457976</v>
      </c>
      <c r="T121" s="72"/>
      <c r="U121" s="71">
        <v>37450775</v>
      </c>
      <c r="V121" s="71">
        <v>3642</v>
      </c>
      <c r="W121" s="71">
        <v>132</v>
      </c>
      <c r="X121" s="71">
        <v>41060</v>
      </c>
      <c r="Y121" s="71">
        <v>60068</v>
      </c>
      <c r="Z121" s="71">
        <v>77881</v>
      </c>
      <c r="AA121" s="71">
        <v>13961</v>
      </c>
      <c r="AB121" s="71">
        <v>153834</v>
      </c>
      <c r="AC121" s="71">
        <v>0</v>
      </c>
      <c r="AD121" s="71">
        <v>8.3402415018457976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298.46300000000002</v>
      </c>
      <c r="BK121" s="71">
        <v>0</v>
      </c>
      <c r="BL121" s="71">
        <v>15.321000000000002</v>
      </c>
      <c r="BM121" s="71">
        <v>0</v>
      </c>
      <c r="BN121" s="72"/>
      <c r="BO121" s="71">
        <v>0</v>
      </c>
      <c r="BP121" s="71">
        <v>0</v>
      </c>
      <c r="BQ121" s="71">
        <v>17</v>
      </c>
      <c r="BR121" s="71">
        <v>0</v>
      </c>
      <c r="BS121" s="71">
        <v>4</v>
      </c>
      <c r="BT121" s="71">
        <v>0</v>
      </c>
      <c r="BU121"/>
      <c r="BV121" s="70">
        <v>313.78399999999999</v>
      </c>
      <c r="BW121" s="70">
        <v>0</v>
      </c>
      <c r="BX121" s="70">
        <v>0</v>
      </c>
      <c r="BY121" s="70">
        <v>0</v>
      </c>
      <c r="BZ121" s="70">
        <v>0</v>
      </c>
      <c r="CA121" s="70">
        <v>0</v>
      </c>
      <c r="CB121" s="70">
        <v>0</v>
      </c>
      <c r="CC121" s="70">
        <v>0</v>
      </c>
      <c r="CD121" s="70">
        <v>0</v>
      </c>
    </row>
    <row r="122" spans="1:82">
      <c r="A122" s="70" t="s">
        <v>1885</v>
      </c>
      <c r="B122" s="70">
        <v>77</v>
      </c>
      <c r="C122" s="70">
        <v>9</v>
      </c>
      <c r="D122" s="70">
        <v>5</v>
      </c>
      <c r="E122" s="70">
        <v>2012</v>
      </c>
      <c r="F122" s="70" t="s">
        <v>179</v>
      </c>
      <c r="G122" s="1064" t="s">
        <v>1876</v>
      </c>
      <c r="H122" s="70" t="s">
        <v>1877</v>
      </c>
      <c r="I122" s="148"/>
      <c r="J122" s="71">
        <v>285.15094453484562</v>
      </c>
      <c r="K122" s="71">
        <v>8.518820225753819</v>
      </c>
      <c r="L122" s="71">
        <v>5.3992023587629419</v>
      </c>
      <c r="M122" s="71">
        <v>210.41713419831191</v>
      </c>
      <c r="N122" s="71">
        <v>222.97859191464121</v>
      </c>
      <c r="O122" s="71">
        <v>150.77927996478971</v>
      </c>
      <c r="P122" s="71">
        <v>69.463550432010592</v>
      </c>
      <c r="Q122" s="71">
        <v>11.856777679735901</v>
      </c>
      <c r="R122" s="71">
        <v>0</v>
      </c>
      <c r="S122" s="71">
        <v>8.5058557868770119</v>
      </c>
      <c r="T122" s="72"/>
      <c r="U122" s="71">
        <v>38917232</v>
      </c>
      <c r="V122" s="71">
        <v>3642</v>
      </c>
      <c r="W122" s="71">
        <v>132</v>
      </c>
      <c r="X122" s="71">
        <v>41060</v>
      </c>
      <c r="Y122" s="71">
        <v>61578</v>
      </c>
      <c r="Z122" s="71">
        <v>78861</v>
      </c>
      <c r="AA122" s="71">
        <v>13958</v>
      </c>
      <c r="AB122" s="71">
        <v>155507</v>
      </c>
      <c r="AC122" s="71">
        <v>0</v>
      </c>
      <c r="AD122" s="71">
        <v>8.5058557868770119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337.84300000000002</v>
      </c>
      <c r="BK122" s="71">
        <v>0</v>
      </c>
      <c r="BL122" s="71">
        <v>24.776999999999997</v>
      </c>
      <c r="BM122" s="71">
        <v>0</v>
      </c>
      <c r="BN122" s="72"/>
      <c r="BO122" s="71">
        <v>0</v>
      </c>
      <c r="BP122" s="71">
        <v>0</v>
      </c>
      <c r="BQ122" s="71">
        <v>17</v>
      </c>
      <c r="BR122" s="71">
        <v>0</v>
      </c>
      <c r="BS122" s="71">
        <v>6</v>
      </c>
      <c r="BT122" s="71">
        <v>0</v>
      </c>
      <c r="BU122"/>
      <c r="BV122" s="70">
        <v>353.18</v>
      </c>
      <c r="BW122" s="70">
        <v>9.44</v>
      </c>
      <c r="BX122" s="70">
        <v>0</v>
      </c>
      <c r="BY122" s="70">
        <v>0</v>
      </c>
      <c r="BZ122" s="70">
        <v>0</v>
      </c>
      <c r="CA122" s="70">
        <v>0</v>
      </c>
      <c r="CB122" s="70">
        <v>0</v>
      </c>
      <c r="CC122" s="70">
        <v>0</v>
      </c>
      <c r="CD122" s="70">
        <v>0</v>
      </c>
    </row>
    <row r="123" spans="1:82">
      <c r="A123" s="70" t="s">
        <v>1886</v>
      </c>
      <c r="B123" s="70">
        <v>78</v>
      </c>
      <c r="C123" s="70">
        <v>10</v>
      </c>
      <c r="D123" s="70">
        <v>5</v>
      </c>
      <c r="E123" s="70">
        <v>2013</v>
      </c>
      <c r="F123" s="70" t="s">
        <v>180</v>
      </c>
      <c r="G123" s="70" t="s">
        <v>1876</v>
      </c>
      <c r="H123" s="70" t="s">
        <v>1877</v>
      </c>
      <c r="I123" s="148"/>
      <c r="J123" s="71">
        <v>307.12080983471822</v>
      </c>
      <c r="K123" s="71">
        <v>7.3435931926555966</v>
      </c>
      <c r="L123" s="71">
        <v>5.5683201514543317</v>
      </c>
      <c r="M123" s="71">
        <v>202.71987910146601</v>
      </c>
      <c r="N123" s="71">
        <v>224.24240823590381</v>
      </c>
      <c r="O123" s="71">
        <v>145.93645352548739</v>
      </c>
      <c r="P123" s="71">
        <v>71.193926586234227</v>
      </c>
      <c r="Q123" s="71">
        <v>12.002230611910299</v>
      </c>
      <c r="R123" s="71">
        <v>0</v>
      </c>
      <c r="S123" s="71">
        <v>9.0881878651242989</v>
      </c>
      <c r="T123" s="72"/>
      <c r="U123" s="71">
        <v>38787556</v>
      </c>
      <c r="V123" s="71">
        <v>3642</v>
      </c>
      <c r="W123" s="71">
        <v>132</v>
      </c>
      <c r="X123" s="71">
        <v>41060</v>
      </c>
      <c r="Y123" s="71">
        <v>62009</v>
      </c>
      <c r="Z123" s="71">
        <v>79736</v>
      </c>
      <c r="AA123" s="71">
        <v>14252</v>
      </c>
      <c r="AB123" s="71">
        <v>155158</v>
      </c>
      <c r="AC123" s="71">
        <v>0</v>
      </c>
      <c r="AD123" s="71">
        <v>9.0881878651242989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344.56200000000001</v>
      </c>
      <c r="BK123" s="71">
        <v>0</v>
      </c>
      <c r="BL123" s="71">
        <v>21.544</v>
      </c>
      <c r="BM123" s="71">
        <v>0</v>
      </c>
      <c r="BN123" s="72"/>
      <c r="BO123" s="71">
        <v>0</v>
      </c>
      <c r="BP123" s="71">
        <v>0</v>
      </c>
      <c r="BQ123" s="71">
        <v>17</v>
      </c>
      <c r="BR123" s="71">
        <v>0</v>
      </c>
      <c r="BS123" s="71">
        <v>5</v>
      </c>
      <c r="BT123" s="71">
        <v>0</v>
      </c>
      <c r="BU123"/>
      <c r="BV123" s="70">
        <v>356.613</v>
      </c>
      <c r="BW123" s="70">
        <v>9.4930000000000003</v>
      </c>
      <c r="BX123" s="70">
        <v>0</v>
      </c>
      <c r="BY123" s="70">
        <v>0</v>
      </c>
      <c r="BZ123" s="70">
        <v>0</v>
      </c>
      <c r="CA123" s="70">
        <v>0</v>
      </c>
      <c r="CB123" s="70">
        <v>0</v>
      </c>
      <c r="CC123" s="70">
        <v>0</v>
      </c>
      <c r="CD123" s="70">
        <v>0</v>
      </c>
    </row>
    <row r="124" spans="1:82">
      <c r="A124" s="70" t="s">
        <v>1887</v>
      </c>
      <c r="B124" s="70">
        <v>79</v>
      </c>
      <c r="C124" s="70">
        <v>11</v>
      </c>
      <c r="D124" s="70">
        <v>5</v>
      </c>
      <c r="E124" s="70">
        <v>2014</v>
      </c>
      <c r="F124" s="70" t="s">
        <v>181</v>
      </c>
      <c r="G124" s="70" t="s">
        <v>1876</v>
      </c>
      <c r="H124" s="70" t="s">
        <v>1877</v>
      </c>
      <c r="I124" s="148"/>
      <c r="J124" s="71">
        <v>284.37333693291248</v>
      </c>
      <c r="K124" s="71">
        <v>7.4865249227658923</v>
      </c>
      <c r="L124" s="71">
        <v>8.0816555059418125</v>
      </c>
      <c r="M124" s="71">
        <v>197.6863526564228</v>
      </c>
      <c r="N124" s="71">
        <v>196.59315066488881</v>
      </c>
      <c r="O124" s="71">
        <v>139.28648434830598</v>
      </c>
      <c r="P124" s="71">
        <v>72.718887426727903</v>
      </c>
      <c r="Q124" s="71">
        <v>11.480988499939301</v>
      </c>
      <c r="R124" s="71">
        <v>0</v>
      </c>
      <c r="S124" s="71">
        <v>9.9806615578141038</v>
      </c>
      <c r="T124" s="72"/>
      <c r="U124" s="71">
        <v>39910061</v>
      </c>
      <c r="V124" s="71">
        <v>3266</v>
      </c>
      <c r="W124" s="71">
        <v>180</v>
      </c>
      <c r="X124" s="71">
        <v>43857</v>
      </c>
      <c r="Y124" s="71">
        <v>62572</v>
      </c>
      <c r="Z124" s="71">
        <v>80153</v>
      </c>
      <c r="AA124" s="71">
        <v>14482</v>
      </c>
      <c r="AB124" s="71">
        <v>154694</v>
      </c>
      <c r="AC124" s="71">
        <v>0</v>
      </c>
      <c r="AD124" s="71">
        <v>9.9806615578141038</v>
      </c>
      <c r="AE124" s="72"/>
      <c r="AF124" s="71"/>
      <c r="AG124" s="71"/>
      <c r="AH124" s="71"/>
      <c r="AI124" s="71"/>
      <c r="AJ124" s="71"/>
      <c r="AK124" s="71"/>
      <c r="AL124" s="71"/>
      <c r="AM124" s="71"/>
      <c r="AN124" s="71"/>
      <c r="AO124" s="71"/>
      <c r="AP124" s="71"/>
      <c r="AQ124" s="72"/>
      <c r="AR124" s="71">
        <v>2984</v>
      </c>
      <c r="AS124" s="71">
        <v>286</v>
      </c>
      <c r="AT124" s="71">
        <v>0</v>
      </c>
      <c r="AU124" s="71">
        <v>0</v>
      </c>
      <c r="AV124" s="71">
        <v>0</v>
      </c>
      <c r="AW124" s="71">
        <v>0</v>
      </c>
      <c r="AX124" s="71"/>
      <c r="AY124" s="72"/>
      <c r="AZ124" s="71">
        <v>10888.5</v>
      </c>
      <c r="BA124" s="71">
        <v>16282.5</v>
      </c>
      <c r="BB124" s="71">
        <v>0</v>
      </c>
      <c r="BC124" s="71">
        <v>0</v>
      </c>
      <c r="BD124" s="71">
        <v>0</v>
      </c>
      <c r="BE124" s="71">
        <v>0</v>
      </c>
      <c r="BF124" s="71"/>
      <c r="BG124" s="72"/>
      <c r="BH124" s="71">
        <v>0</v>
      </c>
      <c r="BI124" s="71">
        <v>0</v>
      </c>
      <c r="BJ124" s="71">
        <v>351.32100000000003</v>
      </c>
      <c r="BK124" s="71">
        <v>0</v>
      </c>
      <c r="BL124" s="71">
        <v>26.392000000000003</v>
      </c>
      <c r="BM124" s="71">
        <v>0</v>
      </c>
      <c r="BN124" s="72"/>
      <c r="BO124" s="71">
        <v>0</v>
      </c>
      <c r="BP124" s="71">
        <v>0</v>
      </c>
      <c r="BQ124" s="71">
        <v>17</v>
      </c>
      <c r="BR124" s="71">
        <v>0</v>
      </c>
      <c r="BS124" s="71">
        <v>6</v>
      </c>
      <c r="BT124" s="71">
        <v>0</v>
      </c>
      <c r="BU124"/>
      <c r="BV124" s="70">
        <v>368.61099999999999</v>
      </c>
      <c r="BW124" s="70">
        <v>9.1020000000000003</v>
      </c>
      <c r="BX124" s="70">
        <v>0</v>
      </c>
      <c r="BY124" s="70">
        <v>0</v>
      </c>
      <c r="BZ124" s="70">
        <v>0</v>
      </c>
      <c r="CA124" s="70">
        <v>0</v>
      </c>
      <c r="CB124" s="70">
        <v>0</v>
      </c>
      <c r="CC124" s="70">
        <v>0</v>
      </c>
      <c r="CD124" s="70">
        <v>0</v>
      </c>
    </row>
    <row r="125" spans="1:82">
      <c r="A125" s="70" t="s">
        <v>1888</v>
      </c>
      <c r="B125" s="70">
        <v>80</v>
      </c>
      <c r="C125" s="70">
        <v>12</v>
      </c>
      <c r="D125" s="70">
        <v>5</v>
      </c>
      <c r="E125" s="70">
        <v>2015</v>
      </c>
      <c r="F125" s="70" t="s">
        <v>182</v>
      </c>
      <c r="G125" s="70" t="s">
        <v>1876</v>
      </c>
      <c r="H125" s="70" t="s">
        <v>1877</v>
      </c>
      <c r="I125" s="148"/>
      <c r="J125" s="71">
        <v>360.48805910703351</v>
      </c>
      <c r="K125" s="71">
        <v>7.1505898286797764</v>
      </c>
      <c r="L125" s="71">
        <v>8.9103212530637119</v>
      </c>
      <c r="M125" s="71">
        <v>207.15764084670559</v>
      </c>
      <c r="N125" s="71">
        <v>197.63711106878779</v>
      </c>
      <c r="O125" s="71">
        <v>138.92953340863818</v>
      </c>
      <c r="P125" s="71">
        <v>73.213540366782013</v>
      </c>
      <c r="Q125" s="71">
        <v>11.2270145764987</v>
      </c>
      <c r="R125" s="71">
        <v>0</v>
      </c>
      <c r="S125" s="71">
        <v>8.8556739603376684</v>
      </c>
      <c r="T125" s="72"/>
      <c r="U125" s="71">
        <v>54330165</v>
      </c>
      <c r="V125" s="71">
        <v>3266</v>
      </c>
      <c r="W125" s="71">
        <v>180</v>
      </c>
      <c r="X125" s="71">
        <v>43857</v>
      </c>
      <c r="Y125" s="71">
        <v>63507</v>
      </c>
      <c r="Z125" s="71">
        <v>80717</v>
      </c>
      <c r="AA125" s="71">
        <v>14569</v>
      </c>
      <c r="AB125" s="71">
        <v>154527</v>
      </c>
      <c r="AC125" s="71">
        <v>0</v>
      </c>
      <c r="AD125" s="71">
        <v>8.8556739603376684</v>
      </c>
      <c r="AE125" s="72"/>
      <c r="AF125" s="71">
        <v>411435322.86324787</v>
      </c>
      <c r="AG125" s="71">
        <v>5905358.527886101</v>
      </c>
      <c r="AH125" s="71">
        <v>1876768.2319919709</v>
      </c>
      <c r="AI125" s="71">
        <v>310132983.00402951</v>
      </c>
      <c r="AJ125" s="71">
        <v>298843839.29646492</v>
      </c>
      <c r="AK125" s="71">
        <v>0</v>
      </c>
      <c r="AL125" s="71">
        <v>0</v>
      </c>
      <c r="AM125" s="71">
        <v>21177277.133614879</v>
      </c>
      <c r="AN125" s="71">
        <v>0</v>
      </c>
      <c r="AO125" s="71">
        <v>0</v>
      </c>
      <c r="AP125" s="71">
        <v>1049371549.0572354</v>
      </c>
      <c r="AQ125" s="72"/>
      <c r="AR125" s="71">
        <v>3260</v>
      </c>
      <c r="AS125" s="71">
        <v>395</v>
      </c>
      <c r="AT125" s="71">
        <v>0</v>
      </c>
      <c r="AU125" s="71">
        <v>0</v>
      </c>
      <c r="AV125" s="71">
        <v>0</v>
      </c>
      <c r="AW125" s="71">
        <v>0</v>
      </c>
      <c r="AX125" s="71"/>
      <c r="AY125" s="72"/>
      <c r="AZ125" s="71">
        <v>12103.2</v>
      </c>
      <c r="BA125" s="71">
        <v>19636.900000000001</v>
      </c>
      <c r="BB125" s="71">
        <v>0</v>
      </c>
      <c r="BC125" s="71">
        <v>0</v>
      </c>
      <c r="BD125" s="71">
        <v>0</v>
      </c>
      <c r="BE125" s="71">
        <v>0</v>
      </c>
      <c r="BF125" s="71"/>
      <c r="BG125" s="72"/>
      <c r="BH125" s="71">
        <v>0</v>
      </c>
      <c r="BI125" s="71">
        <v>0</v>
      </c>
      <c r="BJ125" s="71">
        <v>320.81799999999998</v>
      </c>
      <c r="BK125" s="71">
        <v>0</v>
      </c>
      <c r="BL125" s="71">
        <v>22.341999999999999</v>
      </c>
      <c r="BM125" s="71">
        <v>0</v>
      </c>
      <c r="BN125" s="72"/>
      <c r="BO125" s="71">
        <v>0</v>
      </c>
      <c r="BP125" s="71">
        <v>0</v>
      </c>
      <c r="BQ125" s="71">
        <v>17</v>
      </c>
      <c r="BR125" s="71">
        <v>0</v>
      </c>
      <c r="BS125" s="71">
        <v>5</v>
      </c>
      <c r="BT125" s="71">
        <v>0</v>
      </c>
      <c r="BU125"/>
      <c r="BV125" s="70">
        <v>334.10399999999998</v>
      </c>
      <c r="BW125" s="70">
        <v>9.0559999999999992</v>
      </c>
      <c r="BX125" s="70">
        <v>0</v>
      </c>
      <c r="BY125" s="70">
        <v>0</v>
      </c>
      <c r="BZ125" s="70">
        <v>0</v>
      </c>
      <c r="CA125" s="70">
        <v>0</v>
      </c>
      <c r="CB125" s="70">
        <v>0</v>
      </c>
      <c r="CC125" s="70">
        <v>0</v>
      </c>
      <c r="CD125" s="70">
        <v>0</v>
      </c>
    </row>
    <row r="126" spans="1:82">
      <c r="A126" s="70" t="s">
        <v>1889</v>
      </c>
      <c r="B126" s="70">
        <v>81</v>
      </c>
      <c r="C126" s="70">
        <v>13</v>
      </c>
      <c r="D126" s="70">
        <v>5</v>
      </c>
      <c r="E126" s="70">
        <v>2016</v>
      </c>
      <c r="F126" s="70" t="s">
        <v>155</v>
      </c>
      <c r="G126" s="70" t="s">
        <v>1876</v>
      </c>
      <c r="H126" s="70" t="s">
        <v>1877</v>
      </c>
      <c r="I126" s="148"/>
      <c r="J126" s="71">
        <v>260.51217282307994</v>
      </c>
      <c r="K126" s="71">
        <v>7.1419395630416211</v>
      </c>
      <c r="L126" s="71">
        <v>10.439960876985239</v>
      </c>
      <c r="M126" s="71">
        <v>181.29705034605004</v>
      </c>
      <c r="N126" s="71">
        <v>176.05890050339025</v>
      </c>
      <c r="O126" s="71">
        <v>138.31192871915192</v>
      </c>
      <c r="P126" s="71">
        <v>72.093716057592928</v>
      </c>
      <c r="Q126" s="71">
        <v>10.894354607813302</v>
      </c>
      <c r="R126" s="71">
        <v>0</v>
      </c>
      <c r="S126" s="71">
        <v>10.866323344802806</v>
      </c>
      <c r="T126" s="72"/>
      <c r="U126" s="71">
        <v>41047674</v>
      </c>
      <c r="V126" s="71">
        <v>3266</v>
      </c>
      <c r="W126" s="71">
        <v>180</v>
      </c>
      <c r="X126" s="71">
        <v>43857</v>
      </c>
      <c r="Y126" s="71">
        <v>64318</v>
      </c>
      <c r="Z126" s="71">
        <v>81346</v>
      </c>
      <c r="AA126" s="71">
        <v>14838</v>
      </c>
      <c r="AB126" s="71">
        <v>154241</v>
      </c>
      <c r="AC126" s="71">
        <v>0</v>
      </c>
      <c r="AD126" s="71">
        <v>10.86632334480281</v>
      </c>
      <c r="AE126" s="72"/>
      <c r="AF126" s="71">
        <v>302976273.06272179</v>
      </c>
      <c r="AG126" s="71">
        <v>5677019.9216114106</v>
      </c>
      <c r="AH126" s="71">
        <v>1634086.1219727921</v>
      </c>
      <c r="AI126" s="71">
        <v>289677944.22095847</v>
      </c>
      <c r="AJ126" s="71">
        <v>258024318.09971321</v>
      </c>
      <c r="AK126" s="71">
        <v>0</v>
      </c>
      <c r="AL126" s="71">
        <v>0</v>
      </c>
      <c r="AM126" s="71">
        <v>21154504.249029651</v>
      </c>
      <c r="AN126" s="71">
        <v>0</v>
      </c>
      <c r="AO126" s="71">
        <v>0</v>
      </c>
      <c r="AP126" s="71">
        <v>879144145.67600739</v>
      </c>
      <c r="AQ126" s="72"/>
      <c r="AR126" s="71">
        <v>3546</v>
      </c>
      <c r="AS126" s="71">
        <v>461</v>
      </c>
      <c r="AT126" s="71">
        <v>0</v>
      </c>
      <c r="AU126" s="71">
        <v>0</v>
      </c>
      <c r="AV126" s="71">
        <v>0</v>
      </c>
      <c r="AW126" s="71">
        <v>0</v>
      </c>
      <c r="AX126" s="71"/>
      <c r="AY126" s="72"/>
      <c r="AZ126" s="71">
        <v>13416.2</v>
      </c>
      <c r="BA126" s="71">
        <v>21270.2</v>
      </c>
      <c r="BB126" s="71">
        <v>0</v>
      </c>
      <c r="BC126" s="71">
        <v>0</v>
      </c>
      <c r="BD126" s="71">
        <v>0</v>
      </c>
      <c r="BE126" s="71">
        <v>0</v>
      </c>
      <c r="BF126" s="71"/>
      <c r="BG126" s="72"/>
      <c r="BH126" s="71">
        <v>0</v>
      </c>
      <c r="BI126" s="71">
        <v>0</v>
      </c>
      <c r="BJ126" s="71">
        <v>320.88499999999999</v>
      </c>
      <c r="BK126" s="71">
        <v>0</v>
      </c>
      <c r="BL126" s="71">
        <v>21.539000000000001</v>
      </c>
      <c r="BM126" s="71">
        <v>0</v>
      </c>
      <c r="BN126" s="72"/>
      <c r="BO126" s="71">
        <v>0</v>
      </c>
      <c r="BP126" s="71">
        <v>0</v>
      </c>
      <c r="BQ126" s="71">
        <v>17</v>
      </c>
      <c r="BR126" s="71">
        <v>0</v>
      </c>
      <c r="BS126" s="71">
        <v>5</v>
      </c>
      <c r="BT126" s="71">
        <v>0</v>
      </c>
      <c r="BU126"/>
      <c r="BV126" s="70">
        <v>330.36399999999998</v>
      </c>
      <c r="BW126" s="70">
        <v>12.06</v>
      </c>
      <c r="BX126" s="70">
        <v>0</v>
      </c>
      <c r="BY126" s="70">
        <v>0</v>
      </c>
      <c r="BZ126" s="70">
        <v>0</v>
      </c>
      <c r="CA126" s="70">
        <v>0</v>
      </c>
      <c r="CB126" s="70">
        <v>0</v>
      </c>
      <c r="CC126" s="70">
        <v>0</v>
      </c>
      <c r="CD126" s="70">
        <v>0</v>
      </c>
    </row>
    <row r="127" spans="1:82">
      <c r="A127" s="70" t="s">
        <v>1890</v>
      </c>
      <c r="B127" s="70">
        <v>82</v>
      </c>
      <c r="C127" s="70">
        <v>14</v>
      </c>
      <c r="D127" s="70">
        <v>5</v>
      </c>
      <c r="E127" s="70">
        <v>2017</v>
      </c>
      <c r="F127" s="70" t="s">
        <v>156</v>
      </c>
      <c r="G127" s="70" t="s">
        <v>1876</v>
      </c>
      <c r="H127" s="70" t="s">
        <v>1877</v>
      </c>
      <c r="I127" s="148"/>
      <c r="J127" s="71">
        <v>280.65661386952365</v>
      </c>
      <c r="K127" s="71">
        <v>7.4394508620151703</v>
      </c>
      <c r="L127" s="71">
        <v>9.1335405608582612</v>
      </c>
      <c r="M127" s="71">
        <v>174.86896050689555</v>
      </c>
      <c r="N127" s="71">
        <v>193.52868813488652</v>
      </c>
      <c r="O127" s="71">
        <v>137.03344759461959</v>
      </c>
      <c r="P127" s="71">
        <v>73.230249519750203</v>
      </c>
      <c r="Q127" s="71">
        <v>10.5265455602575</v>
      </c>
      <c r="R127" s="71">
        <v>0</v>
      </c>
      <c r="S127" s="71">
        <v>9.103748655368527</v>
      </c>
      <c r="T127" s="72"/>
      <c r="U127" s="71">
        <v>48068175</v>
      </c>
      <c r="V127" s="71">
        <v>3266</v>
      </c>
      <c r="W127" s="71">
        <v>180</v>
      </c>
      <c r="X127" s="71">
        <v>43857</v>
      </c>
      <c r="Y127" s="71">
        <v>65339</v>
      </c>
      <c r="Z127" s="71">
        <v>81931</v>
      </c>
      <c r="AA127" s="71">
        <v>15168</v>
      </c>
      <c r="AB127" s="71">
        <v>154116</v>
      </c>
      <c r="AC127" s="71">
        <v>0</v>
      </c>
      <c r="AD127" s="71">
        <v>9.103748655368527</v>
      </c>
      <c r="AE127" s="72"/>
      <c r="AF127" s="71">
        <v>334388657.17720968</v>
      </c>
      <c r="AG127" s="71">
        <v>5890525.4495665757</v>
      </c>
      <c r="AH127" s="71">
        <v>1953125.0351806621</v>
      </c>
      <c r="AI127" s="71">
        <v>290354468.90116829</v>
      </c>
      <c r="AJ127" s="71">
        <v>284840118.38202989</v>
      </c>
      <c r="AK127" s="71">
        <v>0</v>
      </c>
      <c r="AL127" s="71">
        <v>0</v>
      </c>
      <c r="AM127" s="71">
        <v>21170434.413348429</v>
      </c>
      <c r="AN127" s="71">
        <v>0</v>
      </c>
      <c r="AO127" s="71">
        <v>0</v>
      </c>
      <c r="AP127" s="71">
        <v>938597329.35850346</v>
      </c>
      <c r="AQ127" s="72"/>
      <c r="AR127" s="71">
        <v>3773</v>
      </c>
      <c r="AS127" s="71">
        <v>502</v>
      </c>
      <c r="AT127" s="71">
        <v>0</v>
      </c>
      <c r="AU127" s="71">
        <v>0</v>
      </c>
      <c r="AV127" s="71">
        <v>0</v>
      </c>
      <c r="AW127" s="71">
        <v>0</v>
      </c>
      <c r="AX127" s="71"/>
      <c r="AY127" s="72"/>
      <c r="AZ127" s="71">
        <v>14443.3</v>
      </c>
      <c r="BA127" s="71">
        <v>23708.999999999989</v>
      </c>
      <c r="BB127" s="71">
        <v>0</v>
      </c>
      <c r="BC127" s="71">
        <v>0</v>
      </c>
      <c r="BD127" s="71">
        <v>0</v>
      </c>
      <c r="BE127" s="71">
        <v>0</v>
      </c>
      <c r="BF127" s="71"/>
      <c r="BG127" s="72"/>
      <c r="BH127" s="71">
        <v>0</v>
      </c>
      <c r="BI127" s="71">
        <v>0</v>
      </c>
      <c r="BJ127" s="71">
        <v>318.84100000000001</v>
      </c>
      <c r="BK127" s="71">
        <v>0</v>
      </c>
      <c r="BL127" s="71">
        <v>17.574999999999999</v>
      </c>
      <c r="BM127" s="71">
        <v>0</v>
      </c>
      <c r="BN127" s="72"/>
      <c r="BO127" s="71">
        <v>0</v>
      </c>
      <c r="BP127" s="71">
        <v>0</v>
      </c>
      <c r="BQ127" s="71">
        <v>17</v>
      </c>
      <c r="BR127" s="71">
        <v>0</v>
      </c>
      <c r="BS127" s="71">
        <v>5</v>
      </c>
      <c r="BT127" s="71">
        <v>0</v>
      </c>
      <c r="BU127"/>
      <c r="BV127" s="70">
        <v>327.04899999999998</v>
      </c>
      <c r="BW127" s="70">
        <v>9.3670000000000009</v>
      </c>
      <c r="BX127" s="70">
        <v>0</v>
      </c>
      <c r="BY127" s="70">
        <v>0</v>
      </c>
      <c r="BZ127" s="70">
        <v>0</v>
      </c>
      <c r="CA127" s="70">
        <v>0</v>
      </c>
      <c r="CB127" s="70">
        <v>0</v>
      </c>
      <c r="CC127" s="70">
        <v>0</v>
      </c>
      <c r="CD127" s="70">
        <v>0</v>
      </c>
    </row>
    <row r="128" spans="1:82">
      <c r="A128" s="70" t="s">
        <v>1891</v>
      </c>
      <c r="B128" s="70">
        <v>83</v>
      </c>
      <c r="C128" s="70">
        <v>15</v>
      </c>
      <c r="D128" s="70">
        <v>5</v>
      </c>
      <c r="E128" s="70">
        <v>2018</v>
      </c>
      <c r="F128" s="70" t="s">
        <v>183</v>
      </c>
      <c r="G128" s="70" t="s">
        <v>1876</v>
      </c>
      <c r="H128" s="70" t="s">
        <v>1877</v>
      </c>
      <c r="I128" s="148"/>
      <c r="J128" s="71">
        <v>277.29155812198718</v>
      </c>
      <c r="K128" s="71">
        <v>6.9949729874218392</v>
      </c>
      <c r="L128" s="71">
        <v>8.5564563253360024</v>
      </c>
      <c r="M128" s="71">
        <v>172.88834385964978</v>
      </c>
      <c r="N128" s="71">
        <v>184.16141692842317</v>
      </c>
      <c r="O128" s="71">
        <v>135.65198495506527</v>
      </c>
      <c r="P128" s="71">
        <v>73.041425258355261</v>
      </c>
      <c r="Q128" s="71">
        <v>9.74220451803704</v>
      </c>
      <c r="R128" s="71">
        <v>0</v>
      </c>
      <c r="S128" s="71">
        <v>9.291028293782885</v>
      </c>
      <c r="T128" s="72"/>
      <c r="U128" s="71">
        <v>50529727</v>
      </c>
      <c r="V128" s="71">
        <v>3266</v>
      </c>
      <c r="W128" s="71">
        <v>180</v>
      </c>
      <c r="X128" s="71">
        <v>43857</v>
      </c>
      <c r="Y128" s="71">
        <v>65987</v>
      </c>
      <c r="Z128" s="71">
        <v>82658</v>
      </c>
      <c r="AA128" s="71">
        <v>15281</v>
      </c>
      <c r="AB128" s="71">
        <v>153709</v>
      </c>
      <c r="AC128" s="71">
        <v>0</v>
      </c>
      <c r="AD128" s="71">
        <v>9.291028293782885</v>
      </c>
      <c r="AE128" s="72"/>
      <c r="AF128" s="71">
        <v>336342838.2752161</v>
      </c>
      <c r="AG128" s="71">
        <v>5319495.7090207301</v>
      </c>
      <c r="AH128" s="71">
        <v>1864113.8734846839</v>
      </c>
      <c r="AI128" s="71">
        <v>282943718.62326169</v>
      </c>
      <c r="AJ128" s="71">
        <v>289107618.21550059</v>
      </c>
      <c r="AK128" s="71">
        <v>0</v>
      </c>
      <c r="AL128" s="71">
        <v>0</v>
      </c>
      <c r="AM128" s="71">
        <v>21158214.57637684</v>
      </c>
      <c r="AN128" s="71">
        <v>0</v>
      </c>
      <c r="AO128" s="71">
        <v>0</v>
      </c>
      <c r="AP128" s="71">
        <v>936735999.27286065</v>
      </c>
      <c r="AQ128" s="72"/>
      <c r="AR128" s="71">
        <v>4053</v>
      </c>
      <c r="AS128" s="71">
        <v>540</v>
      </c>
      <c r="AT128" s="71">
        <v>0</v>
      </c>
      <c r="AU128" s="71">
        <v>0</v>
      </c>
      <c r="AV128" s="71">
        <v>0</v>
      </c>
      <c r="AW128" s="71">
        <v>0</v>
      </c>
      <c r="AX128" s="71"/>
      <c r="AY128" s="72"/>
      <c r="AZ128" s="71">
        <v>15704.700000000003</v>
      </c>
      <c r="BA128" s="71">
        <v>26755.5</v>
      </c>
      <c r="BB128" s="71">
        <v>0</v>
      </c>
      <c r="BC128" s="71">
        <v>0</v>
      </c>
      <c r="BD128" s="71">
        <v>0</v>
      </c>
      <c r="BE128" s="71">
        <v>0</v>
      </c>
      <c r="BF128" s="71"/>
      <c r="BG128" s="72"/>
      <c r="BH128" s="71">
        <v>0</v>
      </c>
      <c r="BI128" s="71">
        <v>0</v>
      </c>
      <c r="BJ128" s="71">
        <v>319.16399999999999</v>
      </c>
      <c r="BK128" s="71">
        <v>0</v>
      </c>
      <c r="BL128" s="71">
        <v>23.564</v>
      </c>
      <c r="BM128" s="71">
        <v>0</v>
      </c>
      <c r="BN128" s="72"/>
      <c r="BO128" s="71">
        <v>0</v>
      </c>
      <c r="BP128" s="71">
        <v>0</v>
      </c>
      <c r="BQ128" s="71">
        <v>17</v>
      </c>
      <c r="BR128" s="71">
        <v>0</v>
      </c>
      <c r="BS128" s="71">
        <v>6</v>
      </c>
      <c r="BT128" s="71">
        <v>0</v>
      </c>
      <c r="BU128"/>
      <c r="BV128" s="70">
        <v>332.92200000000003</v>
      </c>
      <c r="BW128" s="70">
        <v>9.8059999999999992</v>
      </c>
      <c r="BX128" s="70">
        <v>0</v>
      </c>
      <c r="BY128" s="70">
        <v>0</v>
      </c>
      <c r="BZ128" s="70">
        <v>0</v>
      </c>
      <c r="CA128" s="70">
        <v>0</v>
      </c>
      <c r="CB128" s="70">
        <v>0</v>
      </c>
      <c r="CC128" s="70">
        <v>0</v>
      </c>
      <c r="CD128" s="70">
        <v>0</v>
      </c>
    </row>
    <row r="129" spans="1:82">
      <c r="A129" s="70" t="s">
        <v>1892</v>
      </c>
      <c r="B129" s="70">
        <v>84</v>
      </c>
      <c r="C129" s="70">
        <v>16</v>
      </c>
      <c r="D129" s="70">
        <v>5</v>
      </c>
      <c r="E129" s="70">
        <v>2019</v>
      </c>
      <c r="F129" s="70" t="s">
        <v>158</v>
      </c>
      <c r="G129" s="70" t="s">
        <v>1876</v>
      </c>
      <c r="H129" s="70" t="s">
        <v>1877</v>
      </c>
      <c r="I129" s="148"/>
      <c r="J129" s="71">
        <v>268.60609717587431</v>
      </c>
      <c r="K129" s="71">
        <v>6.1754161072379912</v>
      </c>
      <c r="L129" s="71">
        <v>8.6284850782648697</v>
      </c>
      <c r="M129" s="71">
        <v>163.69985029467037</v>
      </c>
      <c r="N129" s="71">
        <v>161.64519710959959</v>
      </c>
      <c r="O129" s="71">
        <v>132.07691524240846</v>
      </c>
      <c r="P129" s="71">
        <v>72.075249725787387</v>
      </c>
      <c r="Q129" s="71">
        <v>9.4457364647179798</v>
      </c>
      <c r="R129" s="71">
        <v>0</v>
      </c>
      <c r="S129" s="71">
        <v>9.6100036353814744</v>
      </c>
      <c r="T129" s="72"/>
      <c r="U129" s="71">
        <v>51155299</v>
      </c>
      <c r="V129" s="71">
        <v>3266</v>
      </c>
      <c r="W129" s="71">
        <v>180</v>
      </c>
      <c r="X129" s="71">
        <v>43857</v>
      </c>
      <c r="Y129" s="71">
        <v>66625</v>
      </c>
      <c r="Z129" s="71">
        <v>82689</v>
      </c>
      <c r="AA129" s="71">
        <v>14966</v>
      </c>
      <c r="AB129" s="71">
        <v>153066</v>
      </c>
      <c r="AC129" s="71">
        <v>0</v>
      </c>
      <c r="AD129" s="71">
        <v>9.6100036353814744</v>
      </c>
      <c r="AE129" s="72"/>
      <c r="AF129" s="71">
        <v>333063678.74705708</v>
      </c>
      <c r="AG129" s="71">
        <v>4967510.3715915894</v>
      </c>
      <c r="AH129" s="71">
        <v>1976541.7264372371</v>
      </c>
      <c r="AI129" s="71">
        <v>279080245.38500983</v>
      </c>
      <c r="AJ129" s="71">
        <v>256705193.32208091</v>
      </c>
      <c r="AK129" s="71">
        <v>0</v>
      </c>
      <c r="AL129" s="71">
        <v>0</v>
      </c>
      <c r="AM129" s="71">
        <v>20846436.919768926</v>
      </c>
      <c r="AN129" s="71">
        <v>0</v>
      </c>
      <c r="AO129" s="71">
        <v>0</v>
      </c>
      <c r="AP129" s="71">
        <v>896639606.47194564</v>
      </c>
      <c r="AQ129" s="72"/>
      <c r="AR129" s="71">
        <v>4334</v>
      </c>
      <c r="AS129" s="71">
        <v>576</v>
      </c>
      <c r="AT129" s="71">
        <v>0</v>
      </c>
      <c r="AU129" s="71">
        <v>0</v>
      </c>
      <c r="AV129" s="71">
        <v>0</v>
      </c>
      <c r="AW129" s="71">
        <v>0</v>
      </c>
      <c r="AX129" s="71"/>
      <c r="AY129" s="72"/>
      <c r="AZ129" s="71">
        <v>17011.39999999994</v>
      </c>
      <c r="BA129" s="71">
        <v>27510.399999999991</v>
      </c>
      <c r="BB129" s="71">
        <v>0</v>
      </c>
      <c r="BC129" s="71">
        <v>0</v>
      </c>
      <c r="BD129" s="71">
        <v>0</v>
      </c>
      <c r="BE129" s="71">
        <v>0</v>
      </c>
      <c r="BF129" s="71"/>
      <c r="BG129" s="72"/>
      <c r="BH129" s="71">
        <v>0</v>
      </c>
      <c r="BI129" s="71">
        <v>0</v>
      </c>
      <c r="BJ129" s="71">
        <v>296.71199999999999</v>
      </c>
      <c r="BK129" s="71">
        <v>0</v>
      </c>
      <c r="BL129" s="71">
        <v>23.366</v>
      </c>
      <c r="BM129" s="71">
        <v>0</v>
      </c>
      <c r="BN129" s="72"/>
      <c r="BO129" s="71">
        <v>0</v>
      </c>
      <c r="BP129" s="71">
        <v>0</v>
      </c>
      <c r="BQ129" s="71">
        <v>17</v>
      </c>
      <c r="BR129" s="71">
        <v>0</v>
      </c>
      <c r="BS129" s="71">
        <v>6</v>
      </c>
      <c r="BT129" s="71">
        <v>0</v>
      </c>
      <c r="BU129"/>
      <c r="BV129" s="70">
        <v>310.12099999999998</v>
      </c>
      <c r="BW129" s="70">
        <v>9.9570000000000007</v>
      </c>
      <c r="BX129" s="70">
        <v>0</v>
      </c>
      <c r="BY129" s="70">
        <v>0</v>
      </c>
      <c r="BZ129" s="70">
        <v>0</v>
      </c>
      <c r="CA129" s="70">
        <v>0</v>
      </c>
      <c r="CB129" s="70">
        <v>0</v>
      </c>
      <c r="CC129" s="70">
        <v>0</v>
      </c>
      <c r="CD129" s="70">
        <v>0</v>
      </c>
    </row>
    <row r="130" spans="1:82">
      <c r="A130" s="70" t="s">
        <v>1893</v>
      </c>
      <c r="B130" s="70">
        <v>85</v>
      </c>
      <c r="C130" s="70">
        <v>17</v>
      </c>
      <c r="D130" s="70">
        <v>5</v>
      </c>
      <c r="E130" s="70">
        <v>2020</v>
      </c>
      <c r="F130" s="70" t="s">
        <v>159</v>
      </c>
      <c r="G130" s="70" t="s">
        <v>1876</v>
      </c>
      <c r="H130" s="70" t="s">
        <v>1877</v>
      </c>
      <c r="I130" s="148"/>
      <c r="J130" s="71">
        <v>261.56413830449509</v>
      </c>
      <c r="K130" s="71">
        <v>5.9229630127842068</v>
      </c>
      <c r="L130" s="71">
        <v>9.360130905573639</v>
      </c>
      <c r="M130" s="71">
        <v>155.34773446695348</v>
      </c>
      <c r="N130" s="71">
        <v>170.0981369596598</v>
      </c>
      <c r="O130" s="71">
        <v>115.77682753762581</v>
      </c>
      <c r="P130" s="71">
        <v>68.376710726494878</v>
      </c>
      <c r="Q130" s="71">
        <v>8.9918640826756704</v>
      </c>
      <c r="R130" s="71">
        <v>0</v>
      </c>
      <c r="S130" s="71">
        <v>11.19683727687868</v>
      </c>
      <c r="T130" s="72"/>
      <c r="U130" s="71">
        <v>46828051</v>
      </c>
      <c r="V130" s="71">
        <v>2860</v>
      </c>
      <c r="W130" s="71">
        <v>199</v>
      </c>
      <c r="X130" s="71">
        <v>45935</v>
      </c>
      <c r="Y130" s="71">
        <v>67324</v>
      </c>
      <c r="Z130" s="71">
        <v>82731</v>
      </c>
      <c r="AA130" s="71">
        <v>15091</v>
      </c>
      <c r="AB130" s="71">
        <v>152506</v>
      </c>
      <c r="AC130" s="71">
        <v>0</v>
      </c>
      <c r="AD130" s="71">
        <v>11.19683727687868</v>
      </c>
      <c r="AE130" s="72"/>
      <c r="AF130" s="71">
        <v>328192741.01429057</v>
      </c>
      <c r="AG130" s="71">
        <v>4517331.9617859367</v>
      </c>
      <c r="AH130" s="71">
        <v>2207385.261813533</v>
      </c>
      <c r="AI130" s="71">
        <v>265238135.05618522</v>
      </c>
      <c r="AJ130" s="71">
        <v>292705801.47825903</v>
      </c>
      <c r="AK130" s="71"/>
      <c r="AL130" s="71"/>
      <c r="AM130" s="71">
        <v>19903727.376999702</v>
      </c>
      <c r="AN130" s="71"/>
      <c r="AO130" s="71"/>
      <c r="AP130" s="71">
        <v>912765122.14933407</v>
      </c>
      <c r="AQ130" s="72"/>
      <c r="AR130" s="71">
        <v>4624</v>
      </c>
      <c r="AS130" s="71">
        <v>588</v>
      </c>
      <c r="AT130" s="71">
        <v>0</v>
      </c>
      <c r="AU130" s="71">
        <v>0</v>
      </c>
      <c r="AV130" s="71">
        <v>0</v>
      </c>
      <c r="AW130" s="71">
        <v>0</v>
      </c>
      <c r="AX130" s="71"/>
      <c r="AY130" s="72"/>
      <c r="AZ130" s="71">
        <v>18543.699999999939</v>
      </c>
      <c r="BA130" s="71">
        <v>31408.40000000002</v>
      </c>
      <c r="BB130" s="71">
        <v>0</v>
      </c>
      <c r="BC130" s="71">
        <v>0</v>
      </c>
      <c r="BD130" s="71">
        <v>0</v>
      </c>
      <c r="BE130" s="71">
        <v>0</v>
      </c>
      <c r="BF130" s="71"/>
      <c r="BG130" s="72"/>
      <c r="BH130" s="71">
        <v>0</v>
      </c>
      <c r="BI130" s="71">
        <v>0</v>
      </c>
      <c r="BJ130" s="71">
        <v>286.94900000000001</v>
      </c>
      <c r="BK130" s="71">
        <v>0</v>
      </c>
      <c r="BL130" s="71">
        <v>24.353999999999999</v>
      </c>
      <c r="BM130" s="71">
        <v>0</v>
      </c>
      <c r="BN130" s="72"/>
      <c r="BO130" s="71">
        <v>0</v>
      </c>
      <c r="BP130" s="71">
        <v>0</v>
      </c>
      <c r="BQ130" s="71">
        <v>17</v>
      </c>
      <c r="BR130" s="71">
        <v>0</v>
      </c>
      <c r="BS130" s="71">
        <v>7</v>
      </c>
      <c r="BT130" s="71">
        <v>0</v>
      </c>
      <c r="BU130"/>
      <c r="BV130" s="70">
        <v>302.00700000000001</v>
      </c>
      <c r="BW130" s="70">
        <v>9.2959999999999994</v>
      </c>
      <c r="BX130" s="70">
        <v>0</v>
      </c>
      <c r="BY130" s="70">
        <v>0</v>
      </c>
      <c r="BZ130" s="70">
        <v>0</v>
      </c>
      <c r="CA130" s="70">
        <v>0</v>
      </c>
      <c r="CB130" s="70">
        <v>0</v>
      </c>
      <c r="CC130" s="70">
        <v>0</v>
      </c>
      <c r="CD130" s="70">
        <v>0</v>
      </c>
    </row>
    <row r="131" spans="1:82">
      <c r="A131" s="70" t="s">
        <v>1894</v>
      </c>
      <c r="B131" s="70">
        <v>85</v>
      </c>
      <c r="C131" s="70">
        <v>18</v>
      </c>
      <c r="D131" s="70">
        <v>5</v>
      </c>
      <c r="E131" s="70">
        <v>2021</v>
      </c>
      <c r="F131" s="70" t="s">
        <v>160</v>
      </c>
      <c r="G131" s="70" t="s">
        <v>1876</v>
      </c>
      <c r="H131" s="70" t="s">
        <v>1877</v>
      </c>
      <c r="I131" s="148"/>
      <c r="J131" s="71">
        <v>249.38497328403116</v>
      </c>
      <c r="K131" s="71">
        <v>6.5948700269962899</v>
      </c>
      <c r="L131" s="71">
        <v>8.6060708873389604</v>
      </c>
      <c r="M131" s="71">
        <v>176.09015480827941</v>
      </c>
      <c r="N131" s="71">
        <v>168.58733903902018</v>
      </c>
      <c r="O131" s="71">
        <v>112.32168981268011</v>
      </c>
      <c r="P131" s="71">
        <v>70.461192548286178</v>
      </c>
      <c r="Q131" s="71">
        <v>8.8555141918617295</v>
      </c>
      <c r="R131" s="71">
        <v>0</v>
      </c>
      <c r="S131" s="71">
        <v>8.1647577288855153</v>
      </c>
      <c r="T131" s="72"/>
      <c r="U131" s="71">
        <v>51579440</v>
      </c>
      <c r="V131" s="71">
        <v>2860</v>
      </c>
      <c r="W131" s="71">
        <v>199</v>
      </c>
      <c r="X131" s="71">
        <v>45935</v>
      </c>
      <c r="Y131" s="71">
        <v>67665</v>
      </c>
      <c r="Z131" s="71">
        <v>82642</v>
      </c>
      <c r="AA131" s="71">
        <v>15164</v>
      </c>
      <c r="AB131" s="71">
        <v>151669</v>
      </c>
      <c r="AC131" s="71">
        <v>0</v>
      </c>
      <c r="AD131" s="71">
        <v>8.1647577288855153</v>
      </c>
      <c r="AE131" s="72"/>
      <c r="AF131" s="71">
        <v>315167981.34414101</v>
      </c>
      <c r="AG131" s="71">
        <v>5084761.1925201155</v>
      </c>
      <c r="AH131" s="71">
        <v>1943763.6071684179</v>
      </c>
      <c r="AI131" s="71">
        <v>297005658.16501153</v>
      </c>
      <c r="AJ131" s="71">
        <v>258263653.58641839</v>
      </c>
      <c r="AK131" s="71">
        <v>0</v>
      </c>
      <c r="AL131" s="71">
        <v>0</v>
      </c>
      <c r="AM131" s="71">
        <v>19908662.599921662</v>
      </c>
      <c r="AN131" s="71">
        <v>0</v>
      </c>
      <c r="AO131" s="71">
        <v>0</v>
      </c>
      <c r="AP131" s="71">
        <v>897374480.49518108</v>
      </c>
      <c r="AQ131" s="72"/>
      <c r="AR131" s="71">
        <v>4898</v>
      </c>
      <c r="AS131" s="71">
        <v>591</v>
      </c>
      <c r="AT131" s="71">
        <v>0</v>
      </c>
      <c r="AU131" s="71">
        <v>0</v>
      </c>
      <c r="AV131" s="71">
        <v>0</v>
      </c>
      <c r="AW131" s="71">
        <v>0</v>
      </c>
      <c r="AX131" s="71"/>
      <c r="AY131" s="72"/>
      <c r="AZ131" s="71">
        <v>20125.599999999911</v>
      </c>
      <c r="BA131" s="71">
        <v>31489.10000000002</v>
      </c>
      <c r="BB131" s="71">
        <v>0</v>
      </c>
      <c r="BC131" s="71">
        <v>0</v>
      </c>
      <c r="BD131" s="71">
        <v>0</v>
      </c>
      <c r="BE131" s="71">
        <v>0</v>
      </c>
      <c r="BF131" s="71"/>
      <c r="BG131" s="72"/>
      <c r="BH131" s="71">
        <v>0</v>
      </c>
      <c r="BI131" s="71">
        <v>0</v>
      </c>
      <c r="BJ131" s="71">
        <v>283.69900000000001</v>
      </c>
      <c r="BK131" s="71">
        <v>0</v>
      </c>
      <c r="BL131" s="71">
        <v>28.056000000000004</v>
      </c>
      <c r="BM131" s="71">
        <v>0</v>
      </c>
      <c r="BN131" s="72"/>
      <c r="BO131" s="71">
        <v>0</v>
      </c>
      <c r="BP131" s="71">
        <v>0</v>
      </c>
      <c r="BQ131" s="71">
        <v>17</v>
      </c>
      <c r="BR131" s="71">
        <v>0</v>
      </c>
      <c r="BS131" s="71">
        <v>8</v>
      </c>
      <c r="BT131" s="71">
        <v>0</v>
      </c>
      <c r="BU131"/>
      <c r="BV131" s="70">
        <v>302.82</v>
      </c>
      <c r="BW131" s="70">
        <v>8.9350000000000005</v>
      </c>
      <c r="BX131" s="70">
        <v>0</v>
      </c>
      <c r="BY131" s="70">
        <v>0</v>
      </c>
      <c r="BZ131" s="70">
        <v>0</v>
      </c>
      <c r="CA131" s="70">
        <v>0</v>
      </c>
      <c r="CB131" s="70">
        <v>0</v>
      </c>
      <c r="CC131" s="70">
        <v>0</v>
      </c>
      <c r="CD131" s="70">
        <v>0</v>
      </c>
    </row>
    <row r="132" spans="1:82">
      <c r="A132" s="70" t="s">
        <v>1895</v>
      </c>
      <c r="B132" s="70">
        <v>85</v>
      </c>
      <c r="C132" s="70">
        <v>19</v>
      </c>
      <c r="D132" s="70">
        <v>5</v>
      </c>
      <c r="E132" s="70">
        <v>2022</v>
      </c>
      <c r="F132" s="70" t="s">
        <v>161</v>
      </c>
      <c r="G132" s="70" t="s">
        <v>1876</v>
      </c>
      <c r="H132" s="70" t="s">
        <v>1877</v>
      </c>
      <c r="I132" s="148"/>
      <c r="J132" s="71">
        <v>222.40413451126778</v>
      </c>
      <c r="K132" s="71">
        <v>6.3676487292399706</v>
      </c>
      <c r="L132" s="71">
        <v>7.0799207288173029</v>
      </c>
      <c r="M132" s="71">
        <v>169.60726818870856</v>
      </c>
      <c r="N132" s="71">
        <v>172.00325873847805</v>
      </c>
      <c r="O132" s="71">
        <v>118.45024675488499</v>
      </c>
      <c r="P132" s="71">
        <v>70.130898563264424</v>
      </c>
      <c r="Q132" s="71">
        <v>8.8885809106171312</v>
      </c>
      <c r="R132" s="71">
        <v>0</v>
      </c>
      <c r="S132" s="71">
        <v>8.7323381167225378</v>
      </c>
      <c r="T132" s="72"/>
      <c r="U132" s="71">
        <v>49523798</v>
      </c>
      <c r="V132" s="71">
        <v>2860</v>
      </c>
      <c r="W132" s="71">
        <v>199</v>
      </c>
      <c r="X132" s="71">
        <v>45935</v>
      </c>
      <c r="Y132" s="71">
        <v>68201</v>
      </c>
      <c r="Z132" s="71">
        <v>82803</v>
      </c>
      <c r="AA132" s="71">
        <v>15323</v>
      </c>
      <c r="AB132" s="71">
        <v>150987</v>
      </c>
      <c r="AC132" s="71">
        <v>0</v>
      </c>
      <c r="AD132" s="71">
        <v>8.7323381167225378</v>
      </c>
      <c r="AE132" s="72"/>
      <c r="AF132" s="71">
        <v>275279395.38894671</v>
      </c>
      <c r="AG132" s="71">
        <v>5099363.2685404588</v>
      </c>
      <c r="AH132" s="71">
        <v>1924027.9869465048</v>
      </c>
      <c r="AI132" s="71">
        <v>280909858.99813855</v>
      </c>
      <c r="AJ132" s="71">
        <v>286141614.52414298</v>
      </c>
      <c r="AK132" s="71">
        <v>0</v>
      </c>
      <c r="AL132" s="71">
        <v>0</v>
      </c>
      <c r="AM132" s="71">
        <v>19496542.800647154</v>
      </c>
      <c r="AN132" s="71">
        <v>0</v>
      </c>
      <c r="AO132" s="71">
        <v>0</v>
      </c>
      <c r="AP132" s="71">
        <v>868850802.96736228</v>
      </c>
      <c r="AQ132" s="72"/>
      <c r="AR132" s="71">
        <v>5303</v>
      </c>
      <c r="AS132" s="71">
        <v>591</v>
      </c>
      <c r="AT132" s="71">
        <v>0</v>
      </c>
      <c r="AU132" s="71">
        <v>0</v>
      </c>
      <c r="AV132" s="71">
        <v>0</v>
      </c>
      <c r="AW132" s="71">
        <v>0</v>
      </c>
      <c r="AX132" s="71"/>
      <c r="AY132" s="72"/>
      <c r="AZ132" s="71">
        <v>22400.99999999988</v>
      </c>
      <c r="BA132" s="71">
        <v>31489.100000000017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1896</v>
      </c>
      <c r="B133" s="70">
        <v>85</v>
      </c>
      <c r="C133" s="70">
        <v>20</v>
      </c>
      <c r="D133" s="70">
        <v>5</v>
      </c>
      <c r="E133" s="70">
        <v>2023</v>
      </c>
      <c r="F133" s="70" t="s">
        <v>1539</v>
      </c>
      <c r="G133" s="70" t="s">
        <v>1876</v>
      </c>
      <c r="H133" s="70" t="s">
        <v>1877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5647</v>
      </c>
      <c r="AS133" s="71">
        <v>593</v>
      </c>
      <c r="AT133" s="71">
        <v>0</v>
      </c>
      <c r="AU133" s="71">
        <v>0</v>
      </c>
      <c r="AV133" s="71">
        <v>0</v>
      </c>
      <c r="AW133" s="71">
        <v>0</v>
      </c>
      <c r="AX133" s="71"/>
      <c r="AY133" s="72"/>
      <c r="AZ133" s="71">
        <v>24282.899999999914</v>
      </c>
      <c r="BA133" s="71">
        <v>31522.700000000019</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1897</v>
      </c>
      <c r="B134" s="70">
        <v>85</v>
      </c>
      <c r="C134" s="70">
        <v>21</v>
      </c>
      <c r="D134" s="70">
        <v>5</v>
      </c>
      <c r="E134" s="70">
        <v>2024</v>
      </c>
      <c r="F134" s="70" t="s">
        <v>1558</v>
      </c>
      <c r="G134" s="70" t="s">
        <v>1876</v>
      </c>
      <c r="H134" s="70" t="s">
        <v>1877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1898</v>
      </c>
      <c r="B135" s="70">
        <v>477</v>
      </c>
      <c r="C135" s="70">
        <v>1</v>
      </c>
      <c r="D135" s="70">
        <v>29</v>
      </c>
      <c r="E135" s="70">
        <v>1990</v>
      </c>
      <c r="F135" s="70" t="s">
        <v>787</v>
      </c>
      <c r="G135" s="70" t="s">
        <v>1899</v>
      </c>
      <c r="H135" s="70" t="s">
        <v>1900</v>
      </c>
      <c r="I135" s="148"/>
      <c r="J135" s="71">
        <v>1877.7655160949</v>
      </c>
      <c r="K135" s="71">
        <v>22.100471775797871</v>
      </c>
      <c r="L135" s="71">
        <v>32.898046525871628</v>
      </c>
      <c r="M135" s="71">
        <v>135.1276546820981</v>
      </c>
      <c r="N135" s="71">
        <v>149.19016118842859</v>
      </c>
      <c r="O135" s="71">
        <v>113.5610796159544</v>
      </c>
      <c r="P135" s="71">
        <v>197.93164852503119</v>
      </c>
      <c r="Q135" s="71">
        <v>11.7945817113809</v>
      </c>
      <c r="R135" s="71">
        <v>404.36479898962352</v>
      </c>
      <c r="S135" s="71">
        <v>12.169017571168791</v>
      </c>
      <c r="T135" s="72"/>
      <c r="U135" s="71">
        <v>48352201</v>
      </c>
      <c r="V135" s="71">
        <v>7478</v>
      </c>
      <c r="W135" s="71">
        <v>371</v>
      </c>
      <c r="X135" s="71">
        <v>53014</v>
      </c>
      <c r="Y135" s="71">
        <v>64781</v>
      </c>
      <c r="Z135" s="71">
        <v>46709</v>
      </c>
      <c r="AA135" s="71">
        <v>48060</v>
      </c>
      <c r="AB135" s="71">
        <v>191504</v>
      </c>
      <c r="AC135" s="71">
        <v>70036711</v>
      </c>
      <c r="AD135" s="71">
        <v>12.169017571168791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1901</v>
      </c>
      <c r="B136" s="70">
        <v>478</v>
      </c>
      <c r="C136" s="70">
        <v>2</v>
      </c>
      <c r="D136" s="70">
        <v>29</v>
      </c>
      <c r="E136" s="70">
        <v>2005</v>
      </c>
      <c r="F136" s="70" t="s">
        <v>789</v>
      </c>
      <c r="G136" s="70" t="s">
        <v>1899</v>
      </c>
      <c r="H136" s="70" t="s">
        <v>1900</v>
      </c>
      <c r="I136" s="148"/>
      <c r="J136" s="71">
        <v>2235.2117704749321</v>
      </c>
      <c r="K136" s="71">
        <v>16.473443196543801</v>
      </c>
      <c r="L136" s="71">
        <v>21.504606874939331</v>
      </c>
      <c r="M136" s="71">
        <v>199.79526586698219</v>
      </c>
      <c r="N136" s="71">
        <v>224.2707444647537</v>
      </c>
      <c r="O136" s="71">
        <v>177.8194036993051</v>
      </c>
      <c r="P136" s="71">
        <v>190.50588833836841</v>
      </c>
      <c r="Q136" s="71">
        <v>10.4258310116884</v>
      </c>
      <c r="R136" s="71">
        <v>212.89880270416711</v>
      </c>
      <c r="S136" s="71">
        <v>10.307786517</v>
      </c>
      <c r="T136" s="72"/>
      <c r="U136" s="71">
        <v>69861716</v>
      </c>
      <c r="V136" s="71">
        <v>7508</v>
      </c>
      <c r="W136" s="71">
        <v>253</v>
      </c>
      <c r="X136" s="71">
        <v>44861</v>
      </c>
      <c r="Y136" s="71">
        <v>72548</v>
      </c>
      <c r="Z136" s="71">
        <v>84636</v>
      </c>
      <c r="AA136" s="71">
        <v>37884</v>
      </c>
      <c r="AB136" s="71">
        <v>176966</v>
      </c>
      <c r="AC136" s="71">
        <v>37646745</v>
      </c>
      <c r="AD136" s="71">
        <v>10.307786517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1902</v>
      </c>
      <c r="B137" s="70">
        <v>479</v>
      </c>
      <c r="C137" s="70">
        <v>3</v>
      </c>
      <c r="D137" s="70">
        <v>29</v>
      </c>
      <c r="E137" s="70">
        <v>2006</v>
      </c>
      <c r="F137" s="70" t="s">
        <v>790</v>
      </c>
      <c r="G137" s="70" t="s">
        <v>1899</v>
      </c>
      <c r="H137" s="70" t="s">
        <v>1900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1903</v>
      </c>
      <c r="B138" s="70">
        <v>480</v>
      </c>
      <c r="C138" s="70">
        <v>4</v>
      </c>
      <c r="D138" s="70">
        <v>29</v>
      </c>
      <c r="E138" s="70">
        <v>2007</v>
      </c>
      <c r="F138" s="70" t="s">
        <v>791</v>
      </c>
      <c r="G138" s="70" t="s">
        <v>1899</v>
      </c>
      <c r="H138" s="70" t="s">
        <v>1900</v>
      </c>
      <c r="I138" s="148"/>
      <c r="J138" s="71">
        <v>2506.2866386173232</v>
      </c>
      <c r="K138" s="71">
        <v>16.602438777715491</v>
      </c>
      <c r="L138" s="71">
        <v>28.071490512539381</v>
      </c>
      <c r="M138" s="71">
        <v>201.52863255900419</v>
      </c>
      <c r="N138" s="71">
        <v>226.94574537217639</v>
      </c>
      <c r="O138" s="71">
        <v>173.7480094903205</v>
      </c>
      <c r="P138" s="71">
        <v>186.1830414227386</v>
      </c>
      <c r="Q138" s="71">
        <v>10.843025002838299</v>
      </c>
      <c r="R138" s="71">
        <v>146.60482631197789</v>
      </c>
      <c r="S138" s="71">
        <v>10.229591172839999</v>
      </c>
      <c r="T138" s="72"/>
      <c r="U138" s="71">
        <v>101220591</v>
      </c>
      <c r="V138" s="71">
        <v>7470</v>
      </c>
      <c r="W138" s="71">
        <v>317</v>
      </c>
      <c r="X138" s="71">
        <v>51130</v>
      </c>
      <c r="Y138" s="71">
        <v>73054</v>
      </c>
      <c r="Z138" s="71">
        <v>85969</v>
      </c>
      <c r="AA138" s="71">
        <v>36460</v>
      </c>
      <c r="AB138" s="71">
        <v>174315</v>
      </c>
      <c r="AC138" s="71">
        <v>26667855</v>
      </c>
      <c r="AD138" s="71">
        <v>10.229591172839999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1904</v>
      </c>
      <c r="B139" s="70">
        <v>481</v>
      </c>
      <c r="C139" s="70">
        <v>5</v>
      </c>
      <c r="D139" s="70">
        <v>29</v>
      </c>
      <c r="E139" s="70">
        <v>2008</v>
      </c>
      <c r="F139" s="70" t="s">
        <v>792</v>
      </c>
      <c r="G139" s="70" t="s">
        <v>1899</v>
      </c>
      <c r="H139" s="70" t="s">
        <v>1900</v>
      </c>
      <c r="I139" s="148"/>
      <c r="J139" s="71">
        <v>2498.5291967581461</v>
      </c>
      <c r="K139" s="71">
        <v>12.287304277463431</v>
      </c>
      <c r="L139" s="71">
        <v>24.373256120182369</v>
      </c>
      <c r="M139" s="71">
        <v>214.22204630329091</v>
      </c>
      <c r="N139" s="71">
        <v>240.4014833375017</v>
      </c>
      <c r="O139" s="71">
        <v>169.2604039166595</v>
      </c>
      <c r="P139" s="71">
        <v>181.04359967295969</v>
      </c>
      <c r="Q139" s="71">
        <v>10.5961493123373</v>
      </c>
      <c r="R139" s="71">
        <v>120.33254982679701</v>
      </c>
      <c r="S139" s="71">
        <v>6.3298361625999986</v>
      </c>
      <c r="T139" s="72"/>
      <c r="U139" s="71">
        <v>109550837</v>
      </c>
      <c r="V139" s="71">
        <v>7470</v>
      </c>
      <c r="W139" s="71">
        <v>317</v>
      </c>
      <c r="X139" s="71">
        <v>51130</v>
      </c>
      <c r="Y139" s="71">
        <v>73314</v>
      </c>
      <c r="Z139" s="71">
        <v>86688</v>
      </c>
      <c r="AA139" s="71">
        <v>35494</v>
      </c>
      <c r="AB139" s="71">
        <v>173148</v>
      </c>
      <c r="AC139" s="71">
        <v>22729163</v>
      </c>
      <c r="AD139" s="71">
        <v>6.3298361625999986</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1905</v>
      </c>
      <c r="B140" s="70">
        <v>482</v>
      </c>
      <c r="C140" s="70">
        <v>6</v>
      </c>
      <c r="D140" s="70">
        <v>29</v>
      </c>
      <c r="E140" s="70">
        <v>2009</v>
      </c>
      <c r="F140" s="70" t="s">
        <v>176</v>
      </c>
      <c r="G140" s="1064" t="s">
        <v>1899</v>
      </c>
      <c r="H140" s="70" t="s">
        <v>1900</v>
      </c>
      <c r="I140" s="148"/>
      <c r="J140" s="71">
        <v>2452.1135924599621</v>
      </c>
      <c r="K140" s="71">
        <v>12.937026147369821</v>
      </c>
      <c r="L140" s="71">
        <v>38.66868097399567</v>
      </c>
      <c r="M140" s="71">
        <v>231.82392969303189</v>
      </c>
      <c r="N140" s="71">
        <v>222.5212105419854</v>
      </c>
      <c r="O140" s="71">
        <v>172.68601840060211</v>
      </c>
      <c r="P140" s="71">
        <v>170.89504278872309</v>
      </c>
      <c r="Q140" s="71">
        <v>10.024055877341301</v>
      </c>
      <c r="R140" s="71">
        <v>70.150972333064118</v>
      </c>
      <c r="S140" s="71">
        <v>8.4165515287300003</v>
      </c>
      <c r="T140" s="72"/>
      <c r="U140" s="71">
        <v>91970595</v>
      </c>
      <c r="V140" s="71">
        <v>7106</v>
      </c>
      <c r="W140" s="71">
        <v>602</v>
      </c>
      <c r="X140" s="71">
        <v>54841</v>
      </c>
      <c r="Y140" s="71">
        <v>73590</v>
      </c>
      <c r="Z140" s="71">
        <v>87297</v>
      </c>
      <c r="AA140" s="71">
        <v>34396</v>
      </c>
      <c r="AB140" s="71">
        <v>171947</v>
      </c>
      <c r="AC140" s="71">
        <v>12926977</v>
      </c>
      <c r="AD140" s="71">
        <v>8.4165515287300003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175.755</v>
      </c>
      <c r="BK140" s="71">
        <v>836</v>
      </c>
      <c r="BL140" s="71">
        <v>15.123999999999999</v>
      </c>
      <c r="BM140" s="71">
        <v>0</v>
      </c>
      <c r="BN140" s="72"/>
      <c r="BO140" s="71">
        <v>0</v>
      </c>
      <c r="BP140" s="71">
        <v>0</v>
      </c>
      <c r="BQ140" s="71">
        <v>12</v>
      </c>
      <c r="BR140" s="71">
        <v>1</v>
      </c>
      <c r="BS140" s="71">
        <v>5</v>
      </c>
      <c r="BT140" s="71">
        <v>0</v>
      </c>
      <c r="BU140"/>
      <c r="BV140" s="70">
        <v>1026.8789999999999</v>
      </c>
      <c r="BW140" s="70">
        <v>0</v>
      </c>
      <c r="BX140" s="70">
        <v>0</v>
      </c>
      <c r="BY140" s="70">
        <v>0</v>
      </c>
      <c r="BZ140" s="70">
        <v>0</v>
      </c>
      <c r="CA140" s="70">
        <v>0</v>
      </c>
      <c r="CB140" s="70">
        <v>0</v>
      </c>
      <c r="CC140" s="70">
        <v>0</v>
      </c>
      <c r="CD140" s="70">
        <v>0</v>
      </c>
    </row>
    <row r="141" spans="1:82">
      <c r="A141" s="70" t="s">
        <v>1906</v>
      </c>
      <c r="B141" s="70">
        <v>483</v>
      </c>
      <c r="C141" s="70">
        <v>7</v>
      </c>
      <c r="D141" s="70">
        <v>29</v>
      </c>
      <c r="E141" s="70">
        <v>2010</v>
      </c>
      <c r="F141" s="70" t="s">
        <v>177</v>
      </c>
      <c r="G141" s="1064" t="s">
        <v>1899</v>
      </c>
      <c r="H141" s="70" t="s">
        <v>1900</v>
      </c>
      <c r="I141" s="148"/>
      <c r="J141" s="71">
        <v>2149.1842757073941</v>
      </c>
      <c r="K141" s="71">
        <v>12.47842526938223</v>
      </c>
      <c r="L141" s="71">
        <v>36.02423379938304</v>
      </c>
      <c r="M141" s="71">
        <v>206.9748437638564</v>
      </c>
      <c r="N141" s="71">
        <v>201.77768073908709</v>
      </c>
      <c r="O141" s="71">
        <v>172.76152606455469</v>
      </c>
      <c r="P141" s="71">
        <v>171.03260175757441</v>
      </c>
      <c r="Q141" s="71">
        <v>10.3626402740567</v>
      </c>
      <c r="R141" s="71">
        <v>41.123896100873203</v>
      </c>
      <c r="S141" s="71">
        <v>7.8870003835850024</v>
      </c>
      <c r="T141" s="72"/>
      <c r="U141" s="71">
        <v>88711512</v>
      </c>
      <c r="V141" s="71">
        <v>7106</v>
      </c>
      <c r="W141" s="71">
        <v>602</v>
      </c>
      <c r="X141" s="71">
        <v>54841</v>
      </c>
      <c r="Y141" s="71">
        <v>73611</v>
      </c>
      <c r="Z141" s="71">
        <v>87741</v>
      </c>
      <c r="AA141" s="71">
        <v>33564</v>
      </c>
      <c r="AB141" s="71">
        <v>170329</v>
      </c>
      <c r="AC141" s="71">
        <v>7181407</v>
      </c>
      <c r="AD141" s="71">
        <v>7.8870003835850024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188.333</v>
      </c>
      <c r="BK141" s="71">
        <v>855.43</v>
      </c>
      <c r="BL141" s="71">
        <v>14.932</v>
      </c>
      <c r="BM141" s="71">
        <v>0</v>
      </c>
      <c r="BN141" s="72"/>
      <c r="BO141" s="71">
        <v>0</v>
      </c>
      <c r="BP141" s="71">
        <v>0</v>
      </c>
      <c r="BQ141" s="71">
        <v>15</v>
      </c>
      <c r="BR141" s="71">
        <v>1</v>
      </c>
      <c r="BS141" s="71">
        <v>4</v>
      </c>
      <c r="BT141" s="71">
        <v>0</v>
      </c>
      <c r="BU141"/>
      <c r="BV141" s="70">
        <v>1054.106</v>
      </c>
      <c r="BW141" s="70">
        <v>0</v>
      </c>
      <c r="BX141" s="70">
        <v>0</v>
      </c>
      <c r="BY141" s="70">
        <v>0</v>
      </c>
      <c r="BZ141" s="70">
        <v>4.5890000000000004</v>
      </c>
      <c r="CA141" s="70">
        <v>0</v>
      </c>
      <c r="CB141" s="70">
        <v>0</v>
      </c>
      <c r="CC141" s="70">
        <v>0</v>
      </c>
      <c r="CD141" s="70">
        <v>0</v>
      </c>
    </row>
    <row r="142" spans="1:82">
      <c r="A142" s="70" t="s">
        <v>1907</v>
      </c>
      <c r="B142" s="70">
        <v>484</v>
      </c>
      <c r="C142" s="70">
        <v>8</v>
      </c>
      <c r="D142" s="70">
        <v>29</v>
      </c>
      <c r="E142" s="70">
        <v>2011</v>
      </c>
      <c r="F142" s="70" t="s">
        <v>178</v>
      </c>
      <c r="G142" s="70" t="s">
        <v>1899</v>
      </c>
      <c r="H142" s="70" t="s">
        <v>1900</v>
      </c>
      <c r="I142" s="148"/>
      <c r="J142" s="71">
        <v>3475.0791706987311</v>
      </c>
      <c r="K142" s="71">
        <v>17.941933099506141</v>
      </c>
      <c r="L142" s="71">
        <v>28.870324506722451</v>
      </c>
      <c r="M142" s="71">
        <v>287.22995887709862</v>
      </c>
      <c r="N142" s="71">
        <v>289.84957634407323</v>
      </c>
      <c r="O142" s="71">
        <v>170.53343319160149</v>
      </c>
      <c r="P142" s="71">
        <v>162.11642396094706</v>
      </c>
      <c r="Q142" s="71">
        <v>11.848621561085601</v>
      </c>
      <c r="R142" s="71">
        <v>32.757182092220702</v>
      </c>
      <c r="S142" s="71">
        <v>11.73144544172</v>
      </c>
      <c r="T142" s="72"/>
      <c r="U142" s="71">
        <v>135047883</v>
      </c>
      <c r="V142" s="71">
        <v>7106</v>
      </c>
      <c r="W142" s="71">
        <v>602</v>
      </c>
      <c r="X142" s="71">
        <v>54841</v>
      </c>
      <c r="Y142" s="71">
        <v>73867</v>
      </c>
      <c r="Z142" s="71">
        <v>88491</v>
      </c>
      <c r="AA142" s="71">
        <v>32761</v>
      </c>
      <c r="AB142" s="71">
        <v>168839</v>
      </c>
      <c r="AC142" s="71">
        <v>5710879</v>
      </c>
      <c r="AD142" s="71">
        <v>11.73144544172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205.41200000000001</v>
      </c>
      <c r="BK142" s="71">
        <v>1025.8150000000001</v>
      </c>
      <c r="BL142" s="71">
        <v>13.112000000000002</v>
      </c>
      <c r="BM142" s="71">
        <v>0</v>
      </c>
      <c r="BN142" s="72"/>
      <c r="BO142" s="71">
        <v>0</v>
      </c>
      <c r="BP142" s="71">
        <v>0</v>
      </c>
      <c r="BQ142" s="71">
        <v>15</v>
      </c>
      <c r="BR142" s="71">
        <v>1</v>
      </c>
      <c r="BS142" s="71">
        <v>4</v>
      </c>
      <c r="BT142" s="71">
        <v>0</v>
      </c>
      <c r="BU142"/>
      <c r="BV142" s="70">
        <v>1234.854</v>
      </c>
      <c r="BW142" s="70">
        <v>0</v>
      </c>
      <c r="BX142" s="70">
        <v>0</v>
      </c>
      <c r="BY142" s="70">
        <v>0</v>
      </c>
      <c r="BZ142" s="70">
        <v>9.4849999999999994</v>
      </c>
      <c r="CA142" s="70">
        <v>0</v>
      </c>
      <c r="CB142" s="70">
        <v>0</v>
      </c>
      <c r="CC142" s="70">
        <v>0</v>
      </c>
      <c r="CD142" s="70">
        <v>0</v>
      </c>
    </row>
    <row r="143" spans="1:82">
      <c r="A143" s="70" t="s">
        <v>1908</v>
      </c>
      <c r="B143" s="70">
        <v>485</v>
      </c>
      <c r="C143" s="70">
        <v>9</v>
      </c>
      <c r="D143" s="70">
        <v>29</v>
      </c>
      <c r="E143" s="70">
        <v>2012</v>
      </c>
      <c r="F143" s="70" t="s">
        <v>179</v>
      </c>
      <c r="G143" s="70" t="s">
        <v>1899</v>
      </c>
      <c r="H143" s="70" t="s">
        <v>1900</v>
      </c>
      <c r="I143" s="148"/>
      <c r="J143" s="71">
        <v>3507.5177166984372</v>
      </c>
      <c r="K143" s="71">
        <v>18.057029537636591</v>
      </c>
      <c r="L143" s="71">
        <v>28.693337515031079</v>
      </c>
      <c r="M143" s="71">
        <v>322.07166755015749</v>
      </c>
      <c r="N143" s="71">
        <v>336.05829654196339</v>
      </c>
      <c r="O143" s="71">
        <v>170.81091177507744</v>
      </c>
      <c r="P143" s="71">
        <v>159.73929228877174</v>
      </c>
      <c r="Q143" s="71">
        <v>12.8751184791247</v>
      </c>
      <c r="R143" s="71">
        <v>32.076610027550153</v>
      </c>
      <c r="S143" s="71">
        <v>10.300566764493</v>
      </c>
      <c r="T143" s="72"/>
      <c r="U143" s="71">
        <v>106999498</v>
      </c>
      <c r="V143" s="71">
        <v>7106</v>
      </c>
      <c r="W143" s="71">
        <v>602</v>
      </c>
      <c r="X143" s="71">
        <v>54841</v>
      </c>
      <c r="Y143" s="71">
        <v>75322</v>
      </c>
      <c r="Z143" s="71">
        <v>89338</v>
      </c>
      <c r="AA143" s="71">
        <v>32098</v>
      </c>
      <c r="AB143" s="71">
        <v>168863</v>
      </c>
      <c r="AC143" s="71">
        <v>5447385</v>
      </c>
      <c r="AD143" s="71">
        <v>10.300566764493</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211.40600000000001</v>
      </c>
      <c r="BK143" s="71">
        <v>1006.297</v>
      </c>
      <c r="BL143" s="71">
        <v>21.373000000000001</v>
      </c>
      <c r="BM143" s="71">
        <v>0</v>
      </c>
      <c r="BN143" s="72"/>
      <c r="BO143" s="71">
        <v>0</v>
      </c>
      <c r="BP143" s="71">
        <v>0</v>
      </c>
      <c r="BQ143" s="71">
        <v>14</v>
      </c>
      <c r="BR143" s="71">
        <v>1</v>
      </c>
      <c r="BS143" s="71">
        <v>5</v>
      </c>
      <c r="BT143" s="71">
        <v>0</v>
      </c>
      <c r="BU143"/>
      <c r="BV143" s="70">
        <v>1230.7560000000001</v>
      </c>
      <c r="BW143" s="70">
        <v>0</v>
      </c>
      <c r="BX143" s="70">
        <v>0</v>
      </c>
      <c r="BY143" s="70">
        <v>0</v>
      </c>
      <c r="BZ143" s="70">
        <v>8.32</v>
      </c>
      <c r="CA143" s="70">
        <v>0</v>
      </c>
      <c r="CB143" s="70">
        <v>0</v>
      </c>
      <c r="CC143" s="70">
        <v>0</v>
      </c>
      <c r="CD143" s="70">
        <v>0</v>
      </c>
    </row>
    <row r="144" spans="1:82">
      <c r="A144" s="70" t="s">
        <v>1909</v>
      </c>
      <c r="B144" s="70">
        <v>486</v>
      </c>
      <c r="C144" s="70">
        <v>10</v>
      </c>
      <c r="D144" s="70">
        <v>29</v>
      </c>
      <c r="E144" s="70">
        <v>2013</v>
      </c>
      <c r="F144" s="70" t="s">
        <v>180</v>
      </c>
      <c r="G144" s="70" t="s">
        <v>1899</v>
      </c>
      <c r="H144" s="70" t="s">
        <v>1900</v>
      </c>
      <c r="I144" s="148"/>
      <c r="J144" s="71">
        <v>3321.3101440755622</v>
      </c>
      <c r="K144" s="71">
        <v>15.05017995902436</v>
      </c>
      <c r="L144" s="71">
        <v>29.657524080039021</v>
      </c>
      <c r="M144" s="71">
        <v>327.04854815253168</v>
      </c>
      <c r="N144" s="71">
        <v>351.61909592856932</v>
      </c>
      <c r="O144" s="71">
        <v>164.8245868703132</v>
      </c>
      <c r="P144" s="71">
        <v>157.09420455261676</v>
      </c>
      <c r="Q144" s="71">
        <v>12.9857207316581</v>
      </c>
      <c r="R144" s="71">
        <v>32.127947500561611</v>
      </c>
      <c r="S144" s="71">
        <v>23.350682893390001</v>
      </c>
      <c r="T144" s="72"/>
      <c r="U144" s="71">
        <v>112094560</v>
      </c>
      <c r="V144" s="71">
        <v>7106</v>
      </c>
      <c r="W144" s="71">
        <v>602</v>
      </c>
      <c r="X144" s="71">
        <v>54841</v>
      </c>
      <c r="Y144" s="71">
        <v>75340</v>
      </c>
      <c r="Z144" s="71">
        <v>90056</v>
      </c>
      <c r="AA144" s="71">
        <v>31448</v>
      </c>
      <c r="AB144" s="71">
        <v>167872</v>
      </c>
      <c r="AC144" s="71">
        <v>5325908</v>
      </c>
      <c r="AD144" s="71">
        <v>23.350682893390001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235.89099999999999</v>
      </c>
      <c r="BK144" s="71">
        <v>1050.607</v>
      </c>
      <c r="BL144" s="71">
        <v>24.430999999999997</v>
      </c>
      <c r="BM144" s="71">
        <v>0</v>
      </c>
      <c r="BN144" s="72"/>
      <c r="BO144" s="71">
        <v>0</v>
      </c>
      <c r="BP144" s="71">
        <v>0</v>
      </c>
      <c r="BQ144" s="71">
        <v>15</v>
      </c>
      <c r="BR144" s="71">
        <v>1</v>
      </c>
      <c r="BS144" s="71">
        <v>5</v>
      </c>
      <c r="BT144" s="71">
        <v>0</v>
      </c>
      <c r="BU144"/>
      <c r="BV144" s="70">
        <v>1299.2909999999999</v>
      </c>
      <c r="BW144" s="70">
        <v>0</v>
      </c>
      <c r="BX144" s="70">
        <v>0</v>
      </c>
      <c r="BY144" s="70">
        <v>0</v>
      </c>
      <c r="BZ144" s="70">
        <v>11.638</v>
      </c>
      <c r="CA144" s="70">
        <v>0</v>
      </c>
      <c r="CB144" s="70">
        <v>0</v>
      </c>
      <c r="CC144" s="70">
        <v>0</v>
      </c>
      <c r="CD144" s="70">
        <v>0</v>
      </c>
    </row>
    <row r="145" spans="1:82">
      <c r="A145" s="70" t="s">
        <v>1910</v>
      </c>
      <c r="B145" s="70">
        <v>487</v>
      </c>
      <c r="C145" s="70">
        <v>11</v>
      </c>
      <c r="D145" s="70">
        <v>29</v>
      </c>
      <c r="E145" s="70">
        <v>2014</v>
      </c>
      <c r="F145" s="70" t="s">
        <v>181</v>
      </c>
      <c r="G145" s="70" t="s">
        <v>1899</v>
      </c>
      <c r="H145" s="70" t="s">
        <v>1900</v>
      </c>
      <c r="I145" s="148"/>
      <c r="J145" s="71">
        <v>2643.3548651754868</v>
      </c>
      <c r="K145" s="71">
        <v>14.130326278910269</v>
      </c>
      <c r="L145" s="71">
        <v>32.415939335926353</v>
      </c>
      <c r="M145" s="71">
        <v>303.76064917323203</v>
      </c>
      <c r="N145" s="71">
        <v>323.05523331508442</v>
      </c>
      <c r="O145" s="71">
        <v>157.67022192420117</v>
      </c>
      <c r="P145" s="71">
        <v>154.89795879986897</v>
      </c>
      <c r="Q145" s="71">
        <v>12.3244693996627</v>
      </c>
      <c r="R145" s="71">
        <v>31.12814839383725</v>
      </c>
      <c r="S145" s="71">
        <v>11.565708686240001</v>
      </c>
      <c r="T145" s="72"/>
      <c r="U145" s="71">
        <v>102409094</v>
      </c>
      <c r="V145" s="71">
        <v>5635</v>
      </c>
      <c r="W145" s="71">
        <v>561</v>
      </c>
      <c r="X145" s="71">
        <v>53115</v>
      </c>
      <c r="Y145" s="71">
        <v>75386</v>
      </c>
      <c r="Z145" s="71">
        <v>90732</v>
      </c>
      <c r="AA145" s="71">
        <v>30848</v>
      </c>
      <c r="AB145" s="71">
        <v>166059</v>
      </c>
      <c r="AC145" s="71">
        <v>5176395</v>
      </c>
      <c r="AD145" s="71">
        <v>11.565708686240001</v>
      </c>
      <c r="AE145" s="72"/>
      <c r="AF145" s="71"/>
      <c r="AG145" s="71"/>
      <c r="AH145" s="71"/>
      <c r="AI145" s="71"/>
      <c r="AJ145" s="71"/>
      <c r="AK145" s="71"/>
      <c r="AL145" s="71"/>
      <c r="AM145" s="71"/>
      <c r="AN145" s="71"/>
      <c r="AO145" s="71"/>
      <c r="AP145" s="71"/>
      <c r="AQ145" s="72"/>
      <c r="AR145" s="71">
        <v>3412</v>
      </c>
      <c r="AS145" s="71">
        <v>694</v>
      </c>
      <c r="AT145" s="71">
        <v>0</v>
      </c>
      <c r="AU145" s="71">
        <v>0</v>
      </c>
      <c r="AV145" s="71">
        <v>0</v>
      </c>
      <c r="AW145" s="71">
        <v>0</v>
      </c>
      <c r="AX145" s="71"/>
      <c r="AY145" s="72"/>
      <c r="AZ145" s="71">
        <v>15022.317999999999</v>
      </c>
      <c r="BA145" s="71">
        <v>36450.471999999987</v>
      </c>
      <c r="BB145" s="71">
        <v>0</v>
      </c>
      <c r="BC145" s="71">
        <v>0</v>
      </c>
      <c r="BD145" s="71">
        <v>0</v>
      </c>
      <c r="BE145" s="71">
        <v>0</v>
      </c>
      <c r="BF145" s="71"/>
      <c r="BG145" s="72"/>
      <c r="BH145" s="71">
        <v>0</v>
      </c>
      <c r="BI145" s="71">
        <v>0</v>
      </c>
      <c r="BJ145" s="71">
        <v>226.87799999999999</v>
      </c>
      <c r="BK145" s="71">
        <v>853.32799999999997</v>
      </c>
      <c r="BL145" s="71">
        <v>24.792999999999999</v>
      </c>
      <c r="BM145" s="71">
        <v>0</v>
      </c>
      <c r="BN145" s="72"/>
      <c r="BO145" s="71">
        <v>0</v>
      </c>
      <c r="BP145" s="71">
        <v>0</v>
      </c>
      <c r="BQ145" s="71">
        <v>15</v>
      </c>
      <c r="BR145" s="71">
        <v>1</v>
      </c>
      <c r="BS145" s="71">
        <v>5</v>
      </c>
      <c r="BT145" s="71">
        <v>0</v>
      </c>
      <c r="BU145"/>
      <c r="BV145" s="70">
        <v>1095.8030000000001</v>
      </c>
      <c r="BW145" s="70">
        <v>0</v>
      </c>
      <c r="BX145" s="70">
        <v>0</v>
      </c>
      <c r="BY145" s="70">
        <v>0</v>
      </c>
      <c r="BZ145" s="70">
        <v>9.1959999999999997</v>
      </c>
      <c r="CA145" s="70">
        <v>0</v>
      </c>
      <c r="CB145" s="70">
        <v>0</v>
      </c>
      <c r="CC145" s="70">
        <v>0</v>
      </c>
      <c r="CD145" s="70">
        <v>0</v>
      </c>
    </row>
    <row r="146" spans="1:82">
      <c r="A146" s="70" t="s">
        <v>1911</v>
      </c>
      <c r="B146" s="70">
        <v>488</v>
      </c>
      <c r="C146" s="70">
        <v>12</v>
      </c>
      <c r="D146" s="70">
        <v>29</v>
      </c>
      <c r="E146" s="70">
        <v>2015</v>
      </c>
      <c r="F146" s="70" t="s">
        <v>182</v>
      </c>
      <c r="G146" s="70" t="s">
        <v>1899</v>
      </c>
      <c r="H146" s="70" t="s">
        <v>1900</v>
      </c>
      <c r="I146" s="148"/>
      <c r="J146" s="71">
        <v>2605.068972799188</v>
      </c>
      <c r="K146" s="71">
        <v>13.265413970919431</v>
      </c>
      <c r="L146" s="71">
        <v>26.01178850887424</v>
      </c>
      <c r="M146" s="71">
        <v>285.40960041589892</v>
      </c>
      <c r="N146" s="71">
        <v>282.88767540819009</v>
      </c>
      <c r="O146" s="71">
        <v>157.07090737108783</v>
      </c>
      <c r="P146" s="71">
        <v>152.66849861643473</v>
      </c>
      <c r="Q146" s="71">
        <v>11.971137501893599</v>
      </c>
      <c r="R146" s="71">
        <v>30.955648428276657</v>
      </c>
      <c r="S146" s="71">
        <v>6.8881377762400007</v>
      </c>
      <c r="T146" s="72"/>
      <c r="U146" s="71">
        <v>96078902</v>
      </c>
      <c r="V146" s="71">
        <v>5635</v>
      </c>
      <c r="W146" s="71">
        <v>561</v>
      </c>
      <c r="X146" s="71">
        <v>53115</v>
      </c>
      <c r="Y146" s="71">
        <v>75792</v>
      </c>
      <c r="Z146" s="71">
        <v>91257</v>
      </c>
      <c r="AA146" s="71">
        <v>30380</v>
      </c>
      <c r="AB146" s="71">
        <v>164769</v>
      </c>
      <c r="AC146" s="71">
        <v>5291363</v>
      </c>
      <c r="AD146" s="71">
        <v>6.8881377762400007</v>
      </c>
      <c r="AE146" s="72"/>
      <c r="AF146" s="71">
        <v>1203219006.9977779</v>
      </c>
      <c r="AG146" s="71">
        <v>9542160.0179683808</v>
      </c>
      <c r="AH146" s="71">
        <v>5441291.6022518408</v>
      </c>
      <c r="AI146" s="71">
        <v>312074185.80363458</v>
      </c>
      <c r="AJ146" s="71">
        <v>378837618.60128021</v>
      </c>
      <c r="AK146" s="71">
        <v>0</v>
      </c>
      <c r="AL146" s="71">
        <v>0</v>
      </c>
      <c r="AM146" s="71">
        <v>22580900.270040769</v>
      </c>
      <c r="AN146" s="71">
        <v>0</v>
      </c>
      <c r="AO146" s="71">
        <v>0</v>
      </c>
      <c r="AP146" s="71">
        <v>1931695163.2929537</v>
      </c>
      <c r="AQ146" s="72"/>
      <c r="AR146" s="71">
        <v>3692</v>
      </c>
      <c r="AS146" s="71">
        <v>957</v>
      </c>
      <c r="AT146" s="71">
        <v>0</v>
      </c>
      <c r="AU146" s="71">
        <v>0</v>
      </c>
      <c r="AV146" s="71">
        <v>0</v>
      </c>
      <c r="AW146" s="71">
        <v>0</v>
      </c>
      <c r="AX146" s="71"/>
      <c r="AY146" s="72"/>
      <c r="AZ146" s="71">
        <v>16640.359</v>
      </c>
      <c r="BA146" s="71">
        <v>58974.372000000003</v>
      </c>
      <c r="BB146" s="71">
        <v>0</v>
      </c>
      <c r="BC146" s="71">
        <v>0</v>
      </c>
      <c r="BD146" s="71">
        <v>0</v>
      </c>
      <c r="BE146" s="71">
        <v>0</v>
      </c>
      <c r="BF146" s="71"/>
      <c r="BG146" s="72"/>
      <c r="BH146" s="71">
        <v>0</v>
      </c>
      <c r="BI146" s="71">
        <v>0</v>
      </c>
      <c r="BJ146" s="71">
        <v>216.44499999999999</v>
      </c>
      <c r="BK146" s="71">
        <v>1074.645</v>
      </c>
      <c r="BL146" s="71">
        <v>24.387</v>
      </c>
      <c r="BM146" s="71">
        <v>0</v>
      </c>
      <c r="BN146" s="72"/>
      <c r="BO146" s="71">
        <v>0</v>
      </c>
      <c r="BP146" s="71">
        <v>0</v>
      </c>
      <c r="BQ146" s="71">
        <v>15</v>
      </c>
      <c r="BR146" s="71">
        <v>1</v>
      </c>
      <c r="BS146" s="71">
        <v>5</v>
      </c>
      <c r="BT146" s="71">
        <v>0</v>
      </c>
      <c r="BU146"/>
      <c r="BV146" s="70">
        <v>1303.905</v>
      </c>
      <c r="BW146" s="70">
        <v>0</v>
      </c>
      <c r="BX146" s="70">
        <v>0</v>
      </c>
      <c r="BY146" s="70">
        <v>0</v>
      </c>
      <c r="BZ146" s="70">
        <v>11.571999999999999</v>
      </c>
      <c r="CA146" s="70">
        <v>0</v>
      </c>
      <c r="CB146" s="70">
        <v>0</v>
      </c>
      <c r="CC146" s="70">
        <v>0</v>
      </c>
      <c r="CD146" s="70">
        <v>0</v>
      </c>
    </row>
    <row r="147" spans="1:82">
      <c r="A147" s="70" t="s">
        <v>1912</v>
      </c>
      <c r="B147" s="70">
        <v>489</v>
      </c>
      <c r="C147" s="70">
        <v>13</v>
      </c>
      <c r="D147" s="70">
        <v>29</v>
      </c>
      <c r="E147" s="70">
        <v>2016</v>
      </c>
      <c r="F147" s="70" t="s">
        <v>155</v>
      </c>
      <c r="G147" s="70" t="s">
        <v>1899</v>
      </c>
      <c r="H147" s="70" t="s">
        <v>1900</v>
      </c>
      <c r="I147" s="148"/>
      <c r="J147" s="71">
        <v>2246.3464019773451</v>
      </c>
      <c r="K147" s="71">
        <v>12.313872294405181</v>
      </c>
      <c r="L147" s="71">
        <v>26.000079806263155</v>
      </c>
      <c r="M147" s="71">
        <v>217.25479109325767</v>
      </c>
      <c r="N147" s="71">
        <v>238.9217594741371</v>
      </c>
      <c r="O147" s="71">
        <v>155.78242594814023</v>
      </c>
      <c r="P147" s="71">
        <v>147.81203867799519</v>
      </c>
      <c r="Q147" s="71">
        <v>11.546994545159368</v>
      </c>
      <c r="R147" s="71">
        <v>29.841204128013938</v>
      </c>
      <c r="S147" s="71">
        <v>10.04918483008</v>
      </c>
      <c r="T147" s="72"/>
      <c r="U147" s="71">
        <v>85728828</v>
      </c>
      <c r="V147" s="71">
        <v>5635</v>
      </c>
      <c r="W147" s="71">
        <v>561</v>
      </c>
      <c r="X147" s="71">
        <v>53115</v>
      </c>
      <c r="Y147" s="71">
        <v>76245</v>
      </c>
      <c r="Z147" s="71">
        <v>91621</v>
      </c>
      <c r="AA147" s="71">
        <v>30422</v>
      </c>
      <c r="AB147" s="71">
        <v>163481</v>
      </c>
      <c r="AC147" s="71">
        <v>5096583.9237673553</v>
      </c>
      <c r="AD147" s="71">
        <v>10.04918483008</v>
      </c>
      <c r="AE147" s="72"/>
      <c r="AF147" s="71">
        <v>1031053563.7526031</v>
      </c>
      <c r="AG147" s="71">
        <v>9286328.8200749662</v>
      </c>
      <c r="AH147" s="71">
        <v>4417005.483948349</v>
      </c>
      <c r="AI147" s="71">
        <v>313477772.55466878</v>
      </c>
      <c r="AJ147" s="71">
        <v>398635473.31514859</v>
      </c>
      <c r="AK147" s="71">
        <v>0</v>
      </c>
      <c r="AL147" s="71">
        <v>0</v>
      </c>
      <c r="AM147" s="71">
        <v>22421791.282056112</v>
      </c>
      <c r="AN147" s="71">
        <v>0</v>
      </c>
      <c r="AO147" s="71">
        <v>0</v>
      </c>
      <c r="AP147" s="71">
        <v>1779291935.2084999</v>
      </c>
      <c r="AQ147" s="72"/>
      <c r="AR147" s="71">
        <v>3998</v>
      </c>
      <c r="AS147" s="71">
        <v>1155</v>
      </c>
      <c r="AT147" s="71">
        <v>0</v>
      </c>
      <c r="AU147" s="71">
        <v>1</v>
      </c>
      <c r="AV147" s="71">
        <v>0</v>
      </c>
      <c r="AW147" s="71">
        <v>0</v>
      </c>
      <c r="AX147" s="71"/>
      <c r="AY147" s="72"/>
      <c r="AZ147" s="71">
        <v>18421.694</v>
      </c>
      <c r="BA147" s="71">
        <v>81479.072</v>
      </c>
      <c r="BB147" s="71">
        <v>0</v>
      </c>
      <c r="BC147" s="71">
        <v>270</v>
      </c>
      <c r="BD147" s="71">
        <v>0</v>
      </c>
      <c r="BE147" s="71">
        <v>0</v>
      </c>
      <c r="BF147" s="71"/>
      <c r="BG147" s="72"/>
      <c r="BH147" s="71">
        <v>0</v>
      </c>
      <c r="BI147" s="71">
        <v>0</v>
      </c>
      <c r="BJ147" s="71">
        <v>210.32900000000001</v>
      </c>
      <c r="BK147" s="71">
        <v>1043.8900000000001</v>
      </c>
      <c r="BL147" s="71">
        <v>24.562000000000001</v>
      </c>
      <c r="BM147" s="71">
        <v>0</v>
      </c>
      <c r="BN147" s="72"/>
      <c r="BO147" s="71">
        <v>0</v>
      </c>
      <c r="BP147" s="71">
        <v>0</v>
      </c>
      <c r="BQ147" s="71">
        <v>15</v>
      </c>
      <c r="BR147" s="71">
        <v>1</v>
      </c>
      <c r="BS147" s="71">
        <v>5</v>
      </c>
      <c r="BT147" s="71">
        <v>0</v>
      </c>
      <c r="BU147"/>
      <c r="BV147" s="70">
        <v>1269.6020000000001</v>
      </c>
      <c r="BW147" s="70">
        <v>0</v>
      </c>
      <c r="BX147" s="70">
        <v>0</v>
      </c>
      <c r="BY147" s="70">
        <v>0</v>
      </c>
      <c r="BZ147" s="70">
        <v>9.1790000000000003</v>
      </c>
      <c r="CA147" s="70">
        <v>0</v>
      </c>
      <c r="CB147" s="70">
        <v>0</v>
      </c>
      <c r="CC147" s="70">
        <v>0</v>
      </c>
      <c r="CD147" s="70">
        <v>0</v>
      </c>
    </row>
    <row r="148" spans="1:82">
      <c r="A148" s="70" t="s">
        <v>1913</v>
      </c>
      <c r="B148" s="70">
        <v>490</v>
      </c>
      <c r="C148" s="70">
        <v>14</v>
      </c>
      <c r="D148" s="70">
        <v>29</v>
      </c>
      <c r="E148" s="70">
        <v>2017</v>
      </c>
      <c r="F148" s="70" t="s">
        <v>156</v>
      </c>
      <c r="G148" s="70" t="s">
        <v>1899</v>
      </c>
      <c r="H148" s="70" t="s">
        <v>1900</v>
      </c>
      <c r="I148" s="148"/>
      <c r="J148" s="71">
        <v>2349.9057793480906</v>
      </c>
      <c r="K148" s="71">
        <v>12.378162389735962</v>
      </c>
      <c r="L148" s="71">
        <v>23.805605302716266</v>
      </c>
      <c r="M148" s="71">
        <v>210.8745788238414</v>
      </c>
      <c r="N148" s="71">
        <v>254.62425061507838</v>
      </c>
      <c r="O148" s="71">
        <v>153.84756250434498</v>
      </c>
      <c r="P148" s="71">
        <v>144.8383099678604</v>
      </c>
      <c r="Q148" s="71">
        <v>11.0555503058011</v>
      </c>
      <c r="R148" s="71">
        <v>29.366854372859592</v>
      </c>
      <c r="S148" s="71">
        <v>13.023953917024</v>
      </c>
      <c r="T148" s="72"/>
      <c r="U148" s="71">
        <v>100918360</v>
      </c>
      <c r="V148" s="71">
        <v>5635</v>
      </c>
      <c r="W148" s="71">
        <v>561</v>
      </c>
      <c r="X148" s="71">
        <v>53115</v>
      </c>
      <c r="Y148" s="71">
        <v>76272</v>
      </c>
      <c r="Z148" s="71">
        <v>91984</v>
      </c>
      <c r="AA148" s="71">
        <v>30000</v>
      </c>
      <c r="AB148" s="71">
        <v>161861</v>
      </c>
      <c r="AC148" s="71">
        <v>5115088.9999999991</v>
      </c>
      <c r="AD148" s="71">
        <v>13.023953917024</v>
      </c>
      <c r="AE148" s="72"/>
      <c r="AF148" s="71">
        <v>1045855311.2416739</v>
      </c>
      <c r="AG148" s="71">
        <v>9348755.4357411712</v>
      </c>
      <c r="AH148" s="71">
        <v>5156051.1777829397</v>
      </c>
      <c r="AI148" s="71">
        <v>307262767.99014407</v>
      </c>
      <c r="AJ148" s="71">
        <v>419326975.42219621</v>
      </c>
      <c r="AK148" s="71">
        <v>0</v>
      </c>
      <c r="AL148" s="71">
        <v>0</v>
      </c>
      <c r="AM148" s="71">
        <v>22234340.915797129</v>
      </c>
      <c r="AN148" s="71">
        <v>0</v>
      </c>
      <c r="AO148" s="71">
        <v>0</v>
      </c>
      <c r="AP148" s="71">
        <v>1809184202.1833355</v>
      </c>
      <c r="AQ148" s="72"/>
      <c r="AR148" s="71">
        <v>4235</v>
      </c>
      <c r="AS148" s="71">
        <v>1260</v>
      </c>
      <c r="AT148" s="71">
        <v>0</v>
      </c>
      <c r="AU148" s="71">
        <v>1</v>
      </c>
      <c r="AV148" s="71">
        <v>0</v>
      </c>
      <c r="AW148" s="71">
        <v>0</v>
      </c>
      <c r="AX148" s="71"/>
      <c r="AY148" s="72"/>
      <c r="AZ148" s="71">
        <v>19790.233</v>
      </c>
      <c r="BA148" s="71">
        <v>88155.17200000002</v>
      </c>
      <c r="BB148" s="71">
        <v>0</v>
      </c>
      <c r="BC148" s="71">
        <v>270</v>
      </c>
      <c r="BD148" s="71">
        <v>0</v>
      </c>
      <c r="BE148" s="71">
        <v>0</v>
      </c>
      <c r="BF148" s="71"/>
      <c r="BG148" s="72"/>
      <c r="BH148" s="71">
        <v>0</v>
      </c>
      <c r="BI148" s="71">
        <v>0</v>
      </c>
      <c r="BJ148" s="71">
        <v>195.98400000000001</v>
      </c>
      <c r="BK148" s="71">
        <v>1096.414</v>
      </c>
      <c r="BL148" s="71">
        <v>20.951000000000001</v>
      </c>
      <c r="BM148" s="71">
        <v>0</v>
      </c>
      <c r="BN148" s="72"/>
      <c r="BO148" s="71">
        <v>0</v>
      </c>
      <c r="BP148" s="71">
        <v>0</v>
      </c>
      <c r="BQ148" s="71">
        <v>15</v>
      </c>
      <c r="BR148" s="71">
        <v>1</v>
      </c>
      <c r="BS148" s="71">
        <v>5</v>
      </c>
      <c r="BT148" s="71">
        <v>0</v>
      </c>
      <c r="BU148"/>
      <c r="BV148" s="70">
        <v>1301.6759999999999</v>
      </c>
      <c r="BW148" s="70">
        <v>0</v>
      </c>
      <c r="BX148" s="70">
        <v>0</v>
      </c>
      <c r="BY148" s="70">
        <v>0</v>
      </c>
      <c r="BZ148" s="70">
        <v>11.673</v>
      </c>
      <c r="CA148" s="70">
        <v>0</v>
      </c>
      <c r="CB148" s="70">
        <v>0</v>
      </c>
      <c r="CC148" s="70">
        <v>0</v>
      </c>
      <c r="CD148" s="70">
        <v>0</v>
      </c>
    </row>
    <row r="149" spans="1:82">
      <c r="A149" s="70" t="s">
        <v>1914</v>
      </c>
      <c r="B149" s="70">
        <v>491</v>
      </c>
      <c r="C149" s="70">
        <v>15</v>
      </c>
      <c r="D149" s="70">
        <v>29</v>
      </c>
      <c r="E149" s="70">
        <v>2018</v>
      </c>
      <c r="F149" s="70" t="s">
        <v>183</v>
      </c>
      <c r="G149" s="70" t="s">
        <v>1899</v>
      </c>
      <c r="H149" s="70" t="s">
        <v>1900</v>
      </c>
      <c r="I149" s="148"/>
      <c r="J149" s="71">
        <v>2185.3360022539009</v>
      </c>
      <c r="K149" s="71">
        <v>11.651664187704284</v>
      </c>
      <c r="L149" s="71">
        <v>21.514683620233118</v>
      </c>
      <c r="M149" s="71">
        <v>210.61698099214328</v>
      </c>
      <c r="N149" s="71">
        <v>219.27590287182937</v>
      </c>
      <c r="O149" s="71">
        <v>151.41825826754939</v>
      </c>
      <c r="P149" s="71">
        <v>141.8287527168325</v>
      </c>
      <c r="Q149" s="71">
        <v>10.1522151291735</v>
      </c>
      <c r="R149" s="71">
        <v>27.948742427863241</v>
      </c>
      <c r="S149" s="71">
        <v>22.716205539945204</v>
      </c>
      <c r="T149" s="72"/>
      <c r="U149" s="71">
        <v>97134854</v>
      </c>
      <c r="V149" s="71">
        <v>5635</v>
      </c>
      <c r="W149" s="71">
        <v>561</v>
      </c>
      <c r="X149" s="71">
        <v>53115</v>
      </c>
      <c r="Y149" s="71">
        <v>76336</v>
      </c>
      <c r="Z149" s="71">
        <v>92265</v>
      </c>
      <c r="AA149" s="71">
        <v>29672</v>
      </c>
      <c r="AB149" s="71">
        <v>160178</v>
      </c>
      <c r="AC149" s="71">
        <v>4849005.0000000009</v>
      </c>
      <c r="AD149" s="71">
        <v>22.7162055399452</v>
      </c>
      <c r="AE149" s="72"/>
      <c r="AF149" s="71">
        <v>1059878506.3252831</v>
      </c>
      <c r="AG149" s="71">
        <v>8336636.3397686658</v>
      </c>
      <c r="AH149" s="71">
        <v>4514102.9460484274</v>
      </c>
      <c r="AI149" s="71">
        <v>301864085.18100017</v>
      </c>
      <c r="AJ149" s="71">
        <v>354773621.42055231</v>
      </c>
      <c r="AK149" s="71">
        <v>0</v>
      </c>
      <c r="AL149" s="71">
        <v>0</v>
      </c>
      <c r="AM149" s="71">
        <v>22048679.611570489</v>
      </c>
      <c r="AN149" s="71">
        <v>0</v>
      </c>
      <c r="AO149" s="71">
        <v>0</v>
      </c>
      <c r="AP149" s="71">
        <v>1751415631.8242233</v>
      </c>
      <c r="AQ149" s="72"/>
      <c r="AR149" s="71">
        <v>4491</v>
      </c>
      <c r="AS149" s="71">
        <v>1398</v>
      </c>
      <c r="AT149" s="71">
        <v>0</v>
      </c>
      <c r="AU149" s="71">
        <v>1</v>
      </c>
      <c r="AV149" s="71">
        <v>0</v>
      </c>
      <c r="AW149" s="71">
        <v>1</v>
      </c>
      <c r="AX149" s="71"/>
      <c r="AY149" s="72"/>
      <c r="AZ149" s="71">
        <v>21258.725000000006</v>
      </c>
      <c r="BA149" s="71">
        <v>93552.771999999997</v>
      </c>
      <c r="BB149" s="71">
        <v>0</v>
      </c>
      <c r="BC149" s="71">
        <v>270</v>
      </c>
      <c r="BD149" s="71">
        <v>0</v>
      </c>
      <c r="BE149" s="71">
        <v>1900</v>
      </c>
      <c r="BF149" s="71"/>
      <c r="BG149" s="72"/>
      <c r="BH149" s="71">
        <v>0</v>
      </c>
      <c r="BI149" s="71">
        <v>0</v>
      </c>
      <c r="BJ149" s="71">
        <v>199.89099999999999</v>
      </c>
      <c r="BK149" s="71">
        <v>871.41200000000003</v>
      </c>
      <c r="BL149" s="71">
        <v>21.533000000000001</v>
      </c>
      <c r="BM149" s="71">
        <v>0</v>
      </c>
      <c r="BN149" s="72"/>
      <c r="BO149" s="71">
        <v>0</v>
      </c>
      <c r="BP149" s="71">
        <v>0</v>
      </c>
      <c r="BQ149" s="71">
        <v>15</v>
      </c>
      <c r="BR149" s="71">
        <v>1</v>
      </c>
      <c r="BS149" s="71">
        <v>5</v>
      </c>
      <c r="BT149" s="71">
        <v>0</v>
      </c>
      <c r="BU149"/>
      <c r="BV149" s="70">
        <v>1083.8520000000001</v>
      </c>
      <c r="BW149" s="70">
        <v>0</v>
      </c>
      <c r="BX149" s="70">
        <v>0</v>
      </c>
      <c r="BY149" s="70">
        <v>0</v>
      </c>
      <c r="BZ149" s="70">
        <v>8.984</v>
      </c>
      <c r="CA149" s="70">
        <v>0</v>
      </c>
      <c r="CB149" s="70">
        <v>0</v>
      </c>
      <c r="CC149" s="70">
        <v>0</v>
      </c>
      <c r="CD149" s="70">
        <v>0</v>
      </c>
    </row>
    <row r="150" spans="1:82">
      <c r="A150" s="70" t="s">
        <v>1915</v>
      </c>
      <c r="B150" s="70">
        <v>492</v>
      </c>
      <c r="C150" s="70">
        <v>16</v>
      </c>
      <c r="D150" s="70">
        <v>29</v>
      </c>
      <c r="E150" s="70">
        <v>2019</v>
      </c>
      <c r="F150" s="70" t="s">
        <v>158</v>
      </c>
      <c r="G150" s="70" t="s">
        <v>1899</v>
      </c>
      <c r="H150" s="70" t="s">
        <v>1900</v>
      </c>
      <c r="I150" s="148"/>
      <c r="J150" s="71">
        <v>2251.8601778784191</v>
      </c>
      <c r="K150" s="71">
        <v>9.7686466123937006</v>
      </c>
      <c r="L150" s="71">
        <v>21.181495198243713</v>
      </c>
      <c r="M150" s="71">
        <v>169.06009408151718</v>
      </c>
      <c r="N150" s="71">
        <v>180.18348404255397</v>
      </c>
      <c r="O150" s="71">
        <v>147.65032795284739</v>
      </c>
      <c r="P150" s="71">
        <v>138.59772897624183</v>
      </c>
      <c r="Q150" s="71">
        <v>9.77403483269193</v>
      </c>
      <c r="R150" s="71">
        <v>27.369803663890234</v>
      </c>
      <c r="S150" s="71">
        <v>22.651256530613757</v>
      </c>
      <c r="T150" s="72"/>
      <c r="U150" s="71">
        <v>105397628</v>
      </c>
      <c r="V150" s="71">
        <v>5635</v>
      </c>
      <c r="W150" s="71">
        <v>561</v>
      </c>
      <c r="X150" s="71">
        <v>53115</v>
      </c>
      <c r="Y150" s="71">
        <v>76604</v>
      </c>
      <c r="Z150" s="71">
        <v>92439</v>
      </c>
      <c r="AA150" s="71">
        <v>28779</v>
      </c>
      <c r="AB150" s="71">
        <v>158386</v>
      </c>
      <c r="AC150" s="71">
        <v>4826337</v>
      </c>
      <c r="AD150" s="71">
        <v>22.651256530613761</v>
      </c>
      <c r="AE150" s="72"/>
      <c r="AF150" s="71">
        <v>1123225184.3533111</v>
      </c>
      <c r="AG150" s="71">
        <v>8046596.3156175632</v>
      </c>
      <c r="AH150" s="71">
        <v>5268748.5261784103</v>
      </c>
      <c r="AI150" s="71">
        <v>302855764.73638839</v>
      </c>
      <c r="AJ150" s="71">
        <v>354738039.51622468</v>
      </c>
      <c r="AK150" s="71">
        <v>0</v>
      </c>
      <c r="AL150" s="71">
        <v>0</v>
      </c>
      <c r="AM150" s="71">
        <v>21570980.870830368</v>
      </c>
      <c r="AN150" s="71">
        <v>0</v>
      </c>
      <c r="AO150" s="71">
        <v>0</v>
      </c>
      <c r="AP150" s="71">
        <v>1815705314.3185503</v>
      </c>
      <c r="AQ150" s="72"/>
      <c r="AR150" s="71">
        <v>4823</v>
      </c>
      <c r="AS150" s="71">
        <v>1561</v>
      </c>
      <c r="AT150" s="71">
        <v>0</v>
      </c>
      <c r="AU150" s="71">
        <v>1</v>
      </c>
      <c r="AV150" s="71">
        <v>0</v>
      </c>
      <c r="AW150" s="71">
        <v>1</v>
      </c>
      <c r="AX150" s="71"/>
      <c r="AY150" s="72"/>
      <c r="AZ150" s="71">
        <v>23018.71199999997</v>
      </c>
      <c r="BA150" s="71">
        <v>100576.872</v>
      </c>
      <c r="BB150" s="71">
        <v>0</v>
      </c>
      <c r="BC150" s="71">
        <v>270</v>
      </c>
      <c r="BD150" s="71">
        <v>0</v>
      </c>
      <c r="BE150" s="71">
        <v>2053.8620000000001</v>
      </c>
      <c r="BF150" s="71"/>
      <c r="BG150" s="72"/>
      <c r="BH150" s="71">
        <v>0</v>
      </c>
      <c r="BI150" s="71">
        <v>0</v>
      </c>
      <c r="BJ150" s="71">
        <v>201.655</v>
      </c>
      <c r="BK150" s="71">
        <v>1047.4929999999999</v>
      </c>
      <c r="BL150" s="71">
        <v>19.96</v>
      </c>
      <c r="BM150" s="71">
        <v>0</v>
      </c>
      <c r="BN150" s="72"/>
      <c r="BO150" s="71">
        <v>0</v>
      </c>
      <c r="BP150" s="71">
        <v>0</v>
      </c>
      <c r="BQ150" s="71">
        <v>15</v>
      </c>
      <c r="BR150" s="71">
        <v>1</v>
      </c>
      <c r="BS150" s="71">
        <v>5</v>
      </c>
      <c r="BT150" s="71">
        <v>0</v>
      </c>
      <c r="BU150"/>
      <c r="BV150" s="70">
        <v>1256.865</v>
      </c>
      <c r="BW150" s="70">
        <v>0</v>
      </c>
      <c r="BX150" s="70">
        <v>0</v>
      </c>
      <c r="BY150" s="70">
        <v>0</v>
      </c>
      <c r="BZ150" s="70">
        <v>12.243</v>
      </c>
      <c r="CA150" s="70">
        <v>0</v>
      </c>
      <c r="CB150" s="70">
        <v>0</v>
      </c>
      <c r="CC150" s="70">
        <v>0</v>
      </c>
      <c r="CD150" s="70">
        <v>0</v>
      </c>
    </row>
    <row r="151" spans="1:82">
      <c r="A151" s="70" t="s">
        <v>1916</v>
      </c>
      <c r="B151" s="70">
        <v>493</v>
      </c>
      <c r="C151" s="70">
        <v>17</v>
      </c>
      <c r="D151" s="70">
        <v>29</v>
      </c>
      <c r="E151" s="70">
        <v>2020</v>
      </c>
      <c r="F151" s="70" t="s">
        <v>159</v>
      </c>
      <c r="G151" s="70" t="s">
        <v>1899</v>
      </c>
      <c r="H151" s="70" t="s">
        <v>1900</v>
      </c>
      <c r="I151" s="148"/>
      <c r="J151" s="71">
        <v>1684.957741636407</v>
      </c>
      <c r="K151" s="71">
        <v>11.270670631167501</v>
      </c>
      <c r="L151" s="71">
        <v>29.565969102828873</v>
      </c>
      <c r="M151" s="71">
        <v>205.25236505070845</v>
      </c>
      <c r="N151" s="71">
        <v>246.37449485855186</v>
      </c>
      <c r="O151" s="71">
        <v>129.20722501715093</v>
      </c>
      <c r="P151" s="71">
        <v>129.6987174173955</v>
      </c>
      <c r="Q151" s="71">
        <v>9.2128488739748295</v>
      </c>
      <c r="R151" s="71">
        <v>29.603886214908002</v>
      </c>
      <c r="S151" s="71">
        <v>22.77261813738691</v>
      </c>
      <c r="T151" s="72"/>
      <c r="U151" s="71">
        <v>68817008</v>
      </c>
      <c r="V151" s="71">
        <v>5214</v>
      </c>
      <c r="W151" s="71">
        <v>643</v>
      </c>
      <c r="X151" s="71">
        <v>51308</v>
      </c>
      <c r="Y151" s="71">
        <v>76426</v>
      </c>
      <c r="Z151" s="71">
        <v>92328</v>
      </c>
      <c r="AA151" s="71">
        <v>28625</v>
      </c>
      <c r="AB151" s="71">
        <v>156254</v>
      </c>
      <c r="AC151" s="71">
        <v>5247874</v>
      </c>
      <c r="AD151" s="71">
        <v>22.77261813738691</v>
      </c>
      <c r="AE151" s="72"/>
      <c r="AF151" s="71">
        <v>808886511.23034811</v>
      </c>
      <c r="AG151" s="71">
        <v>7688428.4440626632</v>
      </c>
      <c r="AH151" s="71">
        <v>8379103.9872375578</v>
      </c>
      <c r="AI151" s="71">
        <v>283753356.16775882</v>
      </c>
      <c r="AJ151" s="71">
        <v>391365236.31133223</v>
      </c>
      <c r="AK151" s="71"/>
      <c r="AL151" s="71"/>
      <c r="AM151" s="71">
        <v>20392883.01814821</v>
      </c>
      <c r="AN151" s="71"/>
      <c r="AO151" s="71"/>
      <c r="AP151" s="71">
        <v>1520465519.1588876</v>
      </c>
      <c r="AQ151" s="72"/>
      <c r="AR151" s="71">
        <v>5048</v>
      </c>
      <c r="AS151" s="71">
        <v>1746</v>
      </c>
      <c r="AT151" s="71">
        <v>0</v>
      </c>
      <c r="AU151" s="71">
        <v>2</v>
      </c>
      <c r="AV151" s="71">
        <v>0</v>
      </c>
      <c r="AW151" s="71">
        <v>1</v>
      </c>
      <c r="AX151" s="71"/>
      <c r="AY151" s="72"/>
      <c r="AZ151" s="71">
        <v>24311.686999999929</v>
      </c>
      <c r="BA151" s="71">
        <v>111595.47199999999</v>
      </c>
      <c r="BB151" s="71">
        <v>0</v>
      </c>
      <c r="BC151" s="71">
        <v>319.89999999999998</v>
      </c>
      <c r="BD151" s="71">
        <v>0</v>
      </c>
      <c r="BE151" s="71">
        <v>2053.8620000000001</v>
      </c>
      <c r="BF151" s="71"/>
      <c r="BG151" s="72"/>
      <c r="BH151" s="71">
        <v>0</v>
      </c>
      <c r="BI151" s="71">
        <v>0</v>
      </c>
      <c r="BJ151" s="71">
        <v>164.60599999999999</v>
      </c>
      <c r="BK151" s="71">
        <v>996.971</v>
      </c>
      <c r="BL151" s="71">
        <v>15.267999999999999</v>
      </c>
      <c r="BM151" s="71">
        <v>0</v>
      </c>
      <c r="BN151" s="72"/>
      <c r="BO151" s="71">
        <v>0</v>
      </c>
      <c r="BP151" s="71">
        <v>0</v>
      </c>
      <c r="BQ151" s="71">
        <v>16</v>
      </c>
      <c r="BR151" s="71">
        <v>1</v>
      </c>
      <c r="BS151" s="71">
        <v>5</v>
      </c>
      <c r="BT151" s="71">
        <v>0</v>
      </c>
      <c r="BU151"/>
      <c r="BV151" s="70">
        <v>1166.2180000000001</v>
      </c>
      <c r="BW151" s="70">
        <v>0</v>
      </c>
      <c r="BX151" s="70">
        <v>0</v>
      </c>
      <c r="BY151" s="70">
        <v>0</v>
      </c>
      <c r="BZ151" s="70">
        <v>10.627000000000001</v>
      </c>
      <c r="CA151" s="70">
        <v>0</v>
      </c>
      <c r="CB151" s="70">
        <v>0</v>
      </c>
      <c r="CC151" s="70">
        <v>0</v>
      </c>
      <c r="CD151" s="70">
        <v>0</v>
      </c>
    </row>
    <row r="152" spans="1:82">
      <c r="A152" s="70" t="s">
        <v>1917</v>
      </c>
      <c r="B152" s="70">
        <v>493</v>
      </c>
      <c r="C152" s="70">
        <v>18</v>
      </c>
      <c r="D152" s="70">
        <v>29</v>
      </c>
      <c r="E152" s="70">
        <v>2021</v>
      </c>
      <c r="F152" s="70" t="s">
        <v>160</v>
      </c>
      <c r="G152" s="70" t="s">
        <v>1899</v>
      </c>
      <c r="H152" s="70" t="s">
        <v>1900</v>
      </c>
      <c r="I152" s="148"/>
      <c r="J152" s="71">
        <v>2038.3895412537013</v>
      </c>
      <c r="K152" s="71">
        <v>11.516273000889303</v>
      </c>
      <c r="L152" s="71">
        <v>27.400133054462412</v>
      </c>
      <c r="M152" s="71">
        <v>197.44240833379502</v>
      </c>
      <c r="N152" s="71">
        <v>232.33067969312157</v>
      </c>
      <c r="O152" s="71">
        <v>124.70749314830793</v>
      </c>
      <c r="P152" s="71">
        <v>131.80108985967669</v>
      </c>
      <c r="Q152" s="71">
        <v>8.9642893729431492</v>
      </c>
      <c r="R152" s="71">
        <v>31.202291623141203</v>
      </c>
      <c r="S152" s="71">
        <v>21.215060952959998</v>
      </c>
      <c r="T152" s="72"/>
      <c r="U152" s="71">
        <v>104518942</v>
      </c>
      <c r="V152" s="71">
        <v>5214</v>
      </c>
      <c r="W152" s="71">
        <v>643</v>
      </c>
      <c r="X152" s="71">
        <v>51308</v>
      </c>
      <c r="Y152" s="71">
        <v>75684</v>
      </c>
      <c r="Z152" s="71">
        <v>91755</v>
      </c>
      <c r="AA152" s="71">
        <v>28365</v>
      </c>
      <c r="AB152" s="71">
        <v>153532</v>
      </c>
      <c r="AC152" s="71">
        <v>5365934.9999999991</v>
      </c>
      <c r="AD152" s="71">
        <v>21.215060952959998</v>
      </c>
      <c r="AE152" s="72"/>
      <c r="AF152" s="71">
        <v>971371298.16494346</v>
      </c>
      <c r="AG152" s="71">
        <v>8218523.3258133708</v>
      </c>
      <c r="AH152" s="71">
        <v>8237677.5654291343</v>
      </c>
      <c r="AI152" s="71">
        <v>306065264.5054968</v>
      </c>
      <c r="AJ152" s="71">
        <v>373657799.45131612</v>
      </c>
      <c r="AK152" s="71">
        <v>0</v>
      </c>
      <c r="AL152" s="71">
        <v>0</v>
      </c>
      <c r="AM152" s="71">
        <v>20153207.222907595</v>
      </c>
      <c r="AN152" s="71">
        <v>0</v>
      </c>
      <c r="AO152" s="71">
        <v>0</v>
      </c>
      <c r="AP152" s="71">
        <v>1687703770.2359064</v>
      </c>
      <c r="AQ152" s="72"/>
      <c r="AR152" s="71">
        <v>5250</v>
      </c>
      <c r="AS152" s="71">
        <v>1834</v>
      </c>
      <c r="AT152" s="71">
        <v>0</v>
      </c>
      <c r="AU152" s="71">
        <v>2</v>
      </c>
      <c r="AV152" s="71">
        <v>0</v>
      </c>
      <c r="AW152" s="71">
        <v>1</v>
      </c>
      <c r="AX152" s="71"/>
      <c r="AY152" s="72"/>
      <c r="AZ152" s="71">
        <v>25590.071999999931</v>
      </c>
      <c r="BA152" s="71">
        <v>118338.47199999999</v>
      </c>
      <c r="BB152" s="71">
        <v>0</v>
      </c>
      <c r="BC152" s="71">
        <v>319.89999999999998</v>
      </c>
      <c r="BD152" s="71">
        <v>0</v>
      </c>
      <c r="BE152" s="71">
        <v>2053.8620000000001</v>
      </c>
      <c r="BF152" s="71"/>
      <c r="BG152" s="72"/>
      <c r="BH152" s="71">
        <v>0</v>
      </c>
      <c r="BI152" s="71">
        <v>0</v>
      </c>
      <c r="BJ152" s="71">
        <v>188.76900000000001</v>
      </c>
      <c r="BK152" s="71">
        <v>958.69500000000005</v>
      </c>
      <c r="BL152" s="71">
        <v>18.928000000000001</v>
      </c>
      <c r="BM152" s="71">
        <v>0</v>
      </c>
      <c r="BN152" s="72"/>
      <c r="BO152" s="71">
        <v>0</v>
      </c>
      <c r="BP152" s="71">
        <v>0</v>
      </c>
      <c r="BQ152" s="71">
        <v>16</v>
      </c>
      <c r="BR152" s="71">
        <v>1</v>
      </c>
      <c r="BS152" s="71">
        <v>5</v>
      </c>
      <c r="BT152" s="71">
        <v>0</v>
      </c>
      <c r="BU152"/>
      <c r="BV152" s="70">
        <v>1155.0550000000001</v>
      </c>
      <c r="BW152" s="70">
        <v>0</v>
      </c>
      <c r="BX152" s="70">
        <v>0</v>
      </c>
      <c r="BY152" s="70">
        <v>0</v>
      </c>
      <c r="BZ152" s="70">
        <v>11.337</v>
      </c>
      <c r="CA152" s="70">
        <v>0</v>
      </c>
      <c r="CB152" s="70">
        <v>0</v>
      </c>
      <c r="CC152" s="70">
        <v>0</v>
      </c>
      <c r="CD152" s="70">
        <v>0</v>
      </c>
    </row>
    <row r="153" spans="1:82">
      <c r="A153" s="70" t="s">
        <v>1918</v>
      </c>
      <c r="B153" s="70">
        <v>493</v>
      </c>
      <c r="C153" s="70">
        <v>19</v>
      </c>
      <c r="D153" s="70">
        <v>29</v>
      </c>
      <c r="E153" s="70">
        <v>2022</v>
      </c>
      <c r="F153" s="70" t="s">
        <v>161</v>
      </c>
      <c r="G153" s="70" t="s">
        <v>1899</v>
      </c>
      <c r="H153" s="70" t="s">
        <v>1900</v>
      </c>
      <c r="I153" s="148"/>
      <c r="J153" s="71">
        <v>1627.9653316990932</v>
      </c>
      <c r="K153" s="71">
        <v>9.7893795255545442</v>
      </c>
      <c r="L153" s="71">
        <v>25.448467220376237</v>
      </c>
      <c r="M153" s="71">
        <v>162.82709596374571</v>
      </c>
      <c r="N153" s="71">
        <v>194.31185527611839</v>
      </c>
      <c r="O153" s="71">
        <v>131.09306502016128</v>
      </c>
      <c r="P153" s="71">
        <v>129.44672740747944</v>
      </c>
      <c r="Q153" s="71">
        <v>8.9251390828140309</v>
      </c>
      <c r="R153" s="71">
        <v>29.471601287190282</v>
      </c>
      <c r="S153" s="71">
        <v>21.46191162633</v>
      </c>
      <c r="T153" s="72"/>
      <c r="U153" s="71">
        <v>114264233</v>
      </c>
      <c r="V153" s="71">
        <v>5214</v>
      </c>
      <c r="W153" s="71">
        <v>643</v>
      </c>
      <c r="X153" s="71">
        <v>51308</v>
      </c>
      <c r="Y153" s="71">
        <v>75955</v>
      </c>
      <c r="Z153" s="71">
        <v>91641</v>
      </c>
      <c r="AA153" s="71">
        <v>28283</v>
      </c>
      <c r="AB153" s="71">
        <v>151608</v>
      </c>
      <c r="AC153" s="71">
        <v>5131958.9999999991</v>
      </c>
      <c r="AD153" s="71">
        <v>21.46191162633</v>
      </c>
      <c r="AE153" s="72"/>
      <c r="AF153" s="71">
        <v>1018012433.7113709</v>
      </c>
      <c r="AG153" s="71">
        <v>8120597.9335116055</v>
      </c>
      <c r="AH153" s="71">
        <v>8901113.126909906</v>
      </c>
      <c r="AI153" s="71">
        <v>280233544.50554252</v>
      </c>
      <c r="AJ153" s="71">
        <v>398733028.71931791</v>
      </c>
      <c r="AK153" s="71">
        <v>0</v>
      </c>
      <c r="AL153" s="71">
        <v>0</v>
      </c>
      <c r="AM153" s="71">
        <v>19576730.850473974</v>
      </c>
      <c r="AN153" s="71">
        <v>0</v>
      </c>
      <c r="AO153" s="71">
        <v>0</v>
      </c>
      <c r="AP153" s="71">
        <v>1733577448.8471267</v>
      </c>
      <c r="AQ153" s="72"/>
      <c r="AR153" s="71">
        <v>5538</v>
      </c>
      <c r="AS153" s="71">
        <v>1861</v>
      </c>
      <c r="AT153" s="71">
        <v>0</v>
      </c>
      <c r="AU153" s="71">
        <v>2</v>
      </c>
      <c r="AV153" s="71">
        <v>0</v>
      </c>
      <c r="AW153" s="71">
        <v>1</v>
      </c>
      <c r="AX153" s="71"/>
      <c r="AY153" s="72"/>
      <c r="AZ153" s="71">
        <v>27455.487999999976</v>
      </c>
      <c r="BA153" s="71">
        <v>127466.67199999998</v>
      </c>
      <c r="BB153" s="71">
        <v>0</v>
      </c>
      <c r="BC153" s="71">
        <v>319.89999999999998</v>
      </c>
      <c r="BD153" s="71">
        <v>0</v>
      </c>
      <c r="BE153" s="71">
        <v>2053.8620000000001</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1919</v>
      </c>
      <c r="B154" s="70">
        <v>493</v>
      </c>
      <c r="C154" s="70">
        <v>20</v>
      </c>
      <c r="D154" s="70">
        <v>29</v>
      </c>
      <c r="E154" s="70">
        <v>2023</v>
      </c>
      <c r="F154" s="70" t="s">
        <v>1539</v>
      </c>
      <c r="G154" s="70" t="s">
        <v>1899</v>
      </c>
      <c r="H154" s="70" t="s">
        <v>1900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5809</v>
      </c>
      <c r="AS154" s="71">
        <v>1879</v>
      </c>
      <c r="AT154" s="71">
        <v>0</v>
      </c>
      <c r="AU154" s="71">
        <v>2</v>
      </c>
      <c r="AV154" s="71">
        <v>0</v>
      </c>
      <c r="AW154" s="71">
        <v>1</v>
      </c>
      <c r="AX154" s="71"/>
      <c r="AY154" s="72"/>
      <c r="AZ154" s="71">
        <v>29050.863000000063</v>
      </c>
      <c r="BA154" s="71">
        <v>128201.47199999995</v>
      </c>
      <c r="BB154" s="71">
        <v>0</v>
      </c>
      <c r="BC154" s="71">
        <v>319.89999999999998</v>
      </c>
      <c r="BD154" s="71">
        <v>0</v>
      </c>
      <c r="BE154" s="71">
        <v>2608.5859999999998</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1920</v>
      </c>
      <c r="B155" s="70">
        <v>493</v>
      </c>
      <c r="C155" s="70">
        <v>21</v>
      </c>
      <c r="D155" s="70">
        <v>29</v>
      </c>
      <c r="E155" s="70">
        <v>2024</v>
      </c>
      <c r="F155" s="70" t="s">
        <v>1558</v>
      </c>
      <c r="G155" s="70" t="s">
        <v>1899</v>
      </c>
      <c r="H155" s="70" t="s">
        <v>1900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1921</v>
      </c>
      <c r="B156" s="70">
        <v>86</v>
      </c>
      <c r="C156" s="70">
        <v>1</v>
      </c>
      <c r="D156" s="70">
        <v>6</v>
      </c>
      <c r="E156" s="70">
        <v>1990</v>
      </c>
      <c r="F156" s="70" t="s">
        <v>787</v>
      </c>
      <c r="G156" s="70" t="s">
        <v>1922</v>
      </c>
      <c r="H156" s="70" t="s">
        <v>1923</v>
      </c>
      <c r="I156" s="148"/>
      <c r="J156" s="71">
        <v>1341.6080698481901</v>
      </c>
      <c r="K156" s="71">
        <v>11.266051826058639</v>
      </c>
      <c r="L156" s="71">
        <v>7.5559216391880604</v>
      </c>
      <c r="M156" s="71">
        <v>112.4915821070303</v>
      </c>
      <c r="N156" s="71">
        <v>119.2341361208067</v>
      </c>
      <c r="O156" s="71">
        <v>118.6691279208447</v>
      </c>
      <c r="P156" s="71">
        <v>111.37876618208379</v>
      </c>
      <c r="Q156" s="71">
        <v>7.6642239469982396</v>
      </c>
      <c r="R156" s="71">
        <v>0</v>
      </c>
      <c r="S156" s="71">
        <v>8.3224258796718313</v>
      </c>
      <c r="T156" s="72"/>
      <c r="U156" s="71">
        <v>114180024</v>
      </c>
      <c r="V156" s="71">
        <v>4216</v>
      </c>
      <c r="W156" s="71">
        <v>87</v>
      </c>
      <c r="X156" s="71">
        <v>42775</v>
      </c>
      <c r="Y156" s="71">
        <v>38194</v>
      </c>
      <c r="Z156" s="71">
        <v>48810</v>
      </c>
      <c r="AA156" s="71">
        <v>27044</v>
      </c>
      <c r="AB156" s="71">
        <v>124441</v>
      </c>
      <c r="AC156" s="71">
        <v>0</v>
      </c>
      <c r="AD156" s="71">
        <v>8.3224258796718313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1924</v>
      </c>
      <c r="B157" s="70">
        <v>87</v>
      </c>
      <c r="C157" s="70">
        <v>2</v>
      </c>
      <c r="D157" s="70">
        <v>6</v>
      </c>
      <c r="E157" s="70">
        <v>2005</v>
      </c>
      <c r="F157" s="70" t="s">
        <v>789</v>
      </c>
      <c r="G157" s="70" t="s">
        <v>1922</v>
      </c>
      <c r="H157" s="70" t="s">
        <v>1923</v>
      </c>
      <c r="I157" s="148"/>
      <c r="J157" s="71">
        <v>1140.854372860528</v>
      </c>
      <c r="K157" s="71">
        <v>9.6549510382612453</v>
      </c>
      <c r="L157" s="71">
        <v>13.46554234091791</v>
      </c>
      <c r="M157" s="71">
        <v>243.33112359706291</v>
      </c>
      <c r="N157" s="71">
        <v>199.350711128787</v>
      </c>
      <c r="O157" s="71">
        <v>184.03413261067311</v>
      </c>
      <c r="P157" s="71">
        <v>121.7590295200326</v>
      </c>
      <c r="Q157" s="71">
        <v>8.4390045871877906</v>
      </c>
      <c r="R157" s="71">
        <v>0</v>
      </c>
      <c r="S157" s="71">
        <v>6.1470008555352331</v>
      </c>
      <c r="T157" s="72"/>
      <c r="U157" s="71">
        <v>115962237</v>
      </c>
      <c r="V157" s="71">
        <v>4213</v>
      </c>
      <c r="W157" s="71">
        <v>178</v>
      </c>
      <c r="X157" s="71">
        <v>49108</v>
      </c>
      <c r="Y157" s="71">
        <v>54224</v>
      </c>
      <c r="Z157" s="71">
        <v>87594</v>
      </c>
      <c r="AA157" s="71">
        <v>24213</v>
      </c>
      <c r="AB157" s="71">
        <v>143242</v>
      </c>
      <c r="AC157" s="71">
        <v>0</v>
      </c>
      <c r="AD157" s="71">
        <v>6.1470008555352331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1925</v>
      </c>
      <c r="B158" s="70">
        <v>88</v>
      </c>
      <c r="C158" s="70">
        <v>3</v>
      </c>
      <c r="D158" s="70">
        <v>6</v>
      </c>
      <c r="E158" s="70">
        <v>2006</v>
      </c>
      <c r="F158" s="70" t="s">
        <v>790</v>
      </c>
      <c r="G158" s="1064" t="s">
        <v>1922</v>
      </c>
      <c r="H158" s="70" t="s">
        <v>1923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1926</v>
      </c>
      <c r="B159" s="70">
        <v>89</v>
      </c>
      <c r="C159" s="70">
        <v>4</v>
      </c>
      <c r="D159" s="70">
        <v>6</v>
      </c>
      <c r="E159" s="70">
        <v>2007</v>
      </c>
      <c r="F159" s="70" t="s">
        <v>791</v>
      </c>
      <c r="G159" s="1064" t="s">
        <v>1922</v>
      </c>
      <c r="H159" s="70" t="s">
        <v>1923</v>
      </c>
      <c r="I159" s="148"/>
      <c r="J159" s="71">
        <v>1140.451459091774</v>
      </c>
      <c r="K159" s="71">
        <v>7.7403817699617772</v>
      </c>
      <c r="L159" s="71">
        <v>9.788607838844273</v>
      </c>
      <c r="M159" s="71">
        <v>277.22631611538941</v>
      </c>
      <c r="N159" s="71">
        <v>196.66163133011781</v>
      </c>
      <c r="O159" s="71">
        <v>179.48780345038179</v>
      </c>
      <c r="P159" s="71">
        <v>122.35177379289129</v>
      </c>
      <c r="Q159" s="71">
        <v>8.96497313761909</v>
      </c>
      <c r="R159" s="71">
        <v>0</v>
      </c>
      <c r="S159" s="71">
        <v>7.4042668541724836</v>
      </c>
      <c r="T159" s="72"/>
      <c r="U159" s="71">
        <v>138339953</v>
      </c>
      <c r="V159" s="71">
        <v>3384</v>
      </c>
      <c r="W159" s="71">
        <v>111</v>
      </c>
      <c r="X159" s="71">
        <v>61237</v>
      </c>
      <c r="Y159" s="71">
        <v>55633</v>
      </c>
      <c r="Z159" s="71">
        <v>88809</v>
      </c>
      <c r="AA159" s="71">
        <v>23960</v>
      </c>
      <c r="AB159" s="71">
        <v>144123</v>
      </c>
      <c r="AC159" s="71">
        <v>0</v>
      </c>
      <c r="AD159" s="71">
        <v>7.4042668541724836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1927</v>
      </c>
      <c r="B160" s="70">
        <v>90</v>
      </c>
      <c r="C160" s="70">
        <v>5</v>
      </c>
      <c r="D160" s="70">
        <v>6</v>
      </c>
      <c r="E160" s="70">
        <v>2008</v>
      </c>
      <c r="F160" s="70" t="s">
        <v>792</v>
      </c>
      <c r="G160" s="70" t="s">
        <v>1922</v>
      </c>
      <c r="H160" s="70" t="s">
        <v>1923</v>
      </c>
      <c r="I160" s="148"/>
      <c r="J160" s="71">
        <v>1079.336968996216</v>
      </c>
      <c r="K160" s="71">
        <v>5.7803938620314108</v>
      </c>
      <c r="L160" s="71">
        <v>8.7227415583896448</v>
      </c>
      <c r="M160" s="71">
        <v>276.43096928498511</v>
      </c>
      <c r="N160" s="71">
        <v>197.29417929598731</v>
      </c>
      <c r="O160" s="71">
        <v>173.51300127420009</v>
      </c>
      <c r="P160" s="71">
        <v>119.98843857290539</v>
      </c>
      <c r="Q160" s="71">
        <v>8.8473208020532894</v>
      </c>
      <c r="R160" s="71">
        <v>0</v>
      </c>
      <c r="S160" s="71">
        <v>13.060338215873291</v>
      </c>
      <c r="T160" s="72"/>
      <c r="U160" s="71">
        <v>139528957</v>
      </c>
      <c r="V160" s="71">
        <v>3384</v>
      </c>
      <c r="W160" s="71">
        <v>111</v>
      </c>
      <c r="X160" s="71">
        <v>61237</v>
      </c>
      <c r="Y160" s="71">
        <v>56430</v>
      </c>
      <c r="Z160" s="71">
        <v>88866</v>
      </c>
      <c r="AA160" s="71">
        <v>23524</v>
      </c>
      <c r="AB160" s="71">
        <v>144571</v>
      </c>
      <c r="AC160" s="71">
        <v>0</v>
      </c>
      <c r="AD160" s="71">
        <v>13.060338215873291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1928</v>
      </c>
      <c r="B161" s="70">
        <v>91</v>
      </c>
      <c r="C161" s="70">
        <v>6</v>
      </c>
      <c r="D161" s="70">
        <v>6</v>
      </c>
      <c r="E161" s="70">
        <v>2009</v>
      </c>
      <c r="F161" s="70" t="s">
        <v>176</v>
      </c>
      <c r="G161" s="70" t="s">
        <v>1922</v>
      </c>
      <c r="H161" s="70" t="s">
        <v>1923</v>
      </c>
      <c r="I161" s="148"/>
      <c r="J161" s="71">
        <v>1088.6636501755149</v>
      </c>
      <c r="K161" s="71">
        <v>6.5031037289627269</v>
      </c>
      <c r="L161" s="71">
        <v>6.6139818421613494</v>
      </c>
      <c r="M161" s="71">
        <v>270.59870960633981</v>
      </c>
      <c r="N161" s="71">
        <v>193.71042352090441</v>
      </c>
      <c r="O161" s="71">
        <v>176.32184668588459</v>
      </c>
      <c r="P161" s="71">
        <v>114.52789950351369</v>
      </c>
      <c r="Q161" s="71">
        <v>8.4553905586820992</v>
      </c>
      <c r="R161" s="71">
        <v>0</v>
      </c>
      <c r="S161" s="71">
        <v>10.142875643320879</v>
      </c>
      <c r="T161" s="72"/>
      <c r="U161" s="71">
        <v>110639184</v>
      </c>
      <c r="V161" s="71">
        <v>4000</v>
      </c>
      <c r="W161" s="71">
        <v>143</v>
      </c>
      <c r="X161" s="71">
        <v>63417</v>
      </c>
      <c r="Y161" s="71">
        <v>57238</v>
      </c>
      <c r="Z161" s="71">
        <v>89135</v>
      </c>
      <c r="AA161" s="71">
        <v>23051</v>
      </c>
      <c r="AB161" s="71">
        <v>145039</v>
      </c>
      <c r="AC161" s="71">
        <v>0</v>
      </c>
      <c r="AD161" s="71">
        <v>10.142875643320879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410.24200000000002</v>
      </c>
      <c r="BK161" s="71">
        <v>0</v>
      </c>
      <c r="BL161" s="71">
        <v>48.760999999999996</v>
      </c>
      <c r="BM161" s="71">
        <v>0</v>
      </c>
      <c r="BN161" s="72"/>
      <c r="BO161" s="71">
        <v>0</v>
      </c>
      <c r="BP161" s="71">
        <v>0</v>
      </c>
      <c r="BQ161" s="71">
        <v>34</v>
      </c>
      <c r="BR161" s="71">
        <v>1</v>
      </c>
      <c r="BS161" s="71">
        <v>7</v>
      </c>
      <c r="BT161" s="71">
        <v>0</v>
      </c>
      <c r="BU161"/>
      <c r="BV161" s="70">
        <v>455.10399999999998</v>
      </c>
      <c r="BW161" s="70">
        <v>0</v>
      </c>
      <c r="BX161" s="70">
        <v>0</v>
      </c>
      <c r="BY161" s="70">
        <v>0</v>
      </c>
      <c r="BZ161" s="70">
        <v>3.899</v>
      </c>
      <c r="CA161" s="70">
        <v>0</v>
      </c>
      <c r="CB161" s="70">
        <v>0</v>
      </c>
      <c r="CC161" s="70">
        <v>0</v>
      </c>
      <c r="CD161" s="70">
        <v>0</v>
      </c>
    </row>
    <row r="162" spans="1:82">
      <c r="A162" s="70" t="s">
        <v>1929</v>
      </c>
      <c r="B162" s="70">
        <v>92</v>
      </c>
      <c r="C162" s="70">
        <v>7</v>
      </c>
      <c r="D162" s="70">
        <v>6</v>
      </c>
      <c r="E162" s="70">
        <v>2010</v>
      </c>
      <c r="F162" s="70" t="s">
        <v>177</v>
      </c>
      <c r="G162" s="70" t="s">
        <v>1922</v>
      </c>
      <c r="H162" s="70" t="s">
        <v>1923</v>
      </c>
      <c r="I162" s="148"/>
      <c r="J162" s="71">
        <v>1105.282451569328</v>
      </c>
      <c r="K162" s="71">
        <v>6.9381180805473646</v>
      </c>
      <c r="L162" s="71">
        <v>6.2391752452841072</v>
      </c>
      <c r="M162" s="71">
        <v>277.80229464928442</v>
      </c>
      <c r="N162" s="71">
        <v>215.71520068993041</v>
      </c>
      <c r="O162" s="71">
        <v>175.9591727557121</v>
      </c>
      <c r="P162" s="71">
        <v>117.1454082292003</v>
      </c>
      <c r="Q162" s="71">
        <v>8.8602220037220896</v>
      </c>
      <c r="R162" s="71">
        <v>0</v>
      </c>
      <c r="S162" s="71">
        <v>10.953824093965819</v>
      </c>
      <c r="T162" s="72"/>
      <c r="U162" s="71">
        <v>113801493</v>
      </c>
      <c r="V162" s="71">
        <v>4000</v>
      </c>
      <c r="W162" s="71">
        <v>143</v>
      </c>
      <c r="X162" s="71">
        <v>63417</v>
      </c>
      <c r="Y162" s="71">
        <v>58060</v>
      </c>
      <c r="Z162" s="71">
        <v>89365</v>
      </c>
      <c r="AA162" s="71">
        <v>22989</v>
      </c>
      <c r="AB162" s="71">
        <v>145634</v>
      </c>
      <c r="AC162" s="71">
        <v>0</v>
      </c>
      <c r="AD162" s="71">
        <v>10.953824093965819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455.95299999999997</v>
      </c>
      <c r="BK162" s="71">
        <v>0</v>
      </c>
      <c r="BL162" s="71">
        <v>52.545000000000002</v>
      </c>
      <c r="BM162" s="71">
        <v>0</v>
      </c>
      <c r="BN162" s="72"/>
      <c r="BO162" s="71">
        <v>0</v>
      </c>
      <c r="BP162" s="71">
        <v>0</v>
      </c>
      <c r="BQ162" s="71">
        <v>34</v>
      </c>
      <c r="BR162" s="71">
        <v>1</v>
      </c>
      <c r="BS162" s="71">
        <v>7</v>
      </c>
      <c r="BT162" s="71">
        <v>0</v>
      </c>
      <c r="BU162"/>
      <c r="BV162" s="70">
        <v>504.35700000000003</v>
      </c>
      <c r="BW162" s="70">
        <v>0</v>
      </c>
      <c r="BX162" s="70">
        <v>0</v>
      </c>
      <c r="BY162" s="70">
        <v>0</v>
      </c>
      <c r="BZ162" s="70">
        <v>4.141</v>
      </c>
      <c r="CA162" s="70">
        <v>0</v>
      </c>
      <c r="CB162" s="70">
        <v>0</v>
      </c>
      <c r="CC162" s="70">
        <v>0</v>
      </c>
      <c r="CD162" s="70">
        <v>0</v>
      </c>
    </row>
    <row r="163" spans="1:82">
      <c r="A163" s="70" t="s">
        <v>1930</v>
      </c>
      <c r="B163" s="70">
        <v>93</v>
      </c>
      <c r="C163" s="70">
        <v>8</v>
      </c>
      <c r="D163" s="70">
        <v>6</v>
      </c>
      <c r="E163" s="70">
        <v>2011</v>
      </c>
      <c r="F163" s="70" t="s">
        <v>178</v>
      </c>
      <c r="G163" s="70" t="s">
        <v>1922</v>
      </c>
      <c r="H163" s="70" t="s">
        <v>1923</v>
      </c>
      <c r="I163" s="148"/>
      <c r="J163" s="71">
        <v>1090.2839530505801</v>
      </c>
      <c r="K163" s="71">
        <v>9.4216976553985994</v>
      </c>
      <c r="L163" s="71">
        <v>6.4787207433463854</v>
      </c>
      <c r="M163" s="71">
        <v>300.86627089630048</v>
      </c>
      <c r="N163" s="71">
        <v>220.117422445068</v>
      </c>
      <c r="O163" s="71">
        <v>174.41466783069345</v>
      </c>
      <c r="P163" s="71">
        <v>114.49741514631398</v>
      </c>
      <c r="Q163" s="71">
        <v>10.2356022552288</v>
      </c>
      <c r="R163" s="71">
        <v>0</v>
      </c>
      <c r="S163" s="71">
        <v>9.8966740521251584</v>
      </c>
      <c r="T163" s="72"/>
      <c r="U163" s="71">
        <v>110528469</v>
      </c>
      <c r="V163" s="71">
        <v>4000</v>
      </c>
      <c r="W163" s="71">
        <v>143</v>
      </c>
      <c r="X163" s="71">
        <v>63417</v>
      </c>
      <c r="Y163" s="71">
        <v>58819</v>
      </c>
      <c r="Z163" s="71">
        <v>90505</v>
      </c>
      <c r="AA163" s="71">
        <v>23138</v>
      </c>
      <c r="AB163" s="71">
        <v>145854</v>
      </c>
      <c r="AC163" s="71">
        <v>0</v>
      </c>
      <c r="AD163" s="71">
        <v>9.8966740521251584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428.08100000000002</v>
      </c>
      <c r="BK163" s="71">
        <v>0</v>
      </c>
      <c r="BL163" s="71">
        <v>52.199999999999996</v>
      </c>
      <c r="BM163" s="71">
        <v>0</v>
      </c>
      <c r="BN163" s="72"/>
      <c r="BO163" s="71">
        <v>0</v>
      </c>
      <c r="BP163" s="71">
        <v>0</v>
      </c>
      <c r="BQ163" s="71">
        <v>34</v>
      </c>
      <c r="BR163" s="71">
        <v>1</v>
      </c>
      <c r="BS163" s="71">
        <v>7</v>
      </c>
      <c r="BT163" s="71">
        <v>0</v>
      </c>
      <c r="BU163"/>
      <c r="BV163" s="70">
        <v>462.67700000000002</v>
      </c>
      <c r="BW163" s="70">
        <v>0</v>
      </c>
      <c r="BX163" s="70">
        <v>13.6</v>
      </c>
      <c r="BY163" s="70">
        <v>0</v>
      </c>
      <c r="BZ163" s="70">
        <v>4.0039999999999996</v>
      </c>
      <c r="CA163" s="70">
        <v>0</v>
      </c>
      <c r="CB163" s="70">
        <v>0</v>
      </c>
      <c r="CC163" s="70">
        <v>0</v>
      </c>
      <c r="CD163" s="70">
        <v>0</v>
      </c>
    </row>
    <row r="164" spans="1:82">
      <c r="A164" s="70" t="s">
        <v>1931</v>
      </c>
      <c r="B164" s="70">
        <v>94</v>
      </c>
      <c r="C164" s="70">
        <v>9</v>
      </c>
      <c r="D164" s="70">
        <v>6</v>
      </c>
      <c r="E164" s="70">
        <v>2012</v>
      </c>
      <c r="F164" s="70" t="s">
        <v>179</v>
      </c>
      <c r="G164" s="70" t="s">
        <v>1922</v>
      </c>
      <c r="H164" s="70" t="s">
        <v>1923</v>
      </c>
      <c r="I164" s="148"/>
      <c r="J164" s="71">
        <v>1100.1729032335691</v>
      </c>
      <c r="K164" s="71">
        <v>8.4258096353540513</v>
      </c>
      <c r="L164" s="71">
        <v>6.3110324291791944</v>
      </c>
      <c r="M164" s="71">
        <v>317.85340610246118</v>
      </c>
      <c r="N164" s="71">
        <v>238.965417728125</v>
      </c>
      <c r="O164" s="71">
        <v>175.47610043758601</v>
      </c>
      <c r="P164" s="71">
        <v>114.47700606014757</v>
      </c>
      <c r="Q164" s="71">
        <v>11.6930013966356</v>
      </c>
      <c r="R164" s="71">
        <v>0</v>
      </c>
      <c r="S164" s="71">
        <v>9.3483294013538245</v>
      </c>
      <c r="T164" s="72"/>
      <c r="U164" s="71">
        <v>120092032</v>
      </c>
      <c r="V164" s="71">
        <v>4000</v>
      </c>
      <c r="W164" s="71">
        <v>143</v>
      </c>
      <c r="X164" s="71">
        <v>63417</v>
      </c>
      <c r="Y164" s="71">
        <v>63168</v>
      </c>
      <c r="Z164" s="71">
        <v>91778</v>
      </c>
      <c r="AA164" s="71">
        <v>23003</v>
      </c>
      <c r="AB164" s="71">
        <v>153359</v>
      </c>
      <c r="AC164" s="71">
        <v>0</v>
      </c>
      <c r="AD164" s="71">
        <v>9.3483294013538245</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443.48200000000003</v>
      </c>
      <c r="BK164" s="71">
        <v>0</v>
      </c>
      <c r="BL164" s="71">
        <v>54.870000000000005</v>
      </c>
      <c r="BM164" s="71">
        <v>0</v>
      </c>
      <c r="BN164" s="72"/>
      <c r="BO164" s="71">
        <v>0</v>
      </c>
      <c r="BP164" s="71">
        <v>0</v>
      </c>
      <c r="BQ164" s="71">
        <v>35</v>
      </c>
      <c r="BR164" s="71">
        <v>1</v>
      </c>
      <c r="BS164" s="71">
        <v>7</v>
      </c>
      <c r="BT164" s="71">
        <v>0</v>
      </c>
      <c r="BU164"/>
      <c r="BV164" s="70">
        <v>477.67899999999997</v>
      </c>
      <c r="BW164" s="70">
        <v>0</v>
      </c>
      <c r="BX164" s="70">
        <v>16.5</v>
      </c>
      <c r="BY164" s="70">
        <v>0</v>
      </c>
      <c r="BZ164" s="70">
        <v>4.173</v>
      </c>
      <c r="CA164" s="70">
        <v>0</v>
      </c>
      <c r="CB164" s="70">
        <v>0</v>
      </c>
      <c r="CC164" s="70">
        <v>0</v>
      </c>
      <c r="CD164" s="70">
        <v>0</v>
      </c>
    </row>
    <row r="165" spans="1:82">
      <c r="A165" s="70" t="s">
        <v>1932</v>
      </c>
      <c r="B165" s="70">
        <v>95</v>
      </c>
      <c r="C165" s="70">
        <v>10</v>
      </c>
      <c r="D165" s="70">
        <v>6</v>
      </c>
      <c r="E165" s="70">
        <v>2013</v>
      </c>
      <c r="F165" s="70" t="s">
        <v>180</v>
      </c>
      <c r="G165" s="70" t="s">
        <v>1922</v>
      </c>
      <c r="H165" s="70" t="s">
        <v>1923</v>
      </c>
      <c r="I165" s="148"/>
      <c r="J165" s="71">
        <v>1097.6325260469789</v>
      </c>
      <c r="K165" s="71">
        <v>7.16009291201261</v>
      </c>
      <c r="L165" s="71">
        <v>5.8233054289024384</v>
      </c>
      <c r="M165" s="71">
        <v>316.44391242750072</v>
      </c>
      <c r="N165" s="71">
        <v>217.43263022309071</v>
      </c>
      <c r="O165" s="71">
        <v>170.55325522005205</v>
      </c>
      <c r="P165" s="71">
        <v>117.26616801935509</v>
      </c>
      <c r="Q165" s="71">
        <v>11.8776892328955</v>
      </c>
      <c r="R165" s="71">
        <v>0</v>
      </c>
      <c r="S165" s="71">
        <v>12.10495240585866</v>
      </c>
      <c r="T165" s="72"/>
      <c r="U165" s="71">
        <v>123588698</v>
      </c>
      <c r="V165" s="71">
        <v>4000</v>
      </c>
      <c r="W165" s="71">
        <v>143</v>
      </c>
      <c r="X165" s="71">
        <v>63417</v>
      </c>
      <c r="Y165" s="71">
        <v>63605</v>
      </c>
      <c r="Z165" s="71">
        <v>93186</v>
      </c>
      <c r="AA165" s="71">
        <v>23475</v>
      </c>
      <c r="AB165" s="71">
        <v>153548</v>
      </c>
      <c r="AC165" s="71">
        <v>0</v>
      </c>
      <c r="AD165" s="71">
        <v>12.10495240585866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453.03100000000001</v>
      </c>
      <c r="BK165" s="71">
        <v>0</v>
      </c>
      <c r="BL165" s="71">
        <v>55.608000000000004</v>
      </c>
      <c r="BM165" s="71">
        <v>0</v>
      </c>
      <c r="BN165" s="72"/>
      <c r="BO165" s="71">
        <v>0</v>
      </c>
      <c r="BP165" s="71">
        <v>0</v>
      </c>
      <c r="BQ165" s="71">
        <v>36</v>
      </c>
      <c r="BR165" s="71">
        <v>1</v>
      </c>
      <c r="BS165" s="71">
        <v>6</v>
      </c>
      <c r="BT165" s="71">
        <v>0</v>
      </c>
      <c r="BU165"/>
      <c r="BV165" s="70">
        <v>483.298</v>
      </c>
      <c r="BW165" s="70">
        <v>0</v>
      </c>
      <c r="BX165" s="70">
        <v>21.6</v>
      </c>
      <c r="BY165" s="70">
        <v>0</v>
      </c>
      <c r="BZ165" s="70">
        <v>3.7410000000000001</v>
      </c>
      <c r="CA165" s="70">
        <v>0</v>
      </c>
      <c r="CB165" s="70">
        <v>0</v>
      </c>
      <c r="CC165" s="70">
        <v>0</v>
      </c>
      <c r="CD165" s="70">
        <v>0</v>
      </c>
    </row>
    <row r="166" spans="1:82">
      <c r="A166" s="70" t="s">
        <v>1933</v>
      </c>
      <c r="B166" s="70">
        <v>96</v>
      </c>
      <c r="C166" s="70">
        <v>11</v>
      </c>
      <c r="D166" s="70">
        <v>6</v>
      </c>
      <c r="E166" s="70">
        <v>2014</v>
      </c>
      <c r="F166" s="70" t="s">
        <v>181</v>
      </c>
      <c r="G166" s="70" t="s">
        <v>1922</v>
      </c>
      <c r="H166" s="70" t="s">
        <v>1923</v>
      </c>
      <c r="I166" s="148"/>
      <c r="J166" s="71">
        <v>1111.165911580357</v>
      </c>
      <c r="K166" s="71">
        <v>6.7947619724024761</v>
      </c>
      <c r="L166" s="71">
        <v>6.7206369389137164</v>
      </c>
      <c r="M166" s="71">
        <v>296.44656755617319</v>
      </c>
      <c r="N166" s="71">
        <v>211.25705321459509</v>
      </c>
      <c r="O166" s="71">
        <v>163.28491670704619</v>
      </c>
      <c r="P166" s="71">
        <v>118.24225667204729</v>
      </c>
      <c r="Q166" s="71">
        <v>11.4104819575075</v>
      </c>
      <c r="R166" s="71">
        <v>0</v>
      </c>
      <c r="S166" s="71">
        <v>9.6082097911671536</v>
      </c>
      <c r="T166" s="72"/>
      <c r="U166" s="71">
        <v>136618666</v>
      </c>
      <c r="V166" s="71">
        <v>3288</v>
      </c>
      <c r="W166" s="71">
        <v>141</v>
      </c>
      <c r="X166" s="71">
        <v>63644</v>
      </c>
      <c r="Y166" s="71">
        <v>64447</v>
      </c>
      <c r="Z166" s="71">
        <v>93963</v>
      </c>
      <c r="AA166" s="71">
        <v>23548</v>
      </c>
      <c r="AB166" s="71">
        <v>153744</v>
      </c>
      <c r="AC166" s="71">
        <v>0</v>
      </c>
      <c r="AD166" s="71">
        <v>9.6082097911671536</v>
      </c>
      <c r="AE166" s="72"/>
      <c r="AF166" s="71"/>
      <c r="AG166" s="71"/>
      <c r="AH166" s="71"/>
      <c r="AI166" s="71"/>
      <c r="AJ166" s="71"/>
      <c r="AK166" s="71"/>
      <c r="AL166" s="71"/>
      <c r="AM166" s="71"/>
      <c r="AN166" s="71"/>
      <c r="AO166" s="71"/>
      <c r="AP166" s="71"/>
      <c r="AQ166" s="72"/>
      <c r="AR166" s="71">
        <v>3224</v>
      </c>
      <c r="AS166" s="71">
        <v>457</v>
      </c>
      <c r="AT166" s="71">
        <v>0</v>
      </c>
      <c r="AU166" s="71">
        <v>0</v>
      </c>
      <c r="AV166" s="71">
        <v>0</v>
      </c>
      <c r="AW166" s="71">
        <v>1</v>
      </c>
      <c r="AX166" s="71"/>
      <c r="AY166" s="72"/>
      <c r="AZ166" s="71">
        <v>13218.6</v>
      </c>
      <c r="BA166" s="71">
        <v>17108.400000000001</v>
      </c>
      <c r="BB166" s="71">
        <v>0</v>
      </c>
      <c r="BC166" s="71">
        <v>0</v>
      </c>
      <c r="BD166" s="71">
        <v>0</v>
      </c>
      <c r="BE166" s="71">
        <v>2647.4</v>
      </c>
      <c r="BF166" s="71"/>
      <c r="BG166" s="72"/>
      <c r="BH166" s="71">
        <v>0</v>
      </c>
      <c r="BI166" s="71">
        <v>0</v>
      </c>
      <c r="BJ166" s="71">
        <v>438.19799999999998</v>
      </c>
      <c r="BK166" s="71">
        <v>0</v>
      </c>
      <c r="BL166" s="71">
        <v>57.067000000000007</v>
      </c>
      <c r="BM166" s="71">
        <v>0</v>
      </c>
      <c r="BN166" s="72"/>
      <c r="BO166" s="71">
        <v>0</v>
      </c>
      <c r="BP166" s="71">
        <v>0</v>
      </c>
      <c r="BQ166" s="71">
        <v>36</v>
      </c>
      <c r="BR166" s="71">
        <v>1</v>
      </c>
      <c r="BS166" s="71">
        <v>8</v>
      </c>
      <c r="BT166" s="71">
        <v>0</v>
      </c>
      <c r="BU166"/>
      <c r="BV166" s="70">
        <v>474.80099999999999</v>
      </c>
      <c r="BW166" s="70">
        <v>0</v>
      </c>
      <c r="BX166" s="70">
        <v>16.183</v>
      </c>
      <c r="BY166" s="70">
        <v>0</v>
      </c>
      <c r="BZ166" s="70">
        <v>4.2809999999999997</v>
      </c>
      <c r="CA166" s="70">
        <v>0</v>
      </c>
      <c r="CB166" s="70">
        <v>0</v>
      </c>
      <c r="CC166" s="70">
        <v>0</v>
      </c>
      <c r="CD166" s="70">
        <v>0</v>
      </c>
    </row>
    <row r="167" spans="1:82">
      <c r="A167" s="70" t="s">
        <v>1934</v>
      </c>
      <c r="B167" s="70">
        <v>97</v>
      </c>
      <c r="C167" s="70">
        <v>12</v>
      </c>
      <c r="D167" s="70">
        <v>6</v>
      </c>
      <c r="E167" s="70">
        <v>2015</v>
      </c>
      <c r="F167" s="70" t="s">
        <v>182</v>
      </c>
      <c r="G167" s="70" t="s">
        <v>1922</v>
      </c>
      <c r="H167" s="70" t="s">
        <v>1923</v>
      </c>
      <c r="I167" s="148"/>
      <c r="J167" s="71">
        <v>1025.2727584340839</v>
      </c>
      <c r="K167" s="71">
        <v>6.5884812863470819</v>
      </c>
      <c r="L167" s="71">
        <v>7.8979953438720258</v>
      </c>
      <c r="M167" s="71">
        <v>282.5863025140597</v>
      </c>
      <c r="N167" s="71">
        <v>191.83533704826851</v>
      </c>
      <c r="O167" s="71">
        <v>162.7801044710352</v>
      </c>
      <c r="P167" s="71">
        <v>119.74778319720286</v>
      </c>
      <c r="Q167" s="71">
        <v>11.1636602325284</v>
      </c>
      <c r="R167" s="71">
        <v>0</v>
      </c>
      <c r="S167" s="71">
        <v>11.1281063287402</v>
      </c>
      <c r="T167" s="72"/>
      <c r="U167" s="71">
        <v>144490731</v>
      </c>
      <c r="V167" s="71">
        <v>3288</v>
      </c>
      <c r="W167" s="71">
        <v>141</v>
      </c>
      <c r="X167" s="71">
        <v>63644</v>
      </c>
      <c r="Y167" s="71">
        <v>65078</v>
      </c>
      <c r="Z167" s="71">
        <v>94574</v>
      </c>
      <c r="AA167" s="71">
        <v>23829</v>
      </c>
      <c r="AB167" s="71">
        <v>153655</v>
      </c>
      <c r="AC167" s="71">
        <v>0</v>
      </c>
      <c r="AD167" s="71">
        <v>11.1281063287402</v>
      </c>
      <c r="AE167" s="72"/>
      <c r="AF167" s="71">
        <v>762432049.25707829</v>
      </c>
      <c r="AG167" s="71">
        <v>5466416.6054978548</v>
      </c>
      <c r="AH167" s="71">
        <v>1600139.958096945</v>
      </c>
      <c r="AI167" s="71">
        <v>382518720.81469041</v>
      </c>
      <c r="AJ167" s="71">
        <v>284812240.89019668</v>
      </c>
      <c r="AK167" s="71">
        <v>0</v>
      </c>
      <c r="AL167" s="71">
        <v>0</v>
      </c>
      <c r="AM167" s="71">
        <v>21057773.191517308</v>
      </c>
      <c r="AN167" s="71">
        <v>0</v>
      </c>
      <c r="AO167" s="71">
        <v>0</v>
      </c>
      <c r="AP167" s="71">
        <v>1457887340.7170777</v>
      </c>
      <c r="AQ167" s="72"/>
      <c r="AR167" s="71">
        <v>3516</v>
      </c>
      <c r="AS167" s="71">
        <v>622</v>
      </c>
      <c r="AT167" s="71">
        <v>0</v>
      </c>
      <c r="AU167" s="71">
        <v>0</v>
      </c>
      <c r="AV167" s="71">
        <v>0</v>
      </c>
      <c r="AW167" s="71">
        <v>1</v>
      </c>
      <c r="AX167" s="71"/>
      <c r="AY167" s="72"/>
      <c r="AZ167" s="71">
        <v>14671.1</v>
      </c>
      <c r="BA167" s="71">
        <v>21675.599999999999</v>
      </c>
      <c r="BB167" s="71">
        <v>0</v>
      </c>
      <c r="BC167" s="71">
        <v>0</v>
      </c>
      <c r="BD167" s="71">
        <v>0</v>
      </c>
      <c r="BE167" s="71">
        <v>2647.4</v>
      </c>
      <c r="BF167" s="71"/>
      <c r="BG167" s="72"/>
      <c r="BH167" s="71">
        <v>0</v>
      </c>
      <c r="BI167" s="71">
        <v>0</v>
      </c>
      <c r="BJ167" s="71">
        <v>415.20100000000002</v>
      </c>
      <c r="BK167" s="71">
        <v>0</v>
      </c>
      <c r="BL167" s="71">
        <v>66.225000000000009</v>
      </c>
      <c r="BM167" s="71">
        <v>0</v>
      </c>
      <c r="BN167" s="72"/>
      <c r="BO167" s="71">
        <v>0</v>
      </c>
      <c r="BP167" s="71">
        <v>0</v>
      </c>
      <c r="BQ167" s="71">
        <v>35</v>
      </c>
      <c r="BR167" s="71">
        <v>1</v>
      </c>
      <c r="BS167" s="71">
        <v>9</v>
      </c>
      <c r="BT167" s="71">
        <v>0</v>
      </c>
      <c r="BU167"/>
      <c r="BV167" s="70">
        <v>461.11700000000002</v>
      </c>
      <c r="BW167" s="70">
        <v>0</v>
      </c>
      <c r="BX167" s="70">
        <v>20.309000000000001</v>
      </c>
      <c r="BY167" s="70">
        <v>0</v>
      </c>
      <c r="BZ167" s="70">
        <v>0</v>
      </c>
      <c r="CA167" s="70">
        <v>0</v>
      </c>
      <c r="CB167" s="70">
        <v>0</v>
      </c>
      <c r="CC167" s="70">
        <v>0</v>
      </c>
      <c r="CD167" s="70">
        <v>0</v>
      </c>
    </row>
    <row r="168" spans="1:82">
      <c r="A168" s="70" t="s">
        <v>1935</v>
      </c>
      <c r="B168" s="70">
        <v>98</v>
      </c>
      <c r="C168" s="70">
        <v>13</v>
      </c>
      <c r="D168" s="70">
        <v>6</v>
      </c>
      <c r="E168" s="70">
        <v>2016</v>
      </c>
      <c r="F168" s="70" t="s">
        <v>155</v>
      </c>
      <c r="G168" s="70" t="s">
        <v>1922</v>
      </c>
      <c r="H168" s="70" t="s">
        <v>1923</v>
      </c>
      <c r="I168" s="148"/>
      <c r="J168" s="71">
        <v>1073.880221167509</v>
      </c>
      <c r="K168" s="71">
        <v>6.6305740048179658</v>
      </c>
      <c r="L168" s="71">
        <v>8.3623276139515088</v>
      </c>
      <c r="M168" s="71">
        <v>245.15619023384303</v>
      </c>
      <c r="N168" s="71">
        <v>190.61014164353793</v>
      </c>
      <c r="O168" s="71">
        <v>162.23843353728563</v>
      </c>
      <c r="P168" s="71">
        <v>119.66546251398144</v>
      </c>
      <c r="Q168" s="71">
        <v>10.839967946367796</v>
      </c>
      <c r="R168" s="71">
        <v>0</v>
      </c>
      <c r="S168" s="71">
        <v>10.513635598077883</v>
      </c>
      <c r="T168" s="72"/>
      <c r="U168" s="71">
        <v>140293862</v>
      </c>
      <c r="V168" s="71">
        <v>3288</v>
      </c>
      <c r="W168" s="71">
        <v>141</v>
      </c>
      <c r="X168" s="71">
        <v>63644</v>
      </c>
      <c r="Y168" s="71">
        <v>65638</v>
      </c>
      <c r="Z168" s="71">
        <v>95418</v>
      </c>
      <c r="AA168" s="71">
        <v>24629</v>
      </c>
      <c r="AB168" s="71">
        <v>153471</v>
      </c>
      <c r="AC168" s="71">
        <v>0</v>
      </c>
      <c r="AD168" s="71">
        <v>10.51363559807788</v>
      </c>
      <c r="AE168" s="72"/>
      <c r="AF168" s="71">
        <v>756109119.32198989</v>
      </c>
      <c r="AG168" s="71">
        <v>5191131.9004454929</v>
      </c>
      <c r="AH168" s="71">
        <v>1286939.782004741</v>
      </c>
      <c r="AI168" s="71">
        <v>379249065.98303992</v>
      </c>
      <c r="AJ168" s="71">
        <v>273269859.16781157</v>
      </c>
      <c r="AK168" s="71">
        <v>0</v>
      </c>
      <c r="AL168" s="71">
        <v>0</v>
      </c>
      <c r="AM168" s="71">
        <v>21048896.99627744</v>
      </c>
      <c r="AN168" s="71">
        <v>0</v>
      </c>
      <c r="AO168" s="71">
        <v>0</v>
      </c>
      <c r="AP168" s="71">
        <v>1436155013.1515689</v>
      </c>
      <c r="AQ168" s="72"/>
      <c r="AR168" s="71">
        <v>3779</v>
      </c>
      <c r="AS168" s="71">
        <v>724</v>
      </c>
      <c r="AT168" s="71">
        <v>0</v>
      </c>
      <c r="AU168" s="71">
        <v>0</v>
      </c>
      <c r="AV168" s="71">
        <v>0</v>
      </c>
      <c r="AW168" s="71">
        <v>1</v>
      </c>
      <c r="AX168" s="71"/>
      <c r="AY168" s="72"/>
      <c r="AZ168" s="71">
        <v>15925.7</v>
      </c>
      <c r="BA168" s="71">
        <v>26396.799999999999</v>
      </c>
      <c r="BB168" s="71">
        <v>0</v>
      </c>
      <c r="BC168" s="71">
        <v>0</v>
      </c>
      <c r="BD168" s="71">
        <v>0</v>
      </c>
      <c r="BE168" s="71">
        <v>2647.4</v>
      </c>
      <c r="BF168" s="71"/>
      <c r="BG168" s="72"/>
      <c r="BH168" s="71">
        <v>0</v>
      </c>
      <c r="BI168" s="71">
        <v>0</v>
      </c>
      <c r="BJ168" s="71">
        <v>414.654</v>
      </c>
      <c r="BK168" s="71">
        <v>0</v>
      </c>
      <c r="BL168" s="71">
        <v>69.521000000000001</v>
      </c>
      <c r="BM168" s="71">
        <v>0</v>
      </c>
      <c r="BN168" s="72"/>
      <c r="BO168" s="71">
        <v>0</v>
      </c>
      <c r="BP168" s="71">
        <v>0</v>
      </c>
      <c r="BQ168" s="71">
        <v>35</v>
      </c>
      <c r="BR168" s="71">
        <v>1</v>
      </c>
      <c r="BS168" s="71">
        <v>9</v>
      </c>
      <c r="BT168" s="71">
        <v>0</v>
      </c>
      <c r="BU168"/>
      <c r="BV168" s="70">
        <v>456.27300000000002</v>
      </c>
      <c r="BW168" s="70">
        <v>0</v>
      </c>
      <c r="BX168" s="70">
        <v>20.027000000000001</v>
      </c>
      <c r="BY168" s="70">
        <v>0</v>
      </c>
      <c r="BZ168" s="70">
        <v>4.2169999999999996</v>
      </c>
      <c r="CA168" s="70">
        <v>3.6579999999999999</v>
      </c>
      <c r="CB168" s="70">
        <v>0</v>
      </c>
      <c r="CC168" s="70">
        <v>0</v>
      </c>
      <c r="CD168" s="70">
        <v>0</v>
      </c>
    </row>
    <row r="169" spans="1:82">
      <c r="A169" s="70" t="s">
        <v>1936</v>
      </c>
      <c r="B169" s="70">
        <v>99</v>
      </c>
      <c r="C169" s="70">
        <v>14</v>
      </c>
      <c r="D169" s="70">
        <v>6</v>
      </c>
      <c r="E169" s="70">
        <v>2017</v>
      </c>
      <c r="F169" s="70" t="s">
        <v>156</v>
      </c>
      <c r="G169" s="70" t="s">
        <v>1922</v>
      </c>
      <c r="H169" s="70" t="s">
        <v>1923</v>
      </c>
      <c r="I169" s="148"/>
      <c r="J169" s="71">
        <v>979.01533054623246</v>
      </c>
      <c r="K169" s="71">
        <v>6.769533295846859</v>
      </c>
      <c r="L169" s="71">
        <v>7.779173124359736</v>
      </c>
      <c r="M169" s="71">
        <v>242.95685025471639</v>
      </c>
      <c r="N169" s="71">
        <v>196.88209813278229</v>
      </c>
      <c r="O169" s="71">
        <v>160.8371363835594</v>
      </c>
      <c r="P169" s="71">
        <v>119.90680887872601</v>
      </c>
      <c r="Q169" s="71">
        <v>10.456876762264701</v>
      </c>
      <c r="R169" s="71">
        <v>0</v>
      </c>
      <c r="S169" s="71">
        <v>11.994153512007641</v>
      </c>
      <c r="T169" s="72"/>
      <c r="U169" s="71">
        <v>136273448</v>
      </c>
      <c r="V169" s="71">
        <v>3288</v>
      </c>
      <c r="W169" s="71">
        <v>141</v>
      </c>
      <c r="X169" s="71">
        <v>63644</v>
      </c>
      <c r="Y169" s="71">
        <v>66277</v>
      </c>
      <c r="Z169" s="71">
        <v>96163</v>
      </c>
      <c r="AA169" s="71">
        <v>24836</v>
      </c>
      <c r="AB169" s="71">
        <v>153096</v>
      </c>
      <c r="AC169" s="71">
        <v>0</v>
      </c>
      <c r="AD169" s="71">
        <v>11.994153512007641</v>
      </c>
      <c r="AE169" s="72"/>
      <c r="AF169" s="71">
        <v>735259564.03616548</v>
      </c>
      <c r="AG169" s="71">
        <v>5372643.3012402644</v>
      </c>
      <c r="AH169" s="71">
        <v>1640043.344243967</v>
      </c>
      <c r="AI169" s="71">
        <v>385359274.16284698</v>
      </c>
      <c r="AJ169" s="71">
        <v>291327087.73776299</v>
      </c>
      <c r="AK169" s="71">
        <v>0</v>
      </c>
      <c r="AL169" s="71">
        <v>0</v>
      </c>
      <c r="AM169" s="71">
        <v>21030320.19352949</v>
      </c>
      <c r="AN169" s="71">
        <v>0</v>
      </c>
      <c r="AO169" s="71">
        <v>0</v>
      </c>
      <c r="AP169" s="71">
        <v>1439988932.7757893</v>
      </c>
      <c r="AQ169" s="72"/>
      <c r="AR169" s="71">
        <v>3986</v>
      </c>
      <c r="AS169" s="71">
        <v>800</v>
      </c>
      <c r="AT169" s="71">
        <v>0</v>
      </c>
      <c r="AU169" s="71">
        <v>0</v>
      </c>
      <c r="AV169" s="71">
        <v>0</v>
      </c>
      <c r="AW169" s="71">
        <v>1</v>
      </c>
      <c r="AX169" s="71"/>
      <c r="AY169" s="72"/>
      <c r="AZ169" s="71">
        <v>16947.7</v>
      </c>
      <c r="BA169" s="71">
        <v>27977.3</v>
      </c>
      <c r="BB169" s="71">
        <v>0</v>
      </c>
      <c r="BC169" s="71">
        <v>0</v>
      </c>
      <c r="BD169" s="71">
        <v>0</v>
      </c>
      <c r="BE169" s="71">
        <v>2647.4</v>
      </c>
      <c r="BF169" s="71"/>
      <c r="BG169" s="72"/>
      <c r="BH169" s="71">
        <v>0</v>
      </c>
      <c r="BI169" s="71">
        <v>0</v>
      </c>
      <c r="BJ169" s="71">
        <v>401.69400000000002</v>
      </c>
      <c r="BK169" s="71">
        <v>0</v>
      </c>
      <c r="BL169" s="71">
        <v>72.162999999999997</v>
      </c>
      <c r="BM169" s="71">
        <v>0</v>
      </c>
      <c r="BN169" s="72"/>
      <c r="BO169" s="71">
        <v>0</v>
      </c>
      <c r="BP169" s="71">
        <v>0</v>
      </c>
      <c r="BQ169" s="71">
        <v>36</v>
      </c>
      <c r="BR169" s="71">
        <v>1</v>
      </c>
      <c r="BS169" s="71">
        <v>9</v>
      </c>
      <c r="BT169" s="71">
        <v>0</v>
      </c>
      <c r="BU169"/>
      <c r="BV169" s="70">
        <v>447.36099999999999</v>
      </c>
      <c r="BW169" s="70">
        <v>0</v>
      </c>
      <c r="BX169" s="70">
        <v>22.2</v>
      </c>
      <c r="BY169" s="70">
        <v>0</v>
      </c>
      <c r="BZ169" s="70">
        <v>4.2960000000000003</v>
      </c>
      <c r="CA169" s="70">
        <v>0</v>
      </c>
      <c r="CB169" s="70">
        <v>0</v>
      </c>
      <c r="CC169" s="70">
        <v>0</v>
      </c>
      <c r="CD169" s="70">
        <v>0</v>
      </c>
    </row>
    <row r="170" spans="1:82">
      <c r="A170" s="70" t="s">
        <v>1937</v>
      </c>
      <c r="B170" s="70">
        <v>100</v>
      </c>
      <c r="C170" s="70">
        <v>15</v>
      </c>
      <c r="D170" s="70">
        <v>6</v>
      </c>
      <c r="E170" s="70">
        <v>2018</v>
      </c>
      <c r="F170" s="70" t="s">
        <v>183</v>
      </c>
      <c r="G170" s="70" t="s">
        <v>1922</v>
      </c>
      <c r="H170" s="70" t="s">
        <v>1923</v>
      </c>
      <c r="I170" s="148"/>
      <c r="J170" s="71">
        <v>985.22656693496594</v>
      </c>
      <c r="K170" s="71">
        <v>6.3200368657602297</v>
      </c>
      <c r="L170" s="71">
        <v>7.2442489901480034</v>
      </c>
      <c r="M170" s="71">
        <v>246.73673194977104</v>
      </c>
      <c r="N170" s="71">
        <v>181.48248924778784</v>
      </c>
      <c r="O170" s="71">
        <v>158.47673037299273</v>
      </c>
      <c r="P170" s="71">
        <v>121.17008901899783</v>
      </c>
      <c r="Q170" s="71">
        <v>9.6954294630024496</v>
      </c>
      <c r="R170" s="71">
        <v>0</v>
      </c>
      <c r="S170" s="71">
        <v>10.751631844485772</v>
      </c>
      <c r="T170" s="72"/>
      <c r="U170" s="71">
        <v>143114199</v>
      </c>
      <c r="V170" s="71">
        <v>3288</v>
      </c>
      <c r="W170" s="71">
        <v>141</v>
      </c>
      <c r="X170" s="71">
        <v>63644</v>
      </c>
      <c r="Y170" s="71">
        <v>67349</v>
      </c>
      <c r="Z170" s="71">
        <v>96566</v>
      </c>
      <c r="AA170" s="71">
        <v>25350</v>
      </c>
      <c r="AB170" s="71">
        <v>152971</v>
      </c>
      <c r="AC170" s="71">
        <v>0</v>
      </c>
      <c r="AD170" s="71">
        <v>10.75163184448577</v>
      </c>
      <c r="AE170" s="72"/>
      <c r="AF170" s="71">
        <v>744439651.89742196</v>
      </c>
      <c r="AG170" s="71">
        <v>4773073.1968587944</v>
      </c>
      <c r="AH170" s="71">
        <v>1546663.130378512</v>
      </c>
      <c r="AI170" s="71">
        <v>371825519.55740881</v>
      </c>
      <c r="AJ170" s="71">
        <v>265202097.71699771</v>
      </c>
      <c r="AK170" s="71">
        <v>0</v>
      </c>
      <c r="AL170" s="71">
        <v>0</v>
      </c>
      <c r="AM170" s="71">
        <v>21056628.056671642</v>
      </c>
      <c r="AN170" s="71">
        <v>0</v>
      </c>
      <c r="AO170" s="71">
        <v>0</v>
      </c>
      <c r="AP170" s="71">
        <v>1408843633.5557373</v>
      </c>
      <c r="AQ170" s="72"/>
      <c r="AR170" s="71">
        <v>4213</v>
      </c>
      <c r="AS170" s="71">
        <v>888</v>
      </c>
      <c r="AT170" s="71">
        <v>0</v>
      </c>
      <c r="AU170" s="71">
        <v>0</v>
      </c>
      <c r="AV170" s="71">
        <v>0</v>
      </c>
      <c r="AW170" s="71">
        <v>1</v>
      </c>
      <c r="AX170" s="71"/>
      <c r="AY170" s="72"/>
      <c r="AZ170" s="71">
        <v>18064.400000000001</v>
      </c>
      <c r="BA170" s="71">
        <v>30623</v>
      </c>
      <c r="BB170" s="71">
        <v>0</v>
      </c>
      <c r="BC170" s="71">
        <v>0</v>
      </c>
      <c r="BD170" s="71">
        <v>0</v>
      </c>
      <c r="BE170" s="71">
        <v>2647</v>
      </c>
      <c r="BF170" s="71"/>
      <c r="BG170" s="72"/>
      <c r="BH170" s="71">
        <v>0</v>
      </c>
      <c r="BI170" s="71">
        <v>0</v>
      </c>
      <c r="BJ170" s="71">
        <v>396.6</v>
      </c>
      <c r="BK170" s="71">
        <v>0</v>
      </c>
      <c r="BL170" s="71">
        <v>66.352999999999994</v>
      </c>
      <c r="BM170" s="71">
        <v>0</v>
      </c>
      <c r="BN170" s="72"/>
      <c r="BO170" s="71">
        <v>0</v>
      </c>
      <c r="BP170" s="71">
        <v>0</v>
      </c>
      <c r="BQ170" s="71">
        <v>34</v>
      </c>
      <c r="BR170" s="71">
        <v>1</v>
      </c>
      <c r="BS170" s="71">
        <v>9</v>
      </c>
      <c r="BT170" s="71">
        <v>0</v>
      </c>
      <c r="BU170"/>
      <c r="BV170" s="70">
        <v>440.41899999999998</v>
      </c>
      <c r="BW170" s="70">
        <v>0</v>
      </c>
      <c r="BX170" s="70">
        <v>18.238</v>
      </c>
      <c r="BY170" s="70">
        <v>0</v>
      </c>
      <c r="BZ170" s="70">
        <v>4.2960000000000003</v>
      </c>
      <c r="CA170" s="70">
        <v>0</v>
      </c>
      <c r="CB170" s="70">
        <v>0</v>
      </c>
      <c r="CC170" s="70">
        <v>0</v>
      </c>
      <c r="CD170" s="70">
        <v>0</v>
      </c>
    </row>
    <row r="171" spans="1:82">
      <c r="A171" s="70" t="s">
        <v>1938</v>
      </c>
      <c r="B171" s="70">
        <v>101</v>
      </c>
      <c r="C171" s="70">
        <v>16</v>
      </c>
      <c r="D171" s="70">
        <v>6</v>
      </c>
      <c r="E171" s="70">
        <v>2019</v>
      </c>
      <c r="F171" s="70" t="s">
        <v>158</v>
      </c>
      <c r="G171" s="70" t="s">
        <v>1922</v>
      </c>
      <c r="H171" s="70" t="s">
        <v>1923</v>
      </c>
      <c r="I171" s="148"/>
      <c r="J171" s="71">
        <v>958.75218786527319</v>
      </c>
      <c r="K171" s="71">
        <v>5.6705063768045783</v>
      </c>
      <c r="L171" s="71">
        <v>7.2831868278897911</v>
      </c>
      <c r="M171" s="71">
        <v>235.20370548046503</v>
      </c>
      <c r="N171" s="71">
        <v>178.37861021090859</v>
      </c>
      <c r="O171" s="71">
        <v>153.99948851941093</v>
      </c>
      <c r="P171" s="71">
        <v>120.74988215786897</v>
      </c>
      <c r="Q171" s="71">
        <v>9.4432680559362208</v>
      </c>
      <c r="R171" s="71">
        <v>0</v>
      </c>
      <c r="S171" s="71">
        <v>11.911575312168088</v>
      </c>
      <c r="T171" s="72"/>
      <c r="U171" s="71">
        <v>145740705</v>
      </c>
      <c r="V171" s="71">
        <v>3288</v>
      </c>
      <c r="W171" s="71">
        <v>141</v>
      </c>
      <c r="X171" s="71">
        <v>63644</v>
      </c>
      <c r="Y171" s="71">
        <v>68200</v>
      </c>
      <c r="Z171" s="71">
        <v>96414</v>
      </c>
      <c r="AA171" s="71">
        <v>25073</v>
      </c>
      <c r="AB171" s="71">
        <v>153026</v>
      </c>
      <c r="AC171" s="71">
        <v>0</v>
      </c>
      <c r="AD171" s="71">
        <v>11.91157531216809</v>
      </c>
      <c r="AE171" s="72"/>
      <c r="AF171" s="71">
        <v>736686991.94087183</v>
      </c>
      <c r="AG171" s="71">
        <v>4601834.2452288931</v>
      </c>
      <c r="AH171" s="71">
        <v>1661241.810726169</v>
      </c>
      <c r="AI171" s="71">
        <v>383863015.46552968</v>
      </c>
      <c r="AJ171" s="71">
        <v>290543538.47135597</v>
      </c>
      <c r="AK171" s="71">
        <v>0</v>
      </c>
      <c r="AL171" s="71">
        <v>0</v>
      </c>
      <c r="AM171" s="71">
        <v>20840989.220888764</v>
      </c>
      <c r="AN171" s="71">
        <v>0</v>
      </c>
      <c r="AO171" s="71">
        <v>0</v>
      </c>
      <c r="AP171" s="71">
        <v>1438197611.1546013</v>
      </c>
      <c r="AQ171" s="72"/>
      <c r="AR171" s="71">
        <v>4452</v>
      </c>
      <c r="AS171" s="71">
        <v>956</v>
      </c>
      <c r="AT171" s="71">
        <v>0</v>
      </c>
      <c r="AU171" s="71">
        <v>0</v>
      </c>
      <c r="AV171" s="71">
        <v>0</v>
      </c>
      <c r="AW171" s="71">
        <v>1</v>
      </c>
      <c r="AX171" s="71"/>
      <c r="AY171" s="72"/>
      <c r="AZ171" s="71">
        <v>19260.39999999998</v>
      </c>
      <c r="BA171" s="71">
        <v>32063.100000000009</v>
      </c>
      <c r="BB171" s="71">
        <v>0</v>
      </c>
      <c r="BC171" s="71">
        <v>0</v>
      </c>
      <c r="BD171" s="71">
        <v>0</v>
      </c>
      <c r="BE171" s="71">
        <v>2647.4</v>
      </c>
      <c r="BF171" s="71"/>
      <c r="BG171" s="72"/>
      <c r="BH171" s="71">
        <v>0</v>
      </c>
      <c r="BI171" s="71">
        <v>0</v>
      </c>
      <c r="BJ171" s="71">
        <v>327.25599999999997</v>
      </c>
      <c r="BK171" s="71">
        <v>2.8540000000000001</v>
      </c>
      <c r="BL171" s="71">
        <v>64.97</v>
      </c>
      <c r="BM171" s="71">
        <v>0</v>
      </c>
      <c r="BN171" s="72"/>
      <c r="BO171" s="71">
        <v>0</v>
      </c>
      <c r="BP171" s="71">
        <v>0</v>
      </c>
      <c r="BQ171" s="71">
        <v>33</v>
      </c>
      <c r="BR171" s="71">
        <v>1</v>
      </c>
      <c r="BS171" s="71">
        <v>8</v>
      </c>
      <c r="BT171" s="71">
        <v>0</v>
      </c>
      <c r="BU171"/>
      <c r="BV171" s="70">
        <v>368.24799999999999</v>
      </c>
      <c r="BW171" s="70">
        <v>0</v>
      </c>
      <c r="BX171" s="70">
        <v>22.643000000000001</v>
      </c>
      <c r="BY171" s="70">
        <v>0</v>
      </c>
      <c r="BZ171" s="70">
        <v>4.1890000000000001</v>
      </c>
      <c r="CA171" s="70">
        <v>0</v>
      </c>
      <c r="CB171" s="70">
        <v>0</v>
      </c>
      <c r="CC171" s="70">
        <v>0</v>
      </c>
      <c r="CD171" s="70">
        <v>0</v>
      </c>
    </row>
    <row r="172" spans="1:82">
      <c r="A172" s="70" t="s">
        <v>1939</v>
      </c>
      <c r="B172" s="70">
        <v>102</v>
      </c>
      <c r="C172" s="70">
        <v>17</v>
      </c>
      <c r="D172" s="70">
        <v>6</v>
      </c>
      <c r="E172" s="70">
        <v>2020</v>
      </c>
      <c r="F172" s="70" t="s">
        <v>159</v>
      </c>
      <c r="G172" s="70" t="s">
        <v>1922</v>
      </c>
      <c r="H172" s="70" t="s">
        <v>1923</v>
      </c>
      <c r="I172" s="148"/>
      <c r="J172" s="71">
        <v>883.59407388227919</v>
      </c>
      <c r="K172" s="71">
        <v>6.9551542813122529</v>
      </c>
      <c r="L172" s="71">
        <v>6.3492239794137495</v>
      </c>
      <c r="M172" s="71">
        <v>241.13900462539692</v>
      </c>
      <c r="N172" s="71">
        <v>177.85743029778806</v>
      </c>
      <c r="O172" s="71">
        <v>135.33535990960073</v>
      </c>
      <c r="P172" s="71">
        <v>114.66499359587871</v>
      </c>
      <c r="Q172" s="71">
        <v>8.9767111767621497</v>
      </c>
      <c r="R172" s="71">
        <v>0</v>
      </c>
      <c r="S172" s="71">
        <v>12.06091307228836</v>
      </c>
      <c r="T172" s="72"/>
      <c r="U172" s="71">
        <v>131666096</v>
      </c>
      <c r="V172" s="71">
        <v>3760</v>
      </c>
      <c r="W172" s="71">
        <v>136</v>
      </c>
      <c r="X172" s="71">
        <v>73710</v>
      </c>
      <c r="Y172" s="71">
        <v>68664</v>
      </c>
      <c r="Z172" s="71">
        <v>96707</v>
      </c>
      <c r="AA172" s="71">
        <v>25307</v>
      </c>
      <c r="AB172" s="71">
        <v>152249</v>
      </c>
      <c r="AC172" s="71">
        <v>0</v>
      </c>
      <c r="AD172" s="71">
        <v>12.06091307228836</v>
      </c>
      <c r="AE172" s="72"/>
      <c r="AF172" s="71">
        <v>688779196.06537354</v>
      </c>
      <c r="AG172" s="71">
        <v>5364234.7313926872</v>
      </c>
      <c r="AH172" s="71">
        <v>1525824.4354225039</v>
      </c>
      <c r="AI172" s="71">
        <v>410523988.64594221</v>
      </c>
      <c r="AJ172" s="71">
        <v>301480866.9237386</v>
      </c>
      <c r="AK172" s="71"/>
      <c r="AL172" s="71"/>
      <c r="AM172" s="71">
        <v>19870186.021670148</v>
      </c>
      <c r="AN172" s="71"/>
      <c r="AO172" s="71"/>
      <c r="AP172" s="71">
        <v>1427544296.8235395</v>
      </c>
      <c r="AQ172" s="72"/>
      <c r="AR172" s="71">
        <v>4723</v>
      </c>
      <c r="AS172" s="71">
        <v>977</v>
      </c>
      <c r="AT172" s="71">
        <v>0</v>
      </c>
      <c r="AU172" s="71">
        <v>0</v>
      </c>
      <c r="AV172" s="71">
        <v>0</v>
      </c>
      <c r="AW172" s="71">
        <v>1</v>
      </c>
      <c r="AX172" s="71"/>
      <c r="AY172" s="72"/>
      <c r="AZ172" s="71">
        <v>20777.199999999979</v>
      </c>
      <c r="BA172" s="71">
        <v>33557.200000000033</v>
      </c>
      <c r="BB172" s="71">
        <v>0</v>
      </c>
      <c r="BC172" s="71">
        <v>0</v>
      </c>
      <c r="BD172" s="71">
        <v>0</v>
      </c>
      <c r="BE172" s="71">
        <v>2647.4</v>
      </c>
      <c r="BF172" s="71"/>
      <c r="BG172" s="72"/>
      <c r="BH172" s="71">
        <v>0</v>
      </c>
      <c r="BI172" s="71">
        <v>0</v>
      </c>
      <c r="BJ172" s="71">
        <v>299.33100000000002</v>
      </c>
      <c r="BK172" s="71">
        <v>0.63300000000000001</v>
      </c>
      <c r="BL172" s="71">
        <v>61.329000000000008</v>
      </c>
      <c r="BM172" s="71">
        <v>0</v>
      </c>
      <c r="BN172" s="72"/>
      <c r="BO172" s="71">
        <v>0</v>
      </c>
      <c r="BP172" s="71">
        <v>0</v>
      </c>
      <c r="BQ172" s="71">
        <v>38</v>
      </c>
      <c r="BR172" s="71">
        <v>1</v>
      </c>
      <c r="BS172" s="71">
        <v>8</v>
      </c>
      <c r="BT172" s="71">
        <v>0</v>
      </c>
      <c r="BU172"/>
      <c r="BV172" s="70">
        <v>335.61200000000002</v>
      </c>
      <c r="BW172" s="70">
        <v>0</v>
      </c>
      <c r="BX172" s="70">
        <v>21.279</v>
      </c>
      <c r="BY172" s="70">
        <v>0</v>
      </c>
      <c r="BZ172" s="70">
        <v>4.4020000000000001</v>
      </c>
      <c r="CA172" s="70">
        <v>0</v>
      </c>
      <c r="CB172" s="70">
        <v>0</v>
      </c>
      <c r="CC172" s="70">
        <v>0</v>
      </c>
      <c r="CD172" s="70">
        <v>0</v>
      </c>
    </row>
    <row r="173" spans="1:82">
      <c r="A173" s="70" t="s">
        <v>1940</v>
      </c>
      <c r="B173" s="70">
        <v>102</v>
      </c>
      <c r="C173" s="70">
        <v>18</v>
      </c>
      <c r="D173" s="70">
        <v>6</v>
      </c>
      <c r="E173" s="70">
        <v>2021</v>
      </c>
      <c r="F173" s="70" t="s">
        <v>160</v>
      </c>
      <c r="G173" s="70" t="s">
        <v>1922</v>
      </c>
      <c r="H173" s="70" t="s">
        <v>1923</v>
      </c>
      <c r="I173" s="148"/>
      <c r="J173" s="71">
        <v>1064.325929037401</v>
      </c>
      <c r="K173" s="71">
        <v>7.8809078076896917</v>
      </c>
      <c r="L173" s="71">
        <v>6.0535475009950765</v>
      </c>
      <c r="M173" s="71">
        <v>272.92026268897013</v>
      </c>
      <c r="N173" s="71">
        <v>174.71156016677844</v>
      </c>
      <c r="O173" s="71">
        <v>131.13620485438929</v>
      </c>
      <c r="P173" s="71">
        <v>119.35746854311706</v>
      </c>
      <c r="Q173" s="71">
        <v>8.8154022490796908</v>
      </c>
      <c r="R173" s="71">
        <v>0</v>
      </c>
      <c r="S173" s="71">
        <v>11.68753386405221</v>
      </c>
      <c r="T173" s="72"/>
      <c r="U173" s="71">
        <v>167025980</v>
      </c>
      <c r="V173" s="71">
        <v>3760</v>
      </c>
      <c r="W173" s="71">
        <v>136</v>
      </c>
      <c r="X173" s="71">
        <v>73710</v>
      </c>
      <c r="Y173" s="71">
        <v>68570</v>
      </c>
      <c r="Z173" s="71">
        <v>96485</v>
      </c>
      <c r="AA173" s="71">
        <v>25687</v>
      </c>
      <c r="AB173" s="71">
        <v>150982</v>
      </c>
      <c r="AC173" s="71">
        <v>0</v>
      </c>
      <c r="AD173" s="71">
        <v>11.68753386405221</v>
      </c>
      <c r="AE173" s="72"/>
      <c r="AF173" s="71">
        <v>819443684.99956632</v>
      </c>
      <c r="AG173" s="71">
        <v>5973438.7906316323</v>
      </c>
      <c r="AH173" s="71">
        <v>1403830.3116914812</v>
      </c>
      <c r="AI173" s="71">
        <v>438050745.17146933</v>
      </c>
      <c r="AJ173" s="71">
        <v>274770662.29514068</v>
      </c>
      <c r="AK173" s="71">
        <v>0</v>
      </c>
      <c r="AL173" s="71">
        <v>0</v>
      </c>
      <c r="AM173" s="71">
        <v>19818484.308997702</v>
      </c>
      <c r="AN173" s="71">
        <v>0</v>
      </c>
      <c r="AO173" s="71">
        <v>0</v>
      </c>
      <c r="AP173" s="71">
        <v>1559460845.8774972</v>
      </c>
      <c r="AQ173" s="72"/>
      <c r="AR173" s="71">
        <v>4978</v>
      </c>
      <c r="AS173" s="71">
        <v>989</v>
      </c>
      <c r="AT173" s="71">
        <v>0</v>
      </c>
      <c r="AU173" s="71">
        <v>0</v>
      </c>
      <c r="AV173" s="71">
        <v>0</v>
      </c>
      <c r="AW173" s="71">
        <v>1</v>
      </c>
      <c r="AX173" s="71"/>
      <c r="AY173" s="72"/>
      <c r="AZ173" s="71">
        <v>22227.599999999951</v>
      </c>
      <c r="BA173" s="71">
        <v>34569.700000000033</v>
      </c>
      <c r="BB173" s="71">
        <v>0</v>
      </c>
      <c r="BC173" s="71">
        <v>0</v>
      </c>
      <c r="BD173" s="71">
        <v>0</v>
      </c>
      <c r="BE173" s="71">
        <v>2647.4</v>
      </c>
      <c r="BF173" s="71"/>
      <c r="BG173" s="72"/>
      <c r="BH173" s="71">
        <v>0</v>
      </c>
      <c r="BI173" s="71">
        <v>0</v>
      </c>
      <c r="BJ173" s="71">
        <v>336.36900000000003</v>
      </c>
      <c r="BK173" s="71">
        <v>0.46</v>
      </c>
      <c r="BL173" s="71">
        <v>60.341000000000008</v>
      </c>
      <c r="BM173" s="71">
        <v>0</v>
      </c>
      <c r="BN173" s="72"/>
      <c r="BO173" s="71">
        <v>0</v>
      </c>
      <c r="BP173" s="71">
        <v>0</v>
      </c>
      <c r="BQ173" s="71">
        <v>40</v>
      </c>
      <c r="BR173" s="71">
        <v>1</v>
      </c>
      <c r="BS173" s="71">
        <v>8</v>
      </c>
      <c r="BT173" s="71">
        <v>0</v>
      </c>
      <c r="BU173"/>
      <c r="BV173" s="70">
        <v>370.505</v>
      </c>
      <c r="BW173" s="70">
        <v>0</v>
      </c>
      <c r="BX173" s="70">
        <v>22.207000000000001</v>
      </c>
      <c r="BY173" s="70">
        <v>0</v>
      </c>
      <c r="BZ173" s="70">
        <v>4.4580000000000002</v>
      </c>
      <c r="CA173" s="70">
        <v>0</v>
      </c>
      <c r="CB173" s="70">
        <v>0</v>
      </c>
      <c r="CC173" s="70">
        <v>0</v>
      </c>
      <c r="CD173" s="70">
        <v>0</v>
      </c>
    </row>
    <row r="174" spans="1:82">
      <c r="A174" s="70" t="s">
        <v>1941</v>
      </c>
      <c r="B174" s="70">
        <v>102</v>
      </c>
      <c r="C174" s="70">
        <v>19</v>
      </c>
      <c r="D174" s="70">
        <v>6</v>
      </c>
      <c r="E174" s="70">
        <v>2022</v>
      </c>
      <c r="F174" s="70" t="s">
        <v>161</v>
      </c>
      <c r="G174" s="70" t="s">
        <v>1922</v>
      </c>
      <c r="H174" s="70" t="s">
        <v>1923</v>
      </c>
      <c r="I174" s="148"/>
      <c r="J174" s="71">
        <v>911.17921472417549</v>
      </c>
      <c r="K174" s="71">
        <v>7.0979188428803566</v>
      </c>
      <c r="L174" s="71">
        <v>5.6635354037162209</v>
      </c>
      <c r="M174" s="71">
        <v>257.75688764445783</v>
      </c>
      <c r="N174" s="71">
        <v>174.26555697732664</v>
      </c>
      <c r="O174" s="71">
        <v>138.41153732669599</v>
      </c>
      <c r="P174" s="71">
        <v>118.60877349520311</v>
      </c>
      <c r="Q174" s="71">
        <v>8.8560258877107145</v>
      </c>
      <c r="R174" s="71">
        <v>0</v>
      </c>
      <c r="S174" s="71">
        <v>13.3961174245528</v>
      </c>
      <c r="T174" s="72"/>
      <c r="U174" s="71">
        <v>173135606</v>
      </c>
      <c r="V174" s="71">
        <v>3760</v>
      </c>
      <c r="W174" s="71">
        <v>136</v>
      </c>
      <c r="X174" s="71">
        <v>73710</v>
      </c>
      <c r="Y174" s="71">
        <v>69348</v>
      </c>
      <c r="Z174" s="71">
        <v>96757</v>
      </c>
      <c r="AA174" s="71">
        <v>25915</v>
      </c>
      <c r="AB174" s="71">
        <v>150434</v>
      </c>
      <c r="AC174" s="71">
        <v>0</v>
      </c>
      <c r="AD174" s="71">
        <v>13.3961174245528</v>
      </c>
      <c r="AE174" s="72"/>
      <c r="AF174" s="71">
        <v>721857021.51689529</v>
      </c>
      <c r="AG174" s="71">
        <v>5741207.8723043287</v>
      </c>
      <c r="AH174" s="71">
        <v>1543005.908574543</v>
      </c>
      <c r="AI174" s="71">
        <v>428426717.11224413</v>
      </c>
      <c r="AJ174" s="71">
        <v>287320092.81996143</v>
      </c>
      <c r="AK174" s="71">
        <v>0</v>
      </c>
      <c r="AL174" s="71">
        <v>0</v>
      </c>
      <c r="AM174" s="71">
        <v>19425135.406840023</v>
      </c>
      <c r="AN174" s="71">
        <v>0</v>
      </c>
      <c r="AO174" s="71">
        <v>0</v>
      </c>
      <c r="AP174" s="71">
        <v>1464313180.6368201</v>
      </c>
      <c r="AQ174" s="72"/>
      <c r="AR174" s="71">
        <v>5316</v>
      </c>
      <c r="AS174" s="71">
        <v>996</v>
      </c>
      <c r="AT174" s="71">
        <v>0</v>
      </c>
      <c r="AU174" s="71">
        <v>0</v>
      </c>
      <c r="AV174" s="71">
        <v>0</v>
      </c>
      <c r="AW174" s="71">
        <v>1</v>
      </c>
      <c r="AX174" s="71"/>
      <c r="AY174" s="72"/>
      <c r="AZ174" s="71">
        <v>24086.899999999969</v>
      </c>
      <c r="BA174" s="71">
        <v>34395.100000000028</v>
      </c>
      <c r="BB174" s="71">
        <v>0</v>
      </c>
      <c r="BC174" s="71">
        <v>0</v>
      </c>
      <c r="BD174" s="71">
        <v>0</v>
      </c>
      <c r="BE174" s="71">
        <v>2647.4</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1942</v>
      </c>
      <c r="B175" s="70">
        <v>102</v>
      </c>
      <c r="C175" s="70">
        <v>20</v>
      </c>
      <c r="D175" s="70">
        <v>6</v>
      </c>
      <c r="E175" s="70">
        <v>2023</v>
      </c>
      <c r="F175" s="70" t="s">
        <v>1539</v>
      </c>
      <c r="G175" s="70" t="s">
        <v>1922</v>
      </c>
      <c r="H175" s="70" t="s">
        <v>1923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5611</v>
      </c>
      <c r="AS175" s="71">
        <v>1005</v>
      </c>
      <c r="AT175" s="71">
        <v>0</v>
      </c>
      <c r="AU175" s="71">
        <v>0</v>
      </c>
      <c r="AV175" s="71">
        <v>0</v>
      </c>
      <c r="AW175" s="71">
        <v>2</v>
      </c>
      <c r="AX175" s="71"/>
      <c r="AY175" s="72"/>
      <c r="AZ175" s="71">
        <v>25659.199999999964</v>
      </c>
      <c r="BA175" s="71">
        <v>35283.700000000026</v>
      </c>
      <c r="BB175" s="71">
        <v>0</v>
      </c>
      <c r="BC175" s="71">
        <v>0</v>
      </c>
      <c r="BD175" s="71">
        <v>0</v>
      </c>
      <c r="BE175" s="71">
        <v>3747.4</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1943</v>
      </c>
      <c r="B176" s="70">
        <v>102</v>
      </c>
      <c r="C176" s="70">
        <v>21</v>
      </c>
      <c r="D176" s="70">
        <v>6</v>
      </c>
      <c r="E176" s="70">
        <v>2024</v>
      </c>
      <c r="F176" s="70" t="s">
        <v>1558</v>
      </c>
      <c r="G176" s="70" t="s">
        <v>1922</v>
      </c>
      <c r="H176" s="70" t="s">
        <v>1923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1944</v>
      </c>
      <c r="B177" s="70">
        <v>120</v>
      </c>
      <c r="C177" s="70">
        <v>1</v>
      </c>
      <c r="D177" s="70">
        <v>8</v>
      </c>
      <c r="E177" s="70">
        <v>1990</v>
      </c>
      <c r="F177" s="70" t="s">
        <v>787</v>
      </c>
      <c r="G177" s="70" t="s">
        <v>1945</v>
      </c>
      <c r="H177" s="70" t="s">
        <v>1946</v>
      </c>
      <c r="I177" s="148"/>
      <c r="J177" s="71">
        <v>820.58426145401006</v>
      </c>
      <c r="K177" s="71">
        <v>8.6478008495232412</v>
      </c>
      <c r="L177" s="71">
        <v>0</v>
      </c>
      <c r="M177" s="71">
        <v>102.9661051645154</v>
      </c>
      <c r="N177" s="71">
        <v>128.8844225984781</v>
      </c>
      <c r="O177" s="71">
        <v>117.8935603771703</v>
      </c>
      <c r="P177" s="71">
        <v>68.365904401071958</v>
      </c>
      <c r="Q177" s="71">
        <v>9.6885383826740892</v>
      </c>
      <c r="R177" s="71">
        <v>0</v>
      </c>
      <c r="S177" s="71">
        <v>11.22395415557602</v>
      </c>
      <c r="T177" s="72"/>
      <c r="U177" s="71">
        <v>135679255</v>
      </c>
      <c r="V177" s="71">
        <v>3106</v>
      </c>
      <c r="W177" s="71">
        <v>0</v>
      </c>
      <c r="X177" s="71">
        <v>35287</v>
      </c>
      <c r="Y177" s="71">
        <v>50141</v>
      </c>
      <c r="Z177" s="71">
        <v>48491</v>
      </c>
      <c r="AA177" s="71">
        <v>16600</v>
      </c>
      <c r="AB177" s="71">
        <v>157309</v>
      </c>
      <c r="AC177" s="71">
        <v>0</v>
      </c>
      <c r="AD177" s="71">
        <v>11.22395415557602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1947</v>
      </c>
      <c r="B178" s="70">
        <v>121</v>
      </c>
      <c r="C178" s="70">
        <v>2</v>
      </c>
      <c r="D178" s="70">
        <v>8</v>
      </c>
      <c r="E178" s="70">
        <v>2005</v>
      </c>
      <c r="F178" s="70" t="s">
        <v>789</v>
      </c>
      <c r="G178" s="1064" t="s">
        <v>1945</v>
      </c>
      <c r="H178" s="70" t="s">
        <v>1946</v>
      </c>
      <c r="I178" s="148"/>
      <c r="J178" s="71">
        <v>902.82498768407982</v>
      </c>
      <c r="K178" s="71">
        <v>6.5448110130652948</v>
      </c>
      <c r="L178" s="71">
        <v>5.3104586384546231</v>
      </c>
      <c r="M178" s="71">
        <v>177.76090632727471</v>
      </c>
      <c r="N178" s="71">
        <v>185.39537273876149</v>
      </c>
      <c r="O178" s="71">
        <v>153.98787224506319</v>
      </c>
      <c r="P178" s="71">
        <v>71.080158686063712</v>
      </c>
      <c r="Q178" s="71">
        <v>9.2973861850105397</v>
      </c>
      <c r="R178" s="71">
        <v>0</v>
      </c>
      <c r="S178" s="71">
        <v>20.34594777600001</v>
      </c>
      <c r="T178" s="72"/>
      <c r="U178" s="71">
        <v>136791483</v>
      </c>
      <c r="V178" s="71">
        <v>2773</v>
      </c>
      <c r="W178" s="71">
        <v>71</v>
      </c>
      <c r="X178" s="71">
        <v>32905</v>
      </c>
      <c r="Y178" s="71">
        <v>62206</v>
      </c>
      <c r="Z178" s="71">
        <v>73293</v>
      </c>
      <c r="AA178" s="71">
        <v>14135</v>
      </c>
      <c r="AB178" s="71">
        <v>157812</v>
      </c>
      <c r="AC178" s="71">
        <v>0</v>
      </c>
      <c r="AD178" s="71">
        <v>20.34594777600001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1948</v>
      </c>
      <c r="B179" s="70">
        <v>122</v>
      </c>
      <c r="C179" s="70">
        <v>3</v>
      </c>
      <c r="D179" s="70">
        <v>8</v>
      </c>
      <c r="E179" s="70">
        <v>2006</v>
      </c>
      <c r="F179" s="70" t="s">
        <v>790</v>
      </c>
      <c r="G179" s="1064" t="s">
        <v>1945</v>
      </c>
      <c r="H179" s="70" t="s">
        <v>1946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1949</v>
      </c>
      <c r="B180" s="70">
        <v>123</v>
      </c>
      <c r="C180" s="70">
        <v>4</v>
      </c>
      <c r="D180" s="70">
        <v>8</v>
      </c>
      <c r="E180" s="70">
        <v>2007</v>
      </c>
      <c r="F180" s="70" t="s">
        <v>791</v>
      </c>
      <c r="G180" s="70" t="s">
        <v>1945</v>
      </c>
      <c r="H180" s="70" t="s">
        <v>1946</v>
      </c>
      <c r="I180" s="148"/>
      <c r="J180" s="71">
        <v>968.18640556018613</v>
      </c>
      <c r="K180" s="71">
        <v>6.755234797973662</v>
      </c>
      <c r="L180" s="71">
        <v>4.3254959357678429</v>
      </c>
      <c r="M180" s="71">
        <v>182.00761089449051</v>
      </c>
      <c r="N180" s="71">
        <v>199.168516635858</v>
      </c>
      <c r="O180" s="71">
        <v>149.03051648625359</v>
      </c>
      <c r="P180" s="71">
        <v>71.189736162216107</v>
      </c>
      <c r="Q180" s="71">
        <v>9.7539639251933092</v>
      </c>
      <c r="R180" s="71">
        <v>0</v>
      </c>
      <c r="S180" s="71">
        <v>20.467089964100001</v>
      </c>
      <c r="T180" s="72"/>
      <c r="U180" s="71">
        <v>150402296</v>
      </c>
      <c r="V180" s="71">
        <v>2936</v>
      </c>
      <c r="W180" s="71">
        <v>55</v>
      </c>
      <c r="X180" s="71">
        <v>42462</v>
      </c>
      <c r="Y180" s="71">
        <v>63187</v>
      </c>
      <c r="Z180" s="71">
        <v>73739</v>
      </c>
      <c r="AA180" s="71">
        <v>13941</v>
      </c>
      <c r="AB180" s="71">
        <v>156807</v>
      </c>
      <c r="AC180" s="71">
        <v>0</v>
      </c>
      <c r="AD180" s="71">
        <v>20.467089964100001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1950</v>
      </c>
      <c r="B181" s="70">
        <v>124</v>
      </c>
      <c r="C181" s="70">
        <v>5</v>
      </c>
      <c r="D181" s="70">
        <v>8</v>
      </c>
      <c r="E181" s="70">
        <v>2008</v>
      </c>
      <c r="F181" s="70" t="s">
        <v>792</v>
      </c>
      <c r="G181" s="70" t="s">
        <v>1945</v>
      </c>
      <c r="H181" s="70" t="s">
        <v>1946</v>
      </c>
      <c r="I181" s="148"/>
      <c r="J181" s="71">
        <v>872.08810690943358</v>
      </c>
      <c r="K181" s="71">
        <v>5.3901249737190717</v>
      </c>
      <c r="L181" s="71">
        <v>3.913666292665718</v>
      </c>
      <c r="M181" s="71">
        <v>192.02732503796031</v>
      </c>
      <c r="N181" s="71">
        <v>200.99910451113209</v>
      </c>
      <c r="O181" s="71">
        <v>142.7568426075425</v>
      </c>
      <c r="P181" s="71">
        <v>69.767125607898308</v>
      </c>
      <c r="Q181" s="71">
        <v>9.5487615545772098</v>
      </c>
      <c r="R181" s="71">
        <v>0</v>
      </c>
      <c r="S181" s="71">
        <v>17.747906285119999</v>
      </c>
      <c r="T181" s="72"/>
      <c r="U181" s="71">
        <v>148681865</v>
      </c>
      <c r="V181" s="71">
        <v>2936</v>
      </c>
      <c r="W181" s="71">
        <v>55</v>
      </c>
      <c r="X181" s="71">
        <v>42462</v>
      </c>
      <c r="Y181" s="71">
        <v>63520</v>
      </c>
      <c r="Z181" s="71">
        <v>73114</v>
      </c>
      <c r="AA181" s="71">
        <v>13678</v>
      </c>
      <c r="AB181" s="71">
        <v>156033</v>
      </c>
      <c r="AC181" s="71">
        <v>0</v>
      </c>
      <c r="AD181" s="71">
        <v>17.747906285119999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1951</v>
      </c>
      <c r="B182" s="70">
        <v>125</v>
      </c>
      <c r="C182" s="70">
        <v>6</v>
      </c>
      <c r="D182" s="70">
        <v>8</v>
      </c>
      <c r="E182" s="70">
        <v>2009</v>
      </c>
      <c r="F182" s="70" t="s">
        <v>176</v>
      </c>
      <c r="G182" s="70" t="s">
        <v>1945</v>
      </c>
      <c r="H182" s="70" t="s">
        <v>1946</v>
      </c>
      <c r="I182" s="148"/>
      <c r="J182" s="71">
        <v>706.14022933312333</v>
      </c>
      <c r="K182" s="71">
        <v>4.6323763420156903</v>
      </c>
      <c r="L182" s="71">
        <v>3.9737068569601228</v>
      </c>
      <c r="M182" s="71">
        <v>179.0170081756003</v>
      </c>
      <c r="N182" s="71">
        <v>187.7751632733401</v>
      </c>
      <c r="O182" s="71">
        <v>144.31152388259761</v>
      </c>
      <c r="P182" s="71">
        <v>66.746249704143125</v>
      </c>
      <c r="Q182" s="71">
        <v>9.0585933255977906</v>
      </c>
      <c r="R182" s="71">
        <v>0</v>
      </c>
      <c r="S182" s="71">
        <v>10.86175522852</v>
      </c>
      <c r="T182" s="72"/>
      <c r="U182" s="71">
        <v>107475226</v>
      </c>
      <c r="V182" s="71">
        <v>2943</v>
      </c>
      <c r="W182" s="71">
        <v>61</v>
      </c>
      <c r="X182" s="71">
        <v>46695</v>
      </c>
      <c r="Y182" s="71">
        <v>63871</v>
      </c>
      <c r="Z182" s="71">
        <v>72953</v>
      </c>
      <c r="AA182" s="71">
        <v>13434</v>
      </c>
      <c r="AB182" s="71">
        <v>155386</v>
      </c>
      <c r="AC182" s="71">
        <v>0</v>
      </c>
      <c r="AD182" s="71">
        <v>10.86175522852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205.422</v>
      </c>
      <c r="BK182" s="71">
        <v>0</v>
      </c>
      <c r="BL182" s="71">
        <v>27.765999999999998</v>
      </c>
      <c r="BM182" s="71">
        <v>0</v>
      </c>
      <c r="BN182" s="72"/>
      <c r="BO182" s="71">
        <v>0</v>
      </c>
      <c r="BP182" s="71">
        <v>0</v>
      </c>
      <c r="BQ182" s="71">
        <v>13</v>
      </c>
      <c r="BR182" s="71">
        <v>0</v>
      </c>
      <c r="BS182" s="71">
        <v>4</v>
      </c>
      <c r="BT182" s="71">
        <v>0</v>
      </c>
      <c r="BU182"/>
      <c r="BV182" s="70">
        <v>233.18799999999999</v>
      </c>
      <c r="BW182" s="70">
        <v>0</v>
      </c>
      <c r="BX182" s="70">
        <v>0</v>
      </c>
      <c r="BY182" s="70">
        <v>0</v>
      </c>
      <c r="BZ182" s="70">
        <v>0</v>
      </c>
      <c r="CA182" s="70">
        <v>0</v>
      </c>
      <c r="CB182" s="70">
        <v>0</v>
      </c>
      <c r="CC182" s="70">
        <v>0</v>
      </c>
      <c r="CD182" s="70">
        <v>0</v>
      </c>
    </row>
    <row r="183" spans="1:82">
      <c r="A183" s="70" t="s">
        <v>1952</v>
      </c>
      <c r="B183" s="70">
        <v>126</v>
      </c>
      <c r="C183" s="70">
        <v>7</v>
      </c>
      <c r="D183" s="70">
        <v>8</v>
      </c>
      <c r="E183" s="70">
        <v>2010</v>
      </c>
      <c r="F183" s="70" t="s">
        <v>177</v>
      </c>
      <c r="G183" s="70" t="s">
        <v>1945</v>
      </c>
      <c r="H183" s="70" t="s">
        <v>1946</v>
      </c>
      <c r="I183" s="148"/>
      <c r="J183" s="71">
        <v>730.72139220475754</v>
      </c>
      <c r="K183" s="71">
        <v>4.8541959667995496</v>
      </c>
      <c r="L183" s="71">
        <v>4.4347311031188097</v>
      </c>
      <c r="M183" s="71">
        <v>182.42596698750631</v>
      </c>
      <c r="N183" s="71">
        <v>206.70165985843801</v>
      </c>
      <c r="O183" s="71">
        <v>143.32506175864199</v>
      </c>
      <c r="P183" s="71">
        <v>67.93098599780194</v>
      </c>
      <c r="Q183" s="71">
        <v>9.4267544569861599</v>
      </c>
      <c r="R183" s="71">
        <v>0</v>
      </c>
      <c r="S183" s="71">
        <v>13.0504653489</v>
      </c>
      <c r="T183" s="72"/>
      <c r="U183" s="71">
        <v>120057484</v>
      </c>
      <c r="V183" s="71">
        <v>2943</v>
      </c>
      <c r="W183" s="71">
        <v>61</v>
      </c>
      <c r="X183" s="71">
        <v>46695</v>
      </c>
      <c r="Y183" s="71">
        <v>64225</v>
      </c>
      <c r="Z183" s="71">
        <v>72791</v>
      </c>
      <c r="AA183" s="71">
        <v>13331</v>
      </c>
      <c r="AB183" s="71">
        <v>154946</v>
      </c>
      <c r="AC183" s="71">
        <v>0</v>
      </c>
      <c r="AD183" s="71">
        <v>13.0504653489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212.34200000000001</v>
      </c>
      <c r="BK183" s="71">
        <v>0</v>
      </c>
      <c r="BL183" s="71">
        <v>37.256</v>
      </c>
      <c r="BM183" s="71">
        <v>0</v>
      </c>
      <c r="BN183" s="72"/>
      <c r="BO183" s="71">
        <v>0</v>
      </c>
      <c r="BP183" s="71">
        <v>0</v>
      </c>
      <c r="BQ183" s="71">
        <v>14</v>
      </c>
      <c r="BR183" s="71">
        <v>0</v>
      </c>
      <c r="BS183" s="71">
        <v>3</v>
      </c>
      <c r="BT183" s="71">
        <v>0</v>
      </c>
      <c r="BU183"/>
      <c r="BV183" s="70">
        <v>239.3</v>
      </c>
      <c r="BW183" s="70">
        <v>0</v>
      </c>
      <c r="BX183" s="70">
        <v>10.298</v>
      </c>
      <c r="BY183" s="70">
        <v>0</v>
      </c>
      <c r="BZ183" s="70">
        <v>0</v>
      </c>
      <c r="CA183" s="70">
        <v>0</v>
      </c>
      <c r="CB183" s="70">
        <v>0</v>
      </c>
      <c r="CC183" s="70">
        <v>0</v>
      </c>
      <c r="CD183" s="70">
        <v>0</v>
      </c>
    </row>
    <row r="184" spans="1:82">
      <c r="A184" s="70" t="s">
        <v>1953</v>
      </c>
      <c r="B184" s="70">
        <v>127</v>
      </c>
      <c r="C184" s="70">
        <v>8</v>
      </c>
      <c r="D184" s="70">
        <v>8</v>
      </c>
      <c r="E184" s="70">
        <v>2011</v>
      </c>
      <c r="F184" s="70" t="s">
        <v>178</v>
      </c>
      <c r="G184" s="70" t="s">
        <v>1945</v>
      </c>
      <c r="H184" s="70" t="s">
        <v>1946</v>
      </c>
      <c r="I184" s="148"/>
      <c r="J184" s="71">
        <v>648.81015385821354</v>
      </c>
      <c r="K184" s="71">
        <v>7.0593595612663433</v>
      </c>
      <c r="L184" s="71">
        <v>2.513350231873654</v>
      </c>
      <c r="M184" s="71">
        <v>231.47846924978549</v>
      </c>
      <c r="N184" s="71">
        <v>221.94447408520071</v>
      </c>
      <c r="O184" s="71">
        <v>141.00984100148801</v>
      </c>
      <c r="P184" s="71">
        <v>64.983147017952945</v>
      </c>
      <c r="Q184" s="71">
        <v>10.8269140094664</v>
      </c>
      <c r="R184" s="71">
        <v>0</v>
      </c>
      <c r="S184" s="71">
        <v>10.227114294</v>
      </c>
      <c r="T184" s="72"/>
      <c r="U184" s="71">
        <v>92599426</v>
      </c>
      <c r="V184" s="71">
        <v>2943</v>
      </c>
      <c r="W184" s="71">
        <v>61</v>
      </c>
      <c r="X184" s="71">
        <v>46695</v>
      </c>
      <c r="Y184" s="71">
        <v>64519</v>
      </c>
      <c r="Z184" s="71">
        <v>73171</v>
      </c>
      <c r="AA184" s="71">
        <v>13132</v>
      </c>
      <c r="AB184" s="71">
        <v>154280</v>
      </c>
      <c r="AC184" s="71">
        <v>0</v>
      </c>
      <c r="AD184" s="71">
        <v>10.227114294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211.79599999999999</v>
      </c>
      <c r="BK184" s="71">
        <v>0</v>
      </c>
      <c r="BL184" s="71">
        <v>34.718000000000004</v>
      </c>
      <c r="BM184" s="71">
        <v>0</v>
      </c>
      <c r="BN184" s="72"/>
      <c r="BO184" s="71">
        <v>0</v>
      </c>
      <c r="BP184" s="71">
        <v>0</v>
      </c>
      <c r="BQ184" s="71">
        <v>16</v>
      </c>
      <c r="BR184" s="71">
        <v>0</v>
      </c>
      <c r="BS184" s="71">
        <v>3</v>
      </c>
      <c r="BT184" s="71">
        <v>0</v>
      </c>
      <c r="BU184"/>
      <c r="BV184" s="70">
        <v>239.29599999999999</v>
      </c>
      <c r="BW184" s="70">
        <v>0</v>
      </c>
      <c r="BX184" s="70">
        <v>7.218</v>
      </c>
      <c r="BY184" s="70">
        <v>0</v>
      </c>
      <c r="BZ184" s="70">
        <v>0</v>
      </c>
      <c r="CA184" s="70">
        <v>0</v>
      </c>
      <c r="CB184" s="70">
        <v>0</v>
      </c>
      <c r="CC184" s="70">
        <v>0</v>
      </c>
      <c r="CD184" s="70">
        <v>0</v>
      </c>
    </row>
    <row r="185" spans="1:82">
      <c r="A185" s="70" t="s">
        <v>1954</v>
      </c>
      <c r="B185" s="70">
        <v>128</v>
      </c>
      <c r="C185" s="70">
        <v>9</v>
      </c>
      <c r="D185" s="70">
        <v>8</v>
      </c>
      <c r="E185" s="70">
        <v>2012</v>
      </c>
      <c r="F185" s="70" t="s">
        <v>179</v>
      </c>
      <c r="G185" s="70" t="s">
        <v>1945</v>
      </c>
      <c r="H185" s="70" t="s">
        <v>1946</v>
      </c>
      <c r="I185" s="148"/>
      <c r="J185" s="71">
        <v>786.8488356721831</v>
      </c>
      <c r="K185" s="71">
        <v>6.8838242516182007</v>
      </c>
      <c r="L185" s="71">
        <v>2.4950859385192379</v>
      </c>
      <c r="M185" s="71">
        <v>239.29440042353079</v>
      </c>
      <c r="N185" s="71">
        <v>236.96318579515599</v>
      </c>
      <c r="O185" s="71">
        <v>140.53689649550353</v>
      </c>
      <c r="P185" s="71">
        <v>64.63623678255864</v>
      </c>
      <c r="Q185" s="71">
        <v>11.836191275435599</v>
      </c>
      <c r="R185" s="71">
        <v>0</v>
      </c>
      <c r="S185" s="71">
        <v>12.131995166719999</v>
      </c>
      <c r="T185" s="72"/>
      <c r="U185" s="71">
        <v>107388663</v>
      </c>
      <c r="V185" s="71">
        <v>2943</v>
      </c>
      <c r="W185" s="71">
        <v>61</v>
      </c>
      <c r="X185" s="71">
        <v>46695</v>
      </c>
      <c r="Y185" s="71">
        <v>65440</v>
      </c>
      <c r="Z185" s="71">
        <v>73504</v>
      </c>
      <c r="AA185" s="71">
        <v>12988</v>
      </c>
      <c r="AB185" s="71">
        <v>155237</v>
      </c>
      <c r="AC185" s="71">
        <v>0</v>
      </c>
      <c r="AD185" s="71">
        <v>12.131995166719999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219.05099999999999</v>
      </c>
      <c r="BK185" s="71">
        <v>0</v>
      </c>
      <c r="BL185" s="71">
        <v>45.024000000000001</v>
      </c>
      <c r="BM185" s="71">
        <v>0</v>
      </c>
      <c r="BN185" s="72"/>
      <c r="BO185" s="71">
        <v>0</v>
      </c>
      <c r="BP185" s="71">
        <v>0</v>
      </c>
      <c r="BQ185" s="71">
        <v>16</v>
      </c>
      <c r="BR185" s="71">
        <v>0</v>
      </c>
      <c r="BS185" s="71">
        <v>4</v>
      </c>
      <c r="BT185" s="71">
        <v>0</v>
      </c>
      <c r="BU185"/>
      <c r="BV185" s="70">
        <v>254.66200000000001</v>
      </c>
      <c r="BW185" s="70">
        <v>0</v>
      </c>
      <c r="BX185" s="70">
        <v>9.4130000000000003</v>
      </c>
      <c r="BY185" s="70">
        <v>0</v>
      </c>
      <c r="BZ185" s="70">
        <v>0</v>
      </c>
      <c r="CA185" s="70">
        <v>0</v>
      </c>
      <c r="CB185" s="70">
        <v>0</v>
      </c>
      <c r="CC185" s="70">
        <v>0</v>
      </c>
      <c r="CD185" s="70">
        <v>0</v>
      </c>
    </row>
    <row r="186" spans="1:82">
      <c r="A186" s="70" t="s">
        <v>1955</v>
      </c>
      <c r="B186" s="70">
        <v>129</v>
      </c>
      <c r="C186" s="70">
        <v>10</v>
      </c>
      <c r="D186" s="70">
        <v>8</v>
      </c>
      <c r="E186" s="70">
        <v>2013</v>
      </c>
      <c r="F186" s="70" t="s">
        <v>180</v>
      </c>
      <c r="G186" s="70" t="s">
        <v>1945</v>
      </c>
      <c r="H186" s="70" t="s">
        <v>1946</v>
      </c>
      <c r="I186" s="148"/>
      <c r="J186" s="71">
        <v>686.68784403504162</v>
      </c>
      <c r="K186" s="71">
        <v>5.9341556194358649</v>
      </c>
      <c r="L186" s="71">
        <v>2.5732388578690468</v>
      </c>
      <c r="M186" s="71">
        <v>230.54078798448501</v>
      </c>
      <c r="N186" s="71">
        <v>237.6335230369416</v>
      </c>
      <c r="O186" s="71">
        <v>136.90419208588321</v>
      </c>
      <c r="P186" s="71">
        <v>65.604114359880313</v>
      </c>
      <c r="Q186" s="71">
        <v>11.9723716229042</v>
      </c>
      <c r="R186" s="71">
        <v>0</v>
      </c>
      <c r="S186" s="71">
        <v>9.3414335392000005</v>
      </c>
      <c r="T186" s="72"/>
      <c r="U186" s="71">
        <v>86724645</v>
      </c>
      <c r="V186" s="71">
        <v>2943</v>
      </c>
      <c r="W186" s="71">
        <v>61</v>
      </c>
      <c r="X186" s="71">
        <v>46695</v>
      </c>
      <c r="Y186" s="71">
        <v>65712</v>
      </c>
      <c r="Z186" s="71">
        <v>74801</v>
      </c>
      <c r="AA186" s="71">
        <v>13133</v>
      </c>
      <c r="AB186" s="71">
        <v>154772</v>
      </c>
      <c r="AC186" s="71">
        <v>0</v>
      </c>
      <c r="AD186" s="71">
        <v>9.3414335392000005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225.28700000000001</v>
      </c>
      <c r="BK186" s="71">
        <v>0</v>
      </c>
      <c r="BL186" s="71">
        <v>45.606000000000002</v>
      </c>
      <c r="BM186" s="71">
        <v>0</v>
      </c>
      <c r="BN186" s="72"/>
      <c r="BO186" s="71">
        <v>0</v>
      </c>
      <c r="BP186" s="71">
        <v>0</v>
      </c>
      <c r="BQ186" s="71">
        <v>16</v>
      </c>
      <c r="BR186" s="71">
        <v>0</v>
      </c>
      <c r="BS186" s="71">
        <v>4</v>
      </c>
      <c r="BT186" s="71">
        <v>0</v>
      </c>
      <c r="BU186"/>
      <c r="BV186" s="70">
        <v>264.16399999999999</v>
      </c>
      <c r="BW186" s="70">
        <v>0</v>
      </c>
      <c r="BX186" s="70">
        <v>6.7290000000000001</v>
      </c>
      <c r="BY186" s="70">
        <v>0</v>
      </c>
      <c r="BZ186" s="70">
        <v>0</v>
      </c>
      <c r="CA186" s="70">
        <v>0</v>
      </c>
      <c r="CB186" s="70">
        <v>0</v>
      </c>
      <c r="CC186" s="70">
        <v>0</v>
      </c>
      <c r="CD186" s="70">
        <v>0</v>
      </c>
    </row>
    <row r="187" spans="1:82">
      <c r="A187" s="70" t="s">
        <v>1956</v>
      </c>
      <c r="B187" s="70">
        <v>130</v>
      </c>
      <c r="C187" s="70">
        <v>11</v>
      </c>
      <c r="D187" s="70">
        <v>8</v>
      </c>
      <c r="E187" s="70">
        <v>2014</v>
      </c>
      <c r="F187" s="70" t="s">
        <v>181</v>
      </c>
      <c r="G187" s="70" t="s">
        <v>1945</v>
      </c>
      <c r="H187" s="70" t="s">
        <v>1946</v>
      </c>
      <c r="I187" s="148"/>
      <c r="J187" s="71">
        <v>665.75353869737262</v>
      </c>
      <c r="K187" s="71">
        <v>6.2899646013685269</v>
      </c>
      <c r="L187" s="71">
        <v>3.816337322250301</v>
      </c>
      <c r="M187" s="71">
        <v>204.7586532542276</v>
      </c>
      <c r="N187" s="71">
        <v>207.90702804685299</v>
      </c>
      <c r="O187" s="71">
        <v>129.61412558590567</v>
      </c>
      <c r="P187" s="71">
        <v>67.371171979312834</v>
      </c>
      <c r="Q187" s="71">
        <v>11.4508562302264</v>
      </c>
      <c r="R187" s="71">
        <v>0</v>
      </c>
      <c r="S187" s="71">
        <v>10.876090934660001</v>
      </c>
      <c r="T187" s="72"/>
      <c r="U187" s="71">
        <v>93434443</v>
      </c>
      <c r="V187" s="71">
        <v>2744</v>
      </c>
      <c r="W187" s="71">
        <v>85</v>
      </c>
      <c r="X187" s="71">
        <v>45426</v>
      </c>
      <c r="Y187" s="71">
        <v>66173</v>
      </c>
      <c r="Z187" s="71">
        <v>74587</v>
      </c>
      <c r="AA187" s="71">
        <v>13417</v>
      </c>
      <c r="AB187" s="71">
        <v>154288</v>
      </c>
      <c r="AC187" s="71">
        <v>0</v>
      </c>
      <c r="AD187" s="71">
        <v>10.876090934660001</v>
      </c>
      <c r="AE187" s="72"/>
      <c r="AF187" s="71"/>
      <c r="AG187" s="71"/>
      <c r="AH187" s="71"/>
      <c r="AI187" s="71"/>
      <c r="AJ187" s="71"/>
      <c r="AK187" s="71"/>
      <c r="AL187" s="71"/>
      <c r="AM187" s="71"/>
      <c r="AN187" s="71"/>
      <c r="AO187" s="71"/>
      <c r="AP187" s="71"/>
      <c r="AQ187" s="72"/>
      <c r="AR187" s="71">
        <v>2280</v>
      </c>
      <c r="AS187" s="71">
        <v>128</v>
      </c>
      <c r="AT187" s="71">
        <v>0</v>
      </c>
      <c r="AU187" s="71">
        <v>0</v>
      </c>
      <c r="AV187" s="71">
        <v>0</v>
      </c>
      <c r="AW187" s="71">
        <v>0</v>
      </c>
      <c r="AX187" s="71"/>
      <c r="AY187" s="72"/>
      <c r="AZ187" s="71">
        <v>7848.5</v>
      </c>
      <c r="BA187" s="71">
        <v>4365.4000000000005</v>
      </c>
      <c r="BB187" s="71">
        <v>0</v>
      </c>
      <c r="BC187" s="71">
        <v>0</v>
      </c>
      <c r="BD187" s="71">
        <v>0</v>
      </c>
      <c r="BE187" s="71">
        <v>0</v>
      </c>
      <c r="BF187" s="71"/>
      <c r="BG187" s="72"/>
      <c r="BH187" s="71">
        <v>0</v>
      </c>
      <c r="BI187" s="71">
        <v>0</v>
      </c>
      <c r="BJ187" s="71">
        <v>224.61</v>
      </c>
      <c r="BK187" s="71">
        <v>0</v>
      </c>
      <c r="BL187" s="71">
        <v>43.762</v>
      </c>
      <c r="BM187" s="71">
        <v>0</v>
      </c>
      <c r="BN187" s="72"/>
      <c r="BO187" s="71">
        <v>0</v>
      </c>
      <c r="BP187" s="71">
        <v>0</v>
      </c>
      <c r="BQ187" s="71">
        <v>18</v>
      </c>
      <c r="BR187" s="71">
        <v>0</v>
      </c>
      <c r="BS187" s="71">
        <v>4</v>
      </c>
      <c r="BT187" s="71">
        <v>0</v>
      </c>
      <c r="BU187"/>
      <c r="BV187" s="70">
        <v>260.68400000000003</v>
      </c>
      <c r="BW187" s="70">
        <v>0</v>
      </c>
      <c r="BX187" s="70">
        <v>7.6879999999999997</v>
      </c>
      <c r="BY187" s="70">
        <v>0</v>
      </c>
      <c r="BZ187" s="70">
        <v>0</v>
      </c>
      <c r="CA187" s="70">
        <v>0</v>
      </c>
      <c r="CB187" s="70">
        <v>0</v>
      </c>
      <c r="CC187" s="70">
        <v>0</v>
      </c>
      <c r="CD187" s="70">
        <v>0</v>
      </c>
    </row>
    <row r="188" spans="1:82">
      <c r="A188" s="70" t="s">
        <v>1957</v>
      </c>
      <c r="B188" s="70">
        <v>131</v>
      </c>
      <c r="C188" s="70">
        <v>12</v>
      </c>
      <c r="D188" s="70">
        <v>8</v>
      </c>
      <c r="E188" s="70">
        <v>2015</v>
      </c>
      <c r="F188" s="70" t="s">
        <v>182</v>
      </c>
      <c r="G188" s="70" t="s">
        <v>1945</v>
      </c>
      <c r="H188" s="70" t="s">
        <v>1946</v>
      </c>
      <c r="I188" s="148"/>
      <c r="J188" s="71">
        <v>550.92916875632193</v>
      </c>
      <c r="K188" s="71">
        <v>6.0077215217076869</v>
      </c>
      <c r="L188" s="71">
        <v>4.2076517028356424</v>
      </c>
      <c r="M188" s="71">
        <v>214.56878019705971</v>
      </c>
      <c r="N188" s="71">
        <v>207.89443574296109</v>
      </c>
      <c r="O188" s="71">
        <v>129.10668509709171</v>
      </c>
      <c r="P188" s="71">
        <v>66.72085767381185</v>
      </c>
      <c r="Q188" s="71">
        <v>11.1696905198558</v>
      </c>
      <c r="R188" s="71">
        <v>0</v>
      </c>
      <c r="S188" s="71">
        <v>13.53968954398</v>
      </c>
      <c r="T188" s="72"/>
      <c r="U188" s="71">
        <v>83032078</v>
      </c>
      <c r="V188" s="71">
        <v>2744</v>
      </c>
      <c r="W188" s="71">
        <v>85</v>
      </c>
      <c r="X188" s="71">
        <v>45426</v>
      </c>
      <c r="Y188" s="71">
        <v>66803</v>
      </c>
      <c r="Z188" s="71">
        <v>75010</v>
      </c>
      <c r="AA188" s="71">
        <v>13277</v>
      </c>
      <c r="AB188" s="71">
        <v>153738</v>
      </c>
      <c r="AC188" s="71">
        <v>0</v>
      </c>
      <c r="AD188" s="71">
        <v>13.53968954398</v>
      </c>
      <c r="AE188" s="72"/>
      <c r="AF188" s="71">
        <v>628791203.19138348</v>
      </c>
      <c r="AG188" s="71">
        <v>4961513.7172441706</v>
      </c>
      <c r="AH188" s="71">
        <v>886251.6651073196</v>
      </c>
      <c r="AI188" s="71">
        <v>321228102.37683928</v>
      </c>
      <c r="AJ188" s="71">
        <v>314353771.97036147</v>
      </c>
      <c r="AK188" s="71">
        <v>0</v>
      </c>
      <c r="AL188" s="71">
        <v>0</v>
      </c>
      <c r="AM188" s="71">
        <v>21069147.993345398</v>
      </c>
      <c r="AN188" s="71">
        <v>0</v>
      </c>
      <c r="AO188" s="71">
        <v>0</v>
      </c>
      <c r="AP188" s="71">
        <v>1291289990.9142811</v>
      </c>
      <c r="AQ188" s="72"/>
      <c r="AR188" s="71">
        <v>2506</v>
      </c>
      <c r="AS188" s="71">
        <v>177</v>
      </c>
      <c r="AT188" s="71">
        <v>0</v>
      </c>
      <c r="AU188" s="71">
        <v>0</v>
      </c>
      <c r="AV188" s="71">
        <v>0</v>
      </c>
      <c r="AW188" s="71">
        <v>0</v>
      </c>
      <c r="AX188" s="71"/>
      <c r="AY188" s="72"/>
      <c r="AZ188" s="71">
        <v>8849.9</v>
      </c>
      <c r="BA188" s="71">
        <v>5730.3</v>
      </c>
      <c r="BB188" s="71">
        <v>0</v>
      </c>
      <c r="BC188" s="71">
        <v>0</v>
      </c>
      <c r="BD188" s="71">
        <v>0</v>
      </c>
      <c r="BE188" s="71">
        <v>0</v>
      </c>
      <c r="BF188" s="71"/>
      <c r="BG188" s="72"/>
      <c r="BH188" s="71">
        <v>0</v>
      </c>
      <c r="BI188" s="71">
        <v>0</v>
      </c>
      <c r="BJ188" s="71">
        <v>215.125</v>
      </c>
      <c r="BK188" s="71">
        <v>0</v>
      </c>
      <c r="BL188" s="71">
        <v>47.962000000000003</v>
      </c>
      <c r="BM188" s="71">
        <v>0</v>
      </c>
      <c r="BN188" s="72"/>
      <c r="BO188" s="71">
        <v>0</v>
      </c>
      <c r="BP188" s="71">
        <v>0</v>
      </c>
      <c r="BQ188" s="71">
        <v>18</v>
      </c>
      <c r="BR188" s="71">
        <v>0</v>
      </c>
      <c r="BS188" s="71">
        <v>4</v>
      </c>
      <c r="BT188" s="71">
        <v>0</v>
      </c>
      <c r="BU188"/>
      <c r="BV188" s="70">
        <v>252.208</v>
      </c>
      <c r="BW188" s="70">
        <v>0</v>
      </c>
      <c r="BX188" s="70">
        <v>10.879</v>
      </c>
      <c r="BY188" s="70">
        <v>0</v>
      </c>
      <c r="BZ188" s="70">
        <v>0</v>
      </c>
      <c r="CA188" s="70">
        <v>0</v>
      </c>
      <c r="CB188" s="70">
        <v>0</v>
      </c>
      <c r="CC188" s="70">
        <v>0</v>
      </c>
      <c r="CD188" s="70">
        <v>0</v>
      </c>
    </row>
    <row r="189" spans="1:82">
      <c r="A189" s="70" t="s">
        <v>1958</v>
      </c>
      <c r="B189" s="70">
        <v>132</v>
      </c>
      <c r="C189" s="70">
        <v>13</v>
      </c>
      <c r="D189" s="70">
        <v>8</v>
      </c>
      <c r="E189" s="70">
        <v>2016</v>
      </c>
      <c r="F189" s="70" t="s">
        <v>155</v>
      </c>
      <c r="G189" s="70" t="s">
        <v>1945</v>
      </c>
      <c r="H189" s="70" t="s">
        <v>1946</v>
      </c>
      <c r="I189" s="148"/>
      <c r="J189" s="71">
        <v>675.00334201797193</v>
      </c>
      <c r="K189" s="71">
        <v>6.000453815366261</v>
      </c>
      <c r="L189" s="71">
        <v>4.9299815252430292</v>
      </c>
      <c r="M189" s="71">
        <v>187.78301773991996</v>
      </c>
      <c r="N189" s="71">
        <v>184.48436920187953</v>
      </c>
      <c r="O189" s="71">
        <v>128.41963160204685</v>
      </c>
      <c r="P189" s="71">
        <v>66.170934019972918</v>
      </c>
      <c r="Q189" s="71">
        <v>10.8105143907538</v>
      </c>
      <c r="R189" s="71">
        <v>0</v>
      </c>
      <c r="S189" s="71">
        <v>11.369114759200002</v>
      </c>
      <c r="T189" s="72"/>
      <c r="U189" s="71">
        <v>106357092</v>
      </c>
      <c r="V189" s="71">
        <v>2744</v>
      </c>
      <c r="W189" s="71">
        <v>85</v>
      </c>
      <c r="X189" s="71">
        <v>45426</v>
      </c>
      <c r="Y189" s="71">
        <v>67396</v>
      </c>
      <c r="Z189" s="71">
        <v>75528</v>
      </c>
      <c r="AA189" s="71">
        <v>13619</v>
      </c>
      <c r="AB189" s="71">
        <v>153054</v>
      </c>
      <c r="AC189" s="71">
        <v>0</v>
      </c>
      <c r="AD189" s="71">
        <v>11.3691147592</v>
      </c>
      <c r="AE189" s="72"/>
      <c r="AF189" s="71">
        <v>785030483.04147565</v>
      </c>
      <c r="AG189" s="71">
        <v>4769670.1362222023</v>
      </c>
      <c r="AH189" s="71">
        <v>771651.77982048516</v>
      </c>
      <c r="AI189" s="71">
        <v>300041277.20047569</v>
      </c>
      <c r="AJ189" s="71">
        <v>270372321.00886649</v>
      </c>
      <c r="AK189" s="71">
        <v>0</v>
      </c>
      <c r="AL189" s="71">
        <v>0</v>
      </c>
      <c r="AM189" s="71">
        <v>20991704.497059699</v>
      </c>
      <c r="AN189" s="71">
        <v>0</v>
      </c>
      <c r="AO189" s="71">
        <v>0</v>
      </c>
      <c r="AP189" s="71">
        <v>1381977107.6639202</v>
      </c>
      <c r="AQ189" s="72"/>
      <c r="AR189" s="71">
        <v>2700</v>
      </c>
      <c r="AS189" s="71">
        <v>209</v>
      </c>
      <c r="AT189" s="71">
        <v>0</v>
      </c>
      <c r="AU189" s="71">
        <v>0</v>
      </c>
      <c r="AV189" s="71">
        <v>0</v>
      </c>
      <c r="AW189" s="71">
        <v>0</v>
      </c>
      <c r="AX189" s="71"/>
      <c r="AY189" s="72"/>
      <c r="AZ189" s="71">
        <v>9696.2000000000007</v>
      </c>
      <c r="BA189" s="71">
        <v>6356.7000000000007</v>
      </c>
      <c r="BB189" s="71">
        <v>0</v>
      </c>
      <c r="BC189" s="71">
        <v>0</v>
      </c>
      <c r="BD189" s="71">
        <v>0</v>
      </c>
      <c r="BE189" s="71">
        <v>0</v>
      </c>
      <c r="BF189" s="71"/>
      <c r="BG189" s="72"/>
      <c r="BH189" s="71">
        <v>0</v>
      </c>
      <c r="BI189" s="71">
        <v>0</v>
      </c>
      <c r="BJ189" s="71">
        <v>203.988</v>
      </c>
      <c r="BK189" s="71">
        <v>0</v>
      </c>
      <c r="BL189" s="71">
        <v>48.155000000000001</v>
      </c>
      <c r="BM189" s="71">
        <v>0</v>
      </c>
      <c r="BN189" s="72"/>
      <c r="BO189" s="71">
        <v>0</v>
      </c>
      <c r="BP189" s="71">
        <v>0</v>
      </c>
      <c r="BQ189" s="71">
        <v>17</v>
      </c>
      <c r="BR189" s="71">
        <v>0</v>
      </c>
      <c r="BS189" s="71">
        <v>5</v>
      </c>
      <c r="BT189" s="71">
        <v>0</v>
      </c>
      <c r="BU189"/>
      <c r="BV189" s="70">
        <v>244.05799999999999</v>
      </c>
      <c r="BW189" s="70">
        <v>0</v>
      </c>
      <c r="BX189" s="70">
        <v>8.0850000000000009</v>
      </c>
      <c r="BY189" s="70">
        <v>0</v>
      </c>
      <c r="BZ189" s="70">
        <v>0</v>
      </c>
      <c r="CA189" s="70">
        <v>0</v>
      </c>
      <c r="CB189" s="70">
        <v>0</v>
      </c>
      <c r="CC189" s="70">
        <v>0</v>
      </c>
      <c r="CD189" s="70">
        <v>0</v>
      </c>
    </row>
    <row r="190" spans="1:82">
      <c r="A190" s="70" t="s">
        <v>1959</v>
      </c>
      <c r="B190" s="70">
        <v>133</v>
      </c>
      <c r="C190" s="70">
        <v>14</v>
      </c>
      <c r="D190" s="70">
        <v>8</v>
      </c>
      <c r="E190" s="70">
        <v>2017</v>
      </c>
      <c r="F190" s="70" t="s">
        <v>156</v>
      </c>
      <c r="G190" s="70" t="s">
        <v>1945</v>
      </c>
      <c r="H190" s="70" t="s">
        <v>1946</v>
      </c>
      <c r="I190" s="148"/>
      <c r="J190" s="71">
        <v>651.781840855582</v>
      </c>
      <c r="K190" s="71">
        <v>6.2504143188516927</v>
      </c>
      <c r="L190" s="71">
        <v>4.3130608204052905</v>
      </c>
      <c r="M190" s="71">
        <v>181.12496066731049</v>
      </c>
      <c r="N190" s="71">
        <v>201.63249276515404</v>
      </c>
      <c r="O190" s="71">
        <v>125.12156791819822</v>
      </c>
      <c r="P190" s="71">
        <v>66.210419429974579</v>
      </c>
      <c r="Q190" s="71">
        <v>10.415280391698399</v>
      </c>
      <c r="R190" s="71">
        <v>0</v>
      </c>
      <c r="S190" s="71">
        <v>11.59148464968</v>
      </c>
      <c r="T190" s="72"/>
      <c r="U190" s="71">
        <v>111630947</v>
      </c>
      <c r="V190" s="71">
        <v>2744</v>
      </c>
      <c r="W190" s="71">
        <v>85</v>
      </c>
      <c r="X190" s="71">
        <v>45426</v>
      </c>
      <c r="Y190" s="71">
        <v>68075</v>
      </c>
      <c r="Z190" s="71">
        <v>74809</v>
      </c>
      <c r="AA190" s="71">
        <v>13714</v>
      </c>
      <c r="AB190" s="71">
        <v>152487</v>
      </c>
      <c r="AC190" s="71">
        <v>0</v>
      </c>
      <c r="AD190" s="71">
        <v>11.59148464968</v>
      </c>
      <c r="AE190" s="72"/>
      <c r="AF190" s="71">
        <v>776566251.30349267</v>
      </c>
      <c r="AG190" s="71">
        <v>4949051.3881232962</v>
      </c>
      <c r="AH190" s="71">
        <v>922309.04439086828</v>
      </c>
      <c r="AI190" s="71">
        <v>300742004.79523158</v>
      </c>
      <c r="AJ190" s="71">
        <v>296767490.45526689</v>
      </c>
      <c r="AK190" s="71">
        <v>0</v>
      </c>
      <c r="AL190" s="71">
        <v>0</v>
      </c>
      <c r="AM190" s="71">
        <v>20946663.762284659</v>
      </c>
      <c r="AN190" s="71">
        <v>0</v>
      </c>
      <c r="AO190" s="71">
        <v>0</v>
      </c>
      <c r="AP190" s="71">
        <v>1400893770.7487903</v>
      </c>
      <c r="AQ190" s="72"/>
      <c r="AR190" s="71">
        <v>2844</v>
      </c>
      <c r="AS190" s="71">
        <v>231</v>
      </c>
      <c r="AT190" s="71">
        <v>0</v>
      </c>
      <c r="AU190" s="71">
        <v>0</v>
      </c>
      <c r="AV190" s="71">
        <v>0</v>
      </c>
      <c r="AW190" s="71">
        <v>0</v>
      </c>
      <c r="AX190" s="71"/>
      <c r="AY190" s="72"/>
      <c r="AZ190" s="71">
        <v>10346.5</v>
      </c>
      <c r="BA190" s="71">
        <v>6792.7000000000007</v>
      </c>
      <c r="BB190" s="71">
        <v>0</v>
      </c>
      <c r="BC190" s="71">
        <v>0</v>
      </c>
      <c r="BD190" s="71">
        <v>0</v>
      </c>
      <c r="BE190" s="71">
        <v>0</v>
      </c>
      <c r="BF190" s="71"/>
      <c r="BG190" s="72"/>
      <c r="BH190" s="71">
        <v>0</v>
      </c>
      <c r="BI190" s="71">
        <v>0</v>
      </c>
      <c r="BJ190" s="71">
        <v>202.233</v>
      </c>
      <c r="BK190" s="71">
        <v>0</v>
      </c>
      <c r="BL190" s="71">
        <v>49.381</v>
      </c>
      <c r="BM190" s="71">
        <v>0</v>
      </c>
      <c r="BN190" s="72"/>
      <c r="BO190" s="71">
        <v>0</v>
      </c>
      <c r="BP190" s="71">
        <v>0</v>
      </c>
      <c r="BQ190" s="71">
        <v>16</v>
      </c>
      <c r="BR190" s="71">
        <v>0</v>
      </c>
      <c r="BS190" s="71">
        <v>5</v>
      </c>
      <c r="BT190" s="71">
        <v>0</v>
      </c>
      <c r="BU190"/>
      <c r="BV190" s="70">
        <v>242.827</v>
      </c>
      <c r="BW190" s="70">
        <v>0</v>
      </c>
      <c r="BX190" s="70">
        <v>8.7870000000000008</v>
      </c>
      <c r="BY190" s="70">
        <v>0</v>
      </c>
      <c r="BZ190" s="70">
        <v>0</v>
      </c>
      <c r="CA190" s="70">
        <v>0</v>
      </c>
      <c r="CB190" s="70">
        <v>0</v>
      </c>
      <c r="CC190" s="70">
        <v>0</v>
      </c>
      <c r="CD190" s="70">
        <v>0</v>
      </c>
    </row>
    <row r="191" spans="1:82">
      <c r="A191" s="70" t="s">
        <v>1960</v>
      </c>
      <c r="B191" s="70">
        <v>134</v>
      </c>
      <c r="C191" s="70">
        <v>15</v>
      </c>
      <c r="D191" s="70">
        <v>8</v>
      </c>
      <c r="E191" s="70">
        <v>2018</v>
      </c>
      <c r="F191" s="70" t="s">
        <v>183</v>
      </c>
      <c r="G191" s="70" t="s">
        <v>1945</v>
      </c>
      <c r="H191" s="70" t="s">
        <v>1946</v>
      </c>
      <c r="I191" s="148"/>
      <c r="J191" s="71">
        <v>653.16199954950071</v>
      </c>
      <c r="K191" s="71">
        <v>5.8769766924328</v>
      </c>
      <c r="L191" s="71">
        <v>4.0405488202975572</v>
      </c>
      <c r="M191" s="71">
        <v>179.07348674484007</v>
      </c>
      <c r="N191" s="71">
        <v>192.00656435118518</v>
      </c>
      <c r="O191" s="71">
        <v>122.85450402545655</v>
      </c>
      <c r="P191" s="71">
        <v>65.838138309573026</v>
      </c>
      <c r="Q191" s="71">
        <v>9.6124005712743905</v>
      </c>
      <c r="R191" s="71">
        <v>0</v>
      </c>
      <c r="S191" s="71">
        <v>11.476903115580001</v>
      </c>
      <c r="T191" s="72"/>
      <c r="U191" s="71">
        <v>119023088</v>
      </c>
      <c r="V191" s="71">
        <v>2744</v>
      </c>
      <c r="W191" s="71">
        <v>85</v>
      </c>
      <c r="X191" s="71">
        <v>45426</v>
      </c>
      <c r="Y191" s="71">
        <v>68798</v>
      </c>
      <c r="Z191" s="71">
        <v>74860</v>
      </c>
      <c r="AA191" s="71">
        <v>13774</v>
      </c>
      <c r="AB191" s="71">
        <v>151661</v>
      </c>
      <c r="AC191" s="71">
        <v>0</v>
      </c>
      <c r="AD191" s="71">
        <v>11.476903115580001</v>
      </c>
      <c r="AE191" s="72"/>
      <c r="AF191" s="71">
        <v>792257659.30223238</v>
      </c>
      <c r="AG191" s="71">
        <v>4469288.4952703258</v>
      </c>
      <c r="AH191" s="71">
        <v>880275.99581221177</v>
      </c>
      <c r="AI191" s="71">
        <v>293066132.25209862</v>
      </c>
      <c r="AJ191" s="71">
        <v>301423400.33627838</v>
      </c>
      <c r="AK191" s="71">
        <v>0</v>
      </c>
      <c r="AL191" s="71">
        <v>0</v>
      </c>
      <c r="AM191" s="71">
        <v>20876305.101639379</v>
      </c>
      <c r="AN191" s="71">
        <v>0</v>
      </c>
      <c r="AO191" s="71">
        <v>0</v>
      </c>
      <c r="AP191" s="71">
        <v>1412973061.4833312</v>
      </c>
      <c r="AQ191" s="72"/>
      <c r="AR191" s="71">
        <v>3004</v>
      </c>
      <c r="AS191" s="71">
        <v>260</v>
      </c>
      <c r="AT191" s="71">
        <v>0</v>
      </c>
      <c r="AU191" s="71">
        <v>0</v>
      </c>
      <c r="AV191" s="71">
        <v>0</v>
      </c>
      <c r="AW191" s="71">
        <v>0</v>
      </c>
      <c r="AX191" s="71"/>
      <c r="AY191" s="72"/>
      <c r="AZ191" s="71">
        <v>11092.799999999994</v>
      </c>
      <c r="BA191" s="71">
        <v>7148.1</v>
      </c>
      <c r="BB191" s="71">
        <v>0</v>
      </c>
      <c r="BC191" s="71">
        <v>0</v>
      </c>
      <c r="BD191" s="71">
        <v>0</v>
      </c>
      <c r="BE191" s="71">
        <v>0</v>
      </c>
      <c r="BF191" s="71"/>
      <c r="BG191" s="72"/>
      <c r="BH191" s="71">
        <v>0</v>
      </c>
      <c r="BI191" s="71">
        <v>0</v>
      </c>
      <c r="BJ191" s="71">
        <v>192.82</v>
      </c>
      <c r="BK191" s="71">
        <v>0</v>
      </c>
      <c r="BL191" s="71">
        <v>42.933000000000007</v>
      </c>
      <c r="BM191" s="71">
        <v>0</v>
      </c>
      <c r="BN191" s="72"/>
      <c r="BO191" s="71">
        <v>0</v>
      </c>
      <c r="BP191" s="71">
        <v>0</v>
      </c>
      <c r="BQ191" s="71">
        <v>15</v>
      </c>
      <c r="BR191" s="71">
        <v>0</v>
      </c>
      <c r="BS191" s="71">
        <v>5</v>
      </c>
      <c r="BT191" s="71">
        <v>0</v>
      </c>
      <c r="BU191"/>
      <c r="BV191" s="70">
        <v>222.46899999999999</v>
      </c>
      <c r="BW191" s="70">
        <v>0</v>
      </c>
      <c r="BX191" s="70">
        <v>7.69</v>
      </c>
      <c r="BY191" s="70">
        <v>0</v>
      </c>
      <c r="BZ191" s="70">
        <v>0</v>
      </c>
      <c r="CA191" s="70">
        <v>5.5229999999999997</v>
      </c>
      <c r="CB191" s="70">
        <v>3.0000000000000001E-3</v>
      </c>
      <c r="CC191" s="70">
        <v>6.8000000000000005E-2</v>
      </c>
      <c r="CD191" s="70">
        <v>0</v>
      </c>
    </row>
    <row r="192" spans="1:82">
      <c r="A192" s="70" t="s">
        <v>1961</v>
      </c>
      <c r="B192" s="70">
        <v>135</v>
      </c>
      <c r="C192" s="70">
        <v>16</v>
      </c>
      <c r="D192" s="70">
        <v>8</v>
      </c>
      <c r="E192" s="70">
        <v>2019</v>
      </c>
      <c r="F192" s="70" t="s">
        <v>158</v>
      </c>
      <c r="G192" s="70" t="s">
        <v>1945</v>
      </c>
      <c r="H192" s="70" t="s">
        <v>1946</v>
      </c>
      <c r="I192" s="148"/>
      <c r="J192" s="71">
        <v>564.80702355711014</v>
      </c>
      <c r="K192" s="71">
        <v>5.1884083889347972</v>
      </c>
      <c r="L192" s="71">
        <v>4.0745623980695225</v>
      </c>
      <c r="M192" s="71">
        <v>169.55627150707292</v>
      </c>
      <c r="N192" s="71">
        <v>168.18136462949846</v>
      </c>
      <c r="O192" s="71">
        <v>118.88663399494133</v>
      </c>
      <c r="P192" s="71">
        <v>66.272050746796765</v>
      </c>
      <c r="Q192" s="71">
        <v>9.3009025794482802</v>
      </c>
      <c r="R192" s="71">
        <v>0</v>
      </c>
      <c r="S192" s="71">
        <v>9.0140229894799972</v>
      </c>
      <c r="T192" s="72"/>
      <c r="U192" s="71">
        <v>107565958</v>
      </c>
      <c r="V192" s="71">
        <v>2744</v>
      </c>
      <c r="W192" s="71">
        <v>85</v>
      </c>
      <c r="X192" s="71">
        <v>45426</v>
      </c>
      <c r="Y192" s="71">
        <v>69319</v>
      </c>
      <c r="Z192" s="71">
        <v>74431</v>
      </c>
      <c r="AA192" s="71">
        <v>13761</v>
      </c>
      <c r="AB192" s="71">
        <v>150719</v>
      </c>
      <c r="AC192" s="71">
        <v>0</v>
      </c>
      <c r="AD192" s="71">
        <v>9.0140229894799972</v>
      </c>
      <c r="AE192" s="72"/>
      <c r="AF192" s="71">
        <v>700344135.98934174</v>
      </c>
      <c r="AG192" s="71">
        <v>4173560.4591694181</v>
      </c>
      <c r="AH192" s="71">
        <v>933366.92637313961</v>
      </c>
      <c r="AI192" s="71">
        <v>289064441.86468422</v>
      </c>
      <c r="AJ192" s="71">
        <v>267085137.64943069</v>
      </c>
      <c r="AK192" s="71">
        <v>0</v>
      </c>
      <c r="AL192" s="71">
        <v>0</v>
      </c>
      <c r="AM192" s="71">
        <v>20526793.187975466</v>
      </c>
      <c r="AN192" s="71">
        <v>0</v>
      </c>
      <c r="AO192" s="71">
        <v>0</v>
      </c>
      <c r="AP192" s="71">
        <v>1282127436.0769746</v>
      </c>
      <c r="AQ192" s="72"/>
      <c r="AR192" s="71">
        <v>3159</v>
      </c>
      <c r="AS192" s="71">
        <v>270</v>
      </c>
      <c r="AT192" s="71">
        <v>0</v>
      </c>
      <c r="AU192" s="71">
        <v>0</v>
      </c>
      <c r="AV192" s="71">
        <v>0</v>
      </c>
      <c r="AW192" s="71">
        <v>0</v>
      </c>
      <c r="AX192" s="71"/>
      <c r="AY192" s="72"/>
      <c r="AZ192" s="71">
        <v>11824.09999999998</v>
      </c>
      <c r="BA192" s="71">
        <v>7276.3</v>
      </c>
      <c r="BB192" s="71">
        <v>0</v>
      </c>
      <c r="BC192" s="71">
        <v>0</v>
      </c>
      <c r="BD192" s="71">
        <v>0</v>
      </c>
      <c r="BE192" s="71">
        <v>0</v>
      </c>
      <c r="BF192" s="71"/>
      <c r="BG192" s="72"/>
      <c r="BH192" s="71">
        <v>0</v>
      </c>
      <c r="BI192" s="71">
        <v>0</v>
      </c>
      <c r="BJ192" s="71">
        <v>175.12799999999999</v>
      </c>
      <c r="BK192" s="71">
        <v>0</v>
      </c>
      <c r="BL192" s="71">
        <v>43.56</v>
      </c>
      <c r="BM192" s="71">
        <v>0</v>
      </c>
      <c r="BN192" s="72"/>
      <c r="BO192" s="71">
        <v>0</v>
      </c>
      <c r="BP192" s="71">
        <v>0</v>
      </c>
      <c r="BQ192" s="71">
        <v>16</v>
      </c>
      <c r="BR192" s="71">
        <v>0</v>
      </c>
      <c r="BS192" s="71">
        <v>5</v>
      </c>
      <c r="BT192" s="71">
        <v>0</v>
      </c>
      <c r="BU192"/>
      <c r="BV192" s="70">
        <v>207.04300000000001</v>
      </c>
      <c r="BW192" s="70">
        <v>0</v>
      </c>
      <c r="BX192" s="70">
        <v>5.931</v>
      </c>
      <c r="BY192" s="70">
        <v>0</v>
      </c>
      <c r="BZ192" s="70">
        <v>0</v>
      </c>
      <c r="CA192" s="70">
        <v>5.6749999999999998</v>
      </c>
      <c r="CB192" s="70">
        <v>5.0000000000000001E-3</v>
      </c>
      <c r="CC192" s="70">
        <v>3.4000000000000002E-2</v>
      </c>
      <c r="CD192" s="70">
        <v>0</v>
      </c>
    </row>
    <row r="193" spans="1:82">
      <c r="A193" s="70" t="s">
        <v>1962</v>
      </c>
      <c r="B193" s="70">
        <v>136</v>
      </c>
      <c r="C193" s="70">
        <v>17</v>
      </c>
      <c r="D193" s="70">
        <v>8</v>
      </c>
      <c r="E193" s="70">
        <v>2020</v>
      </c>
      <c r="F193" s="70" t="s">
        <v>159</v>
      </c>
      <c r="G193" s="70" t="s">
        <v>1945</v>
      </c>
      <c r="H193" s="70" t="s">
        <v>1946</v>
      </c>
      <c r="I193" s="148"/>
      <c r="J193" s="71">
        <v>534.40817031062795</v>
      </c>
      <c r="K193" s="71">
        <v>5.4238601854831598</v>
      </c>
      <c r="L193" s="71">
        <v>3.9510100304933946</v>
      </c>
      <c r="M193" s="71">
        <v>157.846961108318</v>
      </c>
      <c r="N193" s="71">
        <v>176.50296699341803</v>
      </c>
      <c r="O193" s="71">
        <v>104.03974890255469</v>
      </c>
      <c r="P193" s="71">
        <v>63.891060761666161</v>
      </c>
      <c r="Q193" s="71">
        <v>8.8338493439665697</v>
      </c>
      <c r="R193" s="71">
        <v>0</v>
      </c>
      <c r="S193" s="71">
        <v>13.5170513136</v>
      </c>
      <c r="T193" s="72"/>
      <c r="U193" s="71">
        <v>95675551</v>
      </c>
      <c r="V193" s="71">
        <v>2619</v>
      </c>
      <c r="W193" s="71">
        <v>84</v>
      </c>
      <c r="X193" s="71">
        <v>46674</v>
      </c>
      <c r="Y193" s="71">
        <v>69859</v>
      </c>
      <c r="Z193" s="71">
        <v>74344</v>
      </c>
      <c r="AA193" s="71">
        <v>14101</v>
      </c>
      <c r="AB193" s="71">
        <v>149826</v>
      </c>
      <c r="AC193" s="71">
        <v>0</v>
      </c>
      <c r="AD193" s="71">
        <v>13.5170513136</v>
      </c>
      <c r="AE193" s="72"/>
      <c r="AF193" s="71">
        <v>670538718.99863076</v>
      </c>
      <c r="AG193" s="71">
        <v>4136675.6671039751</v>
      </c>
      <c r="AH193" s="71">
        <v>931760.61302681814</v>
      </c>
      <c r="AI193" s="71">
        <v>269505273.00778031</v>
      </c>
      <c r="AJ193" s="71">
        <v>303727267.92035067</v>
      </c>
      <c r="AK193" s="71"/>
      <c r="AL193" s="71"/>
      <c r="AM193" s="71">
        <v>19553957.601578675</v>
      </c>
      <c r="AN193" s="71"/>
      <c r="AO193" s="71"/>
      <c r="AP193" s="71">
        <v>1268393653.8084712</v>
      </c>
      <c r="AQ193" s="72"/>
      <c r="AR193" s="71">
        <v>3320</v>
      </c>
      <c r="AS193" s="71">
        <v>274</v>
      </c>
      <c r="AT193" s="71">
        <v>0</v>
      </c>
      <c r="AU193" s="71">
        <v>0</v>
      </c>
      <c r="AV193" s="71">
        <v>0</v>
      </c>
      <c r="AW193" s="71">
        <v>0</v>
      </c>
      <c r="AX193" s="71"/>
      <c r="AY193" s="72"/>
      <c r="AZ193" s="71">
        <v>12649.19999999997</v>
      </c>
      <c r="BA193" s="71">
        <v>7949.9999999999982</v>
      </c>
      <c r="BB193" s="71">
        <v>0</v>
      </c>
      <c r="BC193" s="71">
        <v>0</v>
      </c>
      <c r="BD193" s="71">
        <v>0</v>
      </c>
      <c r="BE193" s="71">
        <v>0</v>
      </c>
      <c r="BF193" s="71"/>
      <c r="BG193" s="72"/>
      <c r="BH193" s="71">
        <v>0</v>
      </c>
      <c r="BI193" s="71">
        <v>0</v>
      </c>
      <c r="BJ193" s="71">
        <v>151.821</v>
      </c>
      <c r="BK193" s="71">
        <v>0</v>
      </c>
      <c r="BL193" s="71">
        <v>44.531999999999996</v>
      </c>
      <c r="BM193" s="71">
        <v>0</v>
      </c>
      <c r="BN193" s="72"/>
      <c r="BO193" s="71">
        <v>0</v>
      </c>
      <c r="BP193" s="71">
        <v>0</v>
      </c>
      <c r="BQ193" s="71">
        <v>16</v>
      </c>
      <c r="BR193" s="71">
        <v>0</v>
      </c>
      <c r="BS193" s="71">
        <v>4</v>
      </c>
      <c r="BT193" s="71">
        <v>0</v>
      </c>
      <c r="BU193"/>
      <c r="BV193" s="70">
        <v>181.858</v>
      </c>
      <c r="BW193" s="70">
        <v>0</v>
      </c>
      <c r="BX193" s="70">
        <v>10.458</v>
      </c>
      <c r="BY193" s="70">
        <v>0</v>
      </c>
      <c r="BZ193" s="70">
        <v>0</v>
      </c>
      <c r="CA193" s="70">
        <v>4.0369999999999999</v>
      </c>
      <c r="CB193" s="70">
        <v>0</v>
      </c>
      <c r="CC193" s="70">
        <v>0</v>
      </c>
      <c r="CD193" s="70">
        <v>0</v>
      </c>
    </row>
    <row r="194" spans="1:82">
      <c r="A194" s="70" t="s">
        <v>1963</v>
      </c>
      <c r="B194" s="70">
        <v>136</v>
      </c>
      <c r="C194" s="70">
        <v>18</v>
      </c>
      <c r="D194" s="70">
        <v>8</v>
      </c>
      <c r="E194" s="70">
        <v>2021</v>
      </c>
      <c r="F194" s="70" t="s">
        <v>160</v>
      </c>
      <c r="G194" s="70" t="s">
        <v>1945</v>
      </c>
      <c r="H194" s="70" t="s">
        <v>1946</v>
      </c>
      <c r="I194" s="148"/>
      <c r="J194" s="71">
        <v>536.93484864487959</v>
      </c>
      <c r="K194" s="71">
        <v>6.0391484617843645</v>
      </c>
      <c r="L194" s="71">
        <v>3.6327133393792597</v>
      </c>
      <c r="M194" s="71">
        <v>178.92308447853779</v>
      </c>
      <c r="N194" s="71">
        <v>176.29105665238976</v>
      </c>
      <c r="O194" s="71">
        <v>101.38880250534002</v>
      </c>
      <c r="P194" s="71">
        <v>66.567333450721947</v>
      </c>
      <c r="Q194" s="71">
        <v>8.7400828805370008</v>
      </c>
      <c r="R194" s="71">
        <v>0</v>
      </c>
      <c r="S194" s="71">
        <v>11.3895921412</v>
      </c>
      <c r="T194" s="72"/>
      <c r="U194" s="71">
        <v>111052396</v>
      </c>
      <c r="V194" s="71">
        <v>2619</v>
      </c>
      <c r="W194" s="71">
        <v>84</v>
      </c>
      <c r="X194" s="71">
        <v>46674</v>
      </c>
      <c r="Y194" s="71">
        <v>70757</v>
      </c>
      <c r="Z194" s="71">
        <v>74598</v>
      </c>
      <c r="AA194" s="71">
        <v>14326</v>
      </c>
      <c r="AB194" s="71">
        <v>149692</v>
      </c>
      <c r="AC194" s="71">
        <v>0</v>
      </c>
      <c r="AD194" s="71">
        <v>11.3895921412</v>
      </c>
      <c r="AE194" s="72"/>
      <c r="AF194" s="71">
        <v>678568039.33408666</v>
      </c>
      <c r="AG194" s="71">
        <v>4656290.0570664974</v>
      </c>
      <c r="AH194" s="71">
        <v>820483.13066405582</v>
      </c>
      <c r="AI194" s="71">
        <v>301783870.45158917</v>
      </c>
      <c r="AJ194" s="71">
        <v>270065193.77542597</v>
      </c>
      <c r="AK194" s="71">
        <v>0</v>
      </c>
      <c r="AL194" s="71">
        <v>0</v>
      </c>
      <c r="AM194" s="71">
        <v>19649153.893725637</v>
      </c>
      <c r="AN194" s="71">
        <v>0</v>
      </c>
      <c r="AO194" s="71">
        <v>0</v>
      </c>
      <c r="AP194" s="71">
        <v>1275543030.6425579</v>
      </c>
      <c r="AQ194" s="72"/>
      <c r="AR194" s="71">
        <v>3513</v>
      </c>
      <c r="AS194" s="71">
        <v>278</v>
      </c>
      <c r="AT194" s="71">
        <v>0</v>
      </c>
      <c r="AU194" s="71">
        <v>0</v>
      </c>
      <c r="AV194" s="71">
        <v>0</v>
      </c>
      <c r="AW194" s="71">
        <v>0</v>
      </c>
      <c r="AX194" s="71"/>
      <c r="AY194" s="72"/>
      <c r="AZ194" s="71">
        <v>13666.699999999941</v>
      </c>
      <c r="BA194" s="71">
        <v>8270.3999999999978</v>
      </c>
      <c r="BB194" s="71">
        <v>0</v>
      </c>
      <c r="BC194" s="71">
        <v>0</v>
      </c>
      <c r="BD194" s="71">
        <v>0</v>
      </c>
      <c r="BE194" s="71">
        <v>0</v>
      </c>
      <c r="BF194" s="71"/>
      <c r="BG194" s="72"/>
      <c r="BH194" s="71">
        <v>0</v>
      </c>
      <c r="BI194" s="71">
        <v>0</v>
      </c>
      <c r="BJ194" s="71">
        <v>142.17099999999999</v>
      </c>
      <c r="BK194" s="71">
        <v>0</v>
      </c>
      <c r="BL194" s="71">
        <v>32.308</v>
      </c>
      <c r="BM194" s="71">
        <v>0</v>
      </c>
      <c r="BN194" s="72"/>
      <c r="BO194" s="71">
        <v>0</v>
      </c>
      <c r="BP194" s="71">
        <v>0</v>
      </c>
      <c r="BQ194" s="71">
        <v>16</v>
      </c>
      <c r="BR194" s="71">
        <v>0</v>
      </c>
      <c r="BS194" s="71">
        <v>4</v>
      </c>
      <c r="BT194" s="71">
        <v>0</v>
      </c>
      <c r="BU194"/>
      <c r="BV194" s="70">
        <v>160.905</v>
      </c>
      <c r="BW194" s="70">
        <v>0</v>
      </c>
      <c r="BX194" s="70">
        <v>8.6340000000000003</v>
      </c>
      <c r="BY194" s="70">
        <v>0</v>
      </c>
      <c r="BZ194" s="70">
        <v>0</v>
      </c>
      <c r="CA194" s="70">
        <v>4.9400000000000004</v>
      </c>
      <c r="CB194" s="70">
        <v>0</v>
      </c>
      <c r="CC194" s="70">
        <v>0</v>
      </c>
      <c r="CD194" s="70">
        <v>0</v>
      </c>
    </row>
    <row r="195" spans="1:82">
      <c r="A195" s="70" t="s">
        <v>1964</v>
      </c>
      <c r="B195" s="70">
        <v>136</v>
      </c>
      <c r="C195" s="70">
        <v>19</v>
      </c>
      <c r="D195" s="70">
        <v>8</v>
      </c>
      <c r="E195" s="70">
        <v>2022</v>
      </c>
      <c r="F195" s="70" t="s">
        <v>161</v>
      </c>
      <c r="G195" s="70" t="s">
        <v>1945</v>
      </c>
      <c r="H195" s="70" t="s">
        <v>1946</v>
      </c>
      <c r="I195" s="148"/>
      <c r="J195" s="71">
        <v>520.76494384838179</v>
      </c>
      <c r="K195" s="71">
        <v>5.8310741335242948</v>
      </c>
      <c r="L195" s="71">
        <v>2.9885092523650925</v>
      </c>
      <c r="M195" s="71">
        <v>172.33590150081167</v>
      </c>
      <c r="N195" s="71">
        <v>180.15690070122787</v>
      </c>
      <c r="O195" s="71">
        <v>106.74297987515867</v>
      </c>
      <c r="P195" s="71">
        <v>66.734884288387278</v>
      </c>
      <c r="Q195" s="71">
        <v>8.792799676858106</v>
      </c>
      <c r="R195" s="71">
        <v>0</v>
      </c>
      <c r="S195" s="71">
        <v>13.07605886534</v>
      </c>
      <c r="T195" s="72"/>
      <c r="U195" s="71">
        <v>115961234</v>
      </c>
      <c r="V195" s="71">
        <v>2619</v>
      </c>
      <c r="W195" s="71">
        <v>84</v>
      </c>
      <c r="X195" s="71">
        <v>46674</v>
      </c>
      <c r="Y195" s="71">
        <v>71434</v>
      </c>
      <c r="Z195" s="71">
        <v>74619</v>
      </c>
      <c r="AA195" s="71">
        <v>14581</v>
      </c>
      <c r="AB195" s="71">
        <v>149360</v>
      </c>
      <c r="AC195" s="71">
        <v>0</v>
      </c>
      <c r="AD195" s="71">
        <v>13.07605886534</v>
      </c>
      <c r="AE195" s="72"/>
      <c r="AF195" s="71">
        <v>644573713.51195991</v>
      </c>
      <c r="AG195" s="71">
        <v>4669661.6784291817</v>
      </c>
      <c r="AH195" s="71">
        <v>812152.51710304723</v>
      </c>
      <c r="AI195" s="71">
        <v>285429122.86664021</v>
      </c>
      <c r="AJ195" s="71">
        <v>299705870.76315057</v>
      </c>
      <c r="AK195" s="71">
        <v>0</v>
      </c>
      <c r="AL195" s="71">
        <v>0</v>
      </c>
      <c r="AM195" s="71">
        <v>19286452.692646779</v>
      </c>
      <c r="AN195" s="71">
        <v>0</v>
      </c>
      <c r="AO195" s="71">
        <v>0</v>
      </c>
      <c r="AP195" s="71">
        <v>1254476974.0299296</v>
      </c>
      <c r="AQ195" s="72"/>
      <c r="AR195" s="71">
        <v>3793</v>
      </c>
      <c r="AS195" s="71">
        <v>279</v>
      </c>
      <c r="AT195" s="71">
        <v>0</v>
      </c>
      <c r="AU195" s="71">
        <v>0</v>
      </c>
      <c r="AV195" s="71">
        <v>0</v>
      </c>
      <c r="AW195" s="71">
        <v>0</v>
      </c>
      <c r="AX195" s="71"/>
      <c r="AY195" s="72"/>
      <c r="AZ195" s="71">
        <v>15216.199999999906</v>
      </c>
      <c r="BA195" s="71">
        <v>8319.8999999999978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1965</v>
      </c>
      <c r="B196" s="70">
        <v>136</v>
      </c>
      <c r="C196" s="70">
        <v>20</v>
      </c>
      <c r="D196" s="70">
        <v>8</v>
      </c>
      <c r="E196" s="70">
        <v>2023</v>
      </c>
      <c r="F196" s="70" t="s">
        <v>1539</v>
      </c>
      <c r="G196" s="70" t="s">
        <v>1945</v>
      </c>
      <c r="H196" s="70" t="s">
        <v>1946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4012</v>
      </c>
      <c r="AS196" s="71">
        <v>280</v>
      </c>
      <c r="AT196" s="71">
        <v>0</v>
      </c>
      <c r="AU196" s="71">
        <v>0</v>
      </c>
      <c r="AV196" s="71">
        <v>0</v>
      </c>
      <c r="AW196" s="71">
        <v>0</v>
      </c>
      <c r="AX196" s="71"/>
      <c r="AY196" s="72"/>
      <c r="AZ196" s="71">
        <v>16464.199999999888</v>
      </c>
      <c r="BA196" s="71">
        <v>8346.3999999999978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1966</v>
      </c>
      <c r="B197" s="70">
        <v>136</v>
      </c>
      <c r="C197" s="70">
        <v>21</v>
      </c>
      <c r="D197" s="70">
        <v>8</v>
      </c>
      <c r="E197" s="70">
        <v>2024</v>
      </c>
      <c r="F197" s="70" t="s">
        <v>1558</v>
      </c>
      <c r="G197" s="1064" t="s">
        <v>1945</v>
      </c>
      <c r="H197" s="70" t="s">
        <v>1946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1967</v>
      </c>
      <c r="B198" s="70">
        <v>239</v>
      </c>
      <c r="C198" s="70">
        <v>1</v>
      </c>
      <c r="D198" s="70">
        <v>15</v>
      </c>
      <c r="E198" s="70">
        <v>1990</v>
      </c>
      <c r="F198" s="70" t="s">
        <v>787</v>
      </c>
      <c r="G198" s="1064" t="s">
        <v>1968</v>
      </c>
      <c r="H198" s="70" t="s">
        <v>1969</v>
      </c>
      <c r="I198" s="148"/>
      <c r="J198" s="71">
        <v>57.579089015473322</v>
      </c>
      <c r="K198" s="71">
        <v>9.5949308130111</v>
      </c>
      <c r="L198" s="71">
        <v>0</v>
      </c>
      <c r="M198" s="71">
        <v>159.33135549036729</v>
      </c>
      <c r="N198" s="71">
        <v>142.6167739733994</v>
      </c>
      <c r="O198" s="71">
        <v>71.201476752506821</v>
      </c>
      <c r="P198" s="71">
        <v>33.202766342255558</v>
      </c>
      <c r="Q198" s="71">
        <v>8.5656437498627795</v>
      </c>
      <c r="R198" s="71">
        <v>0</v>
      </c>
      <c r="S198" s="71">
        <v>10.77171279047735</v>
      </c>
      <c r="T198" s="72"/>
      <c r="U198" s="71">
        <v>14362852</v>
      </c>
      <c r="V198" s="71">
        <v>3684</v>
      </c>
      <c r="W198" s="71">
        <v>0</v>
      </c>
      <c r="X198" s="71">
        <v>66460</v>
      </c>
      <c r="Y198" s="71">
        <v>62432</v>
      </c>
      <c r="Z198" s="71">
        <v>29286</v>
      </c>
      <c r="AA198" s="71">
        <v>8062</v>
      </c>
      <c r="AB198" s="71">
        <v>139077</v>
      </c>
      <c r="AC198" s="71">
        <v>0</v>
      </c>
      <c r="AD198" s="71">
        <v>10.77171279047735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1970</v>
      </c>
      <c r="B199" s="70">
        <v>240</v>
      </c>
      <c r="C199" s="70">
        <v>2</v>
      </c>
      <c r="D199" s="70">
        <v>15</v>
      </c>
      <c r="E199" s="70">
        <v>2005</v>
      </c>
      <c r="F199" s="70" t="s">
        <v>789</v>
      </c>
      <c r="G199" s="70" t="s">
        <v>1968</v>
      </c>
      <c r="H199" s="70" t="s">
        <v>1969</v>
      </c>
      <c r="I199" s="148"/>
      <c r="J199" s="71">
        <v>12.31762756071643</v>
      </c>
      <c r="K199" s="71">
        <v>5.3218511679540361</v>
      </c>
      <c r="L199" s="71">
        <v>0</v>
      </c>
      <c r="M199" s="71">
        <v>291.91737316022738</v>
      </c>
      <c r="N199" s="71">
        <v>182.77761125961339</v>
      </c>
      <c r="O199" s="71">
        <v>66.918637780927341</v>
      </c>
      <c r="P199" s="71">
        <v>24.781253767592641</v>
      </c>
      <c r="Q199" s="71">
        <v>7.8939293268544901</v>
      </c>
      <c r="R199" s="71">
        <v>0</v>
      </c>
      <c r="S199" s="71">
        <v>12.248520522</v>
      </c>
      <c r="T199" s="72"/>
      <c r="U199" s="71">
        <v>1565281</v>
      </c>
      <c r="V199" s="71">
        <v>2494</v>
      </c>
      <c r="W199" s="71">
        <v>0</v>
      </c>
      <c r="X199" s="71">
        <v>69520</v>
      </c>
      <c r="Y199" s="71">
        <v>69057</v>
      </c>
      <c r="Z199" s="71">
        <v>31851</v>
      </c>
      <c r="AA199" s="71">
        <v>4928</v>
      </c>
      <c r="AB199" s="71">
        <v>133990</v>
      </c>
      <c r="AC199" s="71">
        <v>0</v>
      </c>
      <c r="AD199" s="71">
        <v>12.248520522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1971</v>
      </c>
      <c r="B200" s="70">
        <v>241</v>
      </c>
      <c r="C200" s="70">
        <v>3</v>
      </c>
      <c r="D200" s="70">
        <v>15</v>
      </c>
      <c r="E200" s="70">
        <v>2006</v>
      </c>
      <c r="F200" s="70" t="s">
        <v>790</v>
      </c>
      <c r="G200" s="70" t="s">
        <v>1968</v>
      </c>
      <c r="H200" s="70" t="s">
        <v>1969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1972</v>
      </c>
      <c r="B201" s="70">
        <v>242</v>
      </c>
      <c r="C201" s="70">
        <v>4</v>
      </c>
      <c r="D201" s="70">
        <v>15</v>
      </c>
      <c r="E201" s="70">
        <v>2007</v>
      </c>
      <c r="F201" s="70" t="s">
        <v>791</v>
      </c>
      <c r="G201" s="70" t="s">
        <v>1968</v>
      </c>
      <c r="H201" s="70" t="s">
        <v>1969</v>
      </c>
      <c r="I201" s="148"/>
      <c r="J201" s="71">
        <v>15.800188870501019</v>
      </c>
      <c r="K201" s="71">
        <v>5.5533192169252352</v>
      </c>
      <c r="L201" s="71">
        <v>0</v>
      </c>
      <c r="M201" s="71">
        <v>302.11051346799502</v>
      </c>
      <c r="N201" s="71">
        <v>194.46782742029501</v>
      </c>
      <c r="O201" s="71">
        <v>63.131670398040448</v>
      </c>
      <c r="P201" s="71">
        <v>24.15375167113422</v>
      </c>
      <c r="Q201" s="71">
        <v>8.3533248867347094</v>
      </c>
      <c r="R201" s="71">
        <v>0</v>
      </c>
      <c r="S201" s="71">
        <v>12.576314700656001</v>
      </c>
      <c r="T201" s="72"/>
      <c r="U201" s="71">
        <v>1737833</v>
      </c>
      <c r="V201" s="71">
        <v>2343</v>
      </c>
      <c r="W201" s="71">
        <v>0</v>
      </c>
      <c r="X201" s="71">
        <v>77066</v>
      </c>
      <c r="Y201" s="71">
        <v>70002</v>
      </c>
      <c r="Z201" s="71">
        <v>31237</v>
      </c>
      <c r="AA201" s="71">
        <v>4730</v>
      </c>
      <c r="AB201" s="71">
        <v>134290</v>
      </c>
      <c r="AC201" s="71">
        <v>0</v>
      </c>
      <c r="AD201" s="71">
        <v>12.576314700656001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1973</v>
      </c>
      <c r="B202" s="70">
        <v>243</v>
      </c>
      <c r="C202" s="70">
        <v>5</v>
      </c>
      <c r="D202" s="70">
        <v>15</v>
      </c>
      <c r="E202" s="70">
        <v>2008</v>
      </c>
      <c r="F202" s="70" t="s">
        <v>792</v>
      </c>
      <c r="G202" s="70" t="s">
        <v>1968</v>
      </c>
      <c r="H202" s="70" t="s">
        <v>1969</v>
      </c>
      <c r="I202" s="148"/>
      <c r="J202" s="71">
        <v>11.25728972111702</v>
      </c>
      <c r="K202" s="71">
        <v>4.4052284054275264</v>
      </c>
      <c r="L202" s="71">
        <v>0</v>
      </c>
      <c r="M202" s="71">
        <v>301.47525749796938</v>
      </c>
      <c r="N202" s="71">
        <v>192.43946421351569</v>
      </c>
      <c r="O202" s="71">
        <v>59.60274882290453</v>
      </c>
      <c r="P202" s="71">
        <v>22.993873537096469</v>
      </c>
      <c r="Q202" s="71">
        <v>8.2423878201392409</v>
      </c>
      <c r="R202" s="71">
        <v>0</v>
      </c>
      <c r="S202" s="71">
        <v>11.892613020000001</v>
      </c>
      <c r="T202" s="72"/>
      <c r="U202" s="71">
        <v>1578991</v>
      </c>
      <c r="V202" s="71">
        <v>2343</v>
      </c>
      <c r="W202" s="71">
        <v>0</v>
      </c>
      <c r="X202" s="71">
        <v>77066</v>
      </c>
      <c r="Y202" s="71">
        <v>70461</v>
      </c>
      <c r="Z202" s="71">
        <v>30526</v>
      </c>
      <c r="AA202" s="71">
        <v>4508</v>
      </c>
      <c r="AB202" s="71">
        <v>134686</v>
      </c>
      <c r="AC202" s="71">
        <v>0</v>
      </c>
      <c r="AD202" s="71">
        <v>11.892613020000001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1974</v>
      </c>
      <c r="B203" s="70">
        <v>244</v>
      </c>
      <c r="C203" s="70">
        <v>6</v>
      </c>
      <c r="D203" s="70">
        <v>15</v>
      </c>
      <c r="E203" s="70">
        <v>2009</v>
      </c>
      <c r="F203" s="70" t="s">
        <v>176</v>
      </c>
      <c r="G203" s="70" t="s">
        <v>1968</v>
      </c>
      <c r="H203" s="70" t="s">
        <v>1969</v>
      </c>
      <c r="I203" s="148"/>
      <c r="J203" s="71">
        <v>12.13240606814478</v>
      </c>
      <c r="K203" s="71">
        <v>3.8404489006575822</v>
      </c>
      <c r="L203" s="71">
        <v>2.281011270420962</v>
      </c>
      <c r="M203" s="71">
        <v>277.13849305646238</v>
      </c>
      <c r="N203" s="71">
        <v>175.93714884790791</v>
      </c>
      <c r="O203" s="71">
        <v>59.763680171357443</v>
      </c>
      <c r="P203" s="71">
        <v>21.92083174740803</v>
      </c>
      <c r="Q203" s="71">
        <v>7.8739327064334299</v>
      </c>
      <c r="R203" s="71">
        <v>0</v>
      </c>
      <c r="S203" s="71">
        <v>10.04212483181</v>
      </c>
      <c r="T203" s="72"/>
      <c r="U203" s="71">
        <v>1498758</v>
      </c>
      <c r="V203" s="71">
        <v>2355</v>
      </c>
      <c r="W203" s="71">
        <v>22</v>
      </c>
      <c r="X203" s="71">
        <v>80951</v>
      </c>
      <c r="Y203" s="71">
        <v>70590</v>
      </c>
      <c r="Z203" s="71">
        <v>30212</v>
      </c>
      <c r="AA203" s="71">
        <v>4412</v>
      </c>
      <c r="AB203" s="71">
        <v>135065</v>
      </c>
      <c r="AC203" s="71">
        <v>0</v>
      </c>
      <c r="AD203" s="71">
        <v>10.04212483181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13.7</v>
      </c>
      <c r="BK203" s="71">
        <v>0</v>
      </c>
      <c r="BL203" s="71">
        <v>54.860000000000007</v>
      </c>
      <c r="BM203" s="71">
        <v>0</v>
      </c>
      <c r="BN203" s="72"/>
      <c r="BO203" s="71">
        <v>0</v>
      </c>
      <c r="BP203" s="71">
        <v>0</v>
      </c>
      <c r="BQ203" s="71">
        <v>1</v>
      </c>
      <c r="BR203" s="71">
        <v>0</v>
      </c>
      <c r="BS203" s="71">
        <v>7</v>
      </c>
      <c r="BT203" s="71">
        <v>0</v>
      </c>
      <c r="BU203"/>
      <c r="BV203" s="70">
        <v>68.56</v>
      </c>
      <c r="BW203" s="70">
        <v>0</v>
      </c>
      <c r="BX203" s="70">
        <v>0</v>
      </c>
      <c r="BY203" s="70">
        <v>0</v>
      </c>
      <c r="BZ203" s="70">
        <v>0</v>
      </c>
      <c r="CA203" s="70">
        <v>0</v>
      </c>
      <c r="CB203" s="70">
        <v>0</v>
      </c>
      <c r="CC203" s="70">
        <v>0</v>
      </c>
      <c r="CD203" s="70">
        <v>0</v>
      </c>
    </row>
    <row r="204" spans="1:82">
      <c r="A204" s="70" t="s">
        <v>1975</v>
      </c>
      <c r="B204" s="70">
        <v>245</v>
      </c>
      <c r="C204" s="70">
        <v>7</v>
      </c>
      <c r="D204" s="70">
        <v>15</v>
      </c>
      <c r="E204" s="70">
        <v>2010</v>
      </c>
      <c r="F204" s="70" t="s">
        <v>177</v>
      </c>
      <c r="G204" s="70" t="s">
        <v>1968</v>
      </c>
      <c r="H204" s="70" t="s">
        <v>1969</v>
      </c>
      <c r="I204" s="148"/>
      <c r="J204" s="71">
        <v>10.651293786756471</v>
      </c>
      <c r="K204" s="71">
        <v>3.4428121733715402</v>
      </c>
      <c r="L204" s="71">
        <v>2.1305850225050209</v>
      </c>
      <c r="M204" s="71">
        <v>280.36236809345121</v>
      </c>
      <c r="N204" s="71">
        <v>179.668016493529</v>
      </c>
      <c r="O204" s="71">
        <v>58.827641743662618</v>
      </c>
      <c r="P204" s="71">
        <v>22.130693285458999</v>
      </c>
      <c r="Q204" s="71">
        <v>8.2742819202398792</v>
      </c>
      <c r="R204" s="71">
        <v>0</v>
      </c>
      <c r="S204" s="71">
        <v>8.3622831599999987</v>
      </c>
      <c r="T204" s="72"/>
      <c r="U204" s="71">
        <v>1406463</v>
      </c>
      <c r="V204" s="71">
        <v>2355</v>
      </c>
      <c r="W204" s="71">
        <v>22</v>
      </c>
      <c r="X204" s="71">
        <v>80951</v>
      </c>
      <c r="Y204" s="71">
        <v>71107</v>
      </c>
      <c r="Z204" s="71">
        <v>29877</v>
      </c>
      <c r="AA204" s="71">
        <v>4343</v>
      </c>
      <c r="AB204" s="71">
        <v>136003</v>
      </c>
      <c r="AC204" s="71">
        <v>0</v>
      </c>
      <c r="AD204" s="71">
        <v>8.3622831599999987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13.169</v>
      </c>
      <c r="BK204" s="71">
        <v>0</v>
      </c>
      <c r="BL204" s="71">
        <v>51.071000000000005</v>
      </c>
      <c r="BM204" s="71">
        <v>0</v>
      </c>
      <c r="BN204" s="72"/>
      <c r="BO204" s="71">
        <v>0</v>
      </c>
      <c r="BP204" s="71">
        <v>0</v>
      </c>
      <c r="BQ204" s="71">
        <v>1</v>
      </c>
      <c r="BR204" s="71">
        <v>0</v>
      </c>
      <c r="BS204" s="71">
        <v>7</v>
      </c>
      <c r="BT204" s="71">
        <v>0</v>
      </c>
      <c r="BU204"/>
      <c r="BV204" s="70">
        <v>64.239999999999995</v>
      </c>
      <c r="BW204" s="70">
        <v>0</v>
      </c>
      <c r="BX204" s="70">
        <v>0</v>
      </c>
      <c r="BY204" s="70">
        <v>0</v>
      </c>
      <c r="BZ204" s="70">
        <v>0</v>
      </c>
      <c r="CA204" s="70">
        <v>0</v>
      </c>
      <c r="CB204" s="70">
        <v>0</v>
      </c>
      <c r="CC204" s="70">
        <v>0</v>
      </c>
      <c r="CD204" s="70">
        <v>0</v>
      </c>
    </row>
    <row r="205" spans="1:82">
      <c r="A205" s="70" t="s">
        <v>1976</v>
      </c>
      <c r="B205" s="70">
        <v>246</v>
      </c>
      <c r="C205" s="70">
        <v>8</v>
      </c>
      <c r="D205" s="70">
        <v>15</v>
      </c>
      <c r="E205" s="70">
        <v>2011</v>
      </c>
      <c r="F205" s="70" t="s">
        <v>178</v>
      </c>
      <c r="G205" s="70" t="s">
        <v>1968</v>
      </c>
      <c r="H205" s="70" t="s">
        <v>1969</v>
      </c>
      <c r="I205" s="148"/>
      <c r="J205" s="71">
        <v>14.8367131587312</v>
      </c>
      <c r="K205" s="71">
        <v>5.1974458632079239</v>
      </c>
      <c r="L205" s="71">
        <v>0.93943559605213323</v>
      </c>
      <c r="M205" s="71">
        <v>356.51468702663499</v>
      </c>
      <c r="N205" s="71">
        <v>206.9379961947248</v>
      </c>
      <c r="O205" s="71">
        <v>57.023700581296268</v>
      </c>
      <c r="P205" s="71">
        <v>21.050739218273826</v>
      </c>
      <c r="Q205" s="71">
        <v>9.5470952980933195</v>
      </c>
      <c r="R205" s="71">
        <v>0</v>
      </c>
      <c r="S205" s="71">
        <v>9.2993848920000008</v>
      </c>
      <c r="T205" s="72"/>
      <c r="U205" s="71">
        <v>1840728</v>
      </c>
      <c r="V205" s="71">
        <v>2355</v>
      </c>
      <c r="W205" s="71">
        <v>22</v>
      </c>
      <c r="X205" s="71">
        <v>80951</v>
      </c>
      <c r="Y205" s="71">
        <v>70903</v>
      </c>
      <c r="Z205" s="71">
        <v>29590</v>
      </c>
      <c r="AA205" s="71">
        <v>4254</v>
      </c>
      <c r="AB205" s="71">
        <v>136043</v>
      </c>
      <c r="AC205" s="71">
        <v>0</v>
      </c>
      <c r="AD205" s="71">
        <v>9.2993848920000008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10.384</v>
      </c>
      <c r="BK205" s="71">
        <v>0</v>
      </c>
      <c r="BL205" s="71">
        <v>34.541999999999994</v>
      </c>
      <c r="BM205" s="71">
        <v>0</v>
      </c>
      <c r="BN205" s="72"/>
      <c r="BO205" s="71">
        <v>0</v>
      </c>
      <c r="BP205" s="71">
        <v>0</v>
      </c>
      <c r="BQ205" s="71">
        <v>1</v>
      </c>
      <c r="BR205" s="71">
        <v>0</v>
      </c>
      <c r="BS205" s="71">
        <v>6</v>
      </c>
      <c r="BT205" s="71">
        <v>0</v>
      </c>
      <c r="BU205"/>
      <c r="BV205" s="70">
        <v>44.926000000000002</v>
      </c>
      <c r="BW205" s="70">
        <v>0</v>
      </c>
      <c r="BX205" s="70">
        <v>0</v>
      </c>
      <c r="BY205" s="70">
        <v>0</v>
      </c>
      <c r="BZ205" s="70">
        <v>0</v>
      </c>
      <c r="CA205" s="70">
        <v>0</v>
      </c>
      <c r="CB205" s="70">
        <v>0</v>
      </c>
      <c r="CC205" s="70">
        <v>0</v>
      </c>
      <c r="CD205" s="70">
        <v>0</v>
      </c>
    </row>
    <row r="206" spans="1:82">
      <c r="A206" s="70" t="s">
        <v>1977</v>
      </c>
      <c r="B206" s="70">
        <v>247</v>
      </c>
      <c r="C206" s="70">
        <v>9</v>
      </c>
      <c r="D206" s="70">
        <v>15</v>
      </c>
      <c r="E206" s="70">
        <v>2012</v>
      </c>
      <c r="F206" s="70" t="s">
        <v>179</v>
      </c>
      <c r="G206" s="70" t="s">
        <v>1968</v>
      </c>
      <c r="H206" s="70" t="s">
        <v>1969</v>
      </c>
      <c r="I206" s="148"/>
      <c r="J206" s="71">
        <v>9.416512899978704</v>
      </c>
      <c r="K206" s="71">
        <v>5.1269136205747561</v>
      </c>
      <c r="L206" s="71">
        <v>0.93009068527220096</v>
      </c>
      <c r="M206" s="71">
        <v>375.37928482504668</v>
      </c>
      <c r="N206" s="71">
        <v>223.90101604494171</v>
      </c>
      <c r="O206" s="71">
        <v>56.184931982162418</v>
      </c>
      <c r="P206" s="71">
        <v>20.642986616419254</v>
      </c>
      <c r="Q206" s="71">
        <v>10.638977496459599</v>
      </c>
      <c r="R206" s="71">
        <v>0</v>
      </c>
      <c r="S206" s="71">
        <v>13.4357474404</v>
      </c>
      <c r="T206" s="72"/>
      <c r="U206" s="71">
        <v>1259752</v>
      </c>
      <c r="V206" s="71">
        <v>2355</v>
      </c>
      <c r="W206" s="71">
        <v>22</v>
      </c>
      <c r="X206" s="71">
        <v>80951</v>
      </c>
      <c r="Y206" s="71">
        <v>72662</v>
      </c>
      <c r="Z206" s="71">
        <v>29386</v>
      </c>
      <c r="AA206" s="71">
        <v>4148</v>
      </c>
      <c r="AB206" s="71">
        <v>139535</v>
      </c>
      <c r="AC206" s="71">
        <v>0</v>
      </c>
      <c r="AD206" s="71">
        <v>13.4357474404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12.738</v>
      </c>
      <c r="BK206" s="71">
        <v>0</v>
      </c>
      <c r="BL206" s="71">
        <v>44.85</v>
      </c>
      <c r="BM206" s="71">
        <v>0</v>
      </c>
      <c r="BN206" s="72"/>
      <c r="BO206" s="71">
        <v>0</v>
      </c>
      <c r="BP206" s="71">
        <v>0</v>
      </c>
      <c r="BQ206" s="71">
        <v>1</v>
      </c>
      <c r="BR206" s="71">
        <v>0</v>
      </c>
      <c r="BS206" s="71">
        <v>7</v>
      </c>
      <c r="BT206" s="71">
        <v>0</v>
      </c>
      <c r="BU206"/>
      <c r="BV206" s="70">
        <v>57.588000000000001</v>
      </c>
      <c r="BW206" s="70">
        <v>0</v>
      </c>
      <c r="BX206" s="70">
        <v>0</v>
      </c>
      <c r="BY206" s="70">
        <v>0</v>
      </c>
      <c r="BZ206" s="70">
        <v>0</v>
      </c>
      <c r="CA206" s="70">
        <v>0</v>
      </c>
      <c r="CB206" s="70">
        <v>0</v>
      </c>
      <c r="CC206" s="70">
        <v>0</v>
      </c>
      <c r="CD206" s="70">
        <v>0</v>
      </c>
    </row>
    <row r="207" spans="1:82">
      <c r="A207" s="70" t="s">
        <v>1978</v>
      </c>
      <c r="B207" s="70">
        <v>248</v>
      </c>
      <c r="C207" s="70">
        <v>10</v>
      </c>
      <c r="D207" s="70">
        <v>15</v>
      </c>
      <c r="E207" s="70">
        <v>2013</v>
      </c>
      <c r="F207" s="70" t="s">
        <v>180</v>
      </c>
      <c r="G207" s="70" t="s">
        <v>1968</v>
      </c>
      <c r="H207" s="70" t="s">
        <v>1969</v>
      </c>
      <c r="I207" s="148"/>
      <c r="J207" s="71">
        <v>10.10468890592175</v>
      </c>
      <c r="K207" s="71">
        <v>4.4210825743748243</v>
      </c>
      <c r="L207" s="71">
        <v>0.85245127096223194</v>
      </c>
      <c r="M207" s="71">
        <v>399.4108376482875</v>
      </c>
      <c r="N207" s="71">
        <v>216.5092258594234</v>
      </c>
      <c r="O207" s="71">
        <v>54.175266182833681</v>
      </c>
      <c r="P207" s="71">
        <v>20.840658273769943</v>
      </c>
      <c r="Q207" s="71">
        <v>10.870451160751699</v>
      </c>
      <c r="R207" s="71">
        <v>0</v>
      </c>
      <c r="S207" s="71">
        <v>11.576587933600001</v>
      </c>
      <c r="T207" s="72"/>
      <c r="U207" s="71">
        <v>1308042</v>
      </c>
      <c r="V207" s="71">
        <v>2355</v>
      </c>
      <c r="W207" s="71">
        <v>22</v>
      </c>
      <c r="X207" s="71">
        <v>80951</v>
      </c>
      <c r="Y207" s="71">
        <v>73085</v>
      </c>
      <c r="Z207" s="71">
        <v>29600</v>
      </c>
      <c r="AA207" s="71">
        <v>4172</v>
      </c>
      <c r="AB207" s="71">
        <v>140527</v>
      </c>
      <c r="AC207" s="71">
        <v>0</v>
      </c>
      <c r="AD207" s="71">
        <v>11.576587933600001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13.422000000000001</v>
      </c>
      <c r="BK207" s="71">
        <v>0</v>
      </c>
      <c r="BL207" s="71">
        <v>48.35</v>
      </c>
      <c r="BM207" s="71">
        <v>0</v>
      </c>
      <c r="BN207" s="72"/>
      <c r="BO207" s="71">
        <v>0</v>
      </c>
      <c r="BP207" s="71">
        <v>0</v>
      </c>
      <c r="BQ207" s="71">
        <v>1</v>
      </c>
      <c r="BR207" s="71">
        <v>0</v>
      </c>
      <c r="BS207" s="71">
        <v>7</v>
      </c>
      <c r="BT207" s="71">
        <v>0</v>
      </c>
      <c r="BU207"/>
      <c r="BV207" s="70">
        <v>61.771999999999998</v>
      </c>
      <c r="BW207" s="70">
        <v>0</v>
      </c>
      <c r="BX207" s="70">
        <v>0</v>
      </c>
      <c r="BY207" s="70">
        <v>0</v>
      </c>
      <c r="BZ207" s="70">
        <v>0</v>
      </c>
      <c r="CA207" s="70">
        <v>0</v>
      </c>
      <c r="CB207" s="70">
        <v>0</v>
      </c>
      <c r="CC207" s="70">
        <v>0</v>
      </c>
      <c r="CD207" s="70">
        <v>0</v>
      </c>
    </row>
    <row r="208" spans="1:82">
      <c r="A208" s="70" t="s">
        <v>1979</v>
      </c>
      <c r="B208" s="70">
        <v>249</v>
      </c>
      <c r="C208" s="70">
        <v>11</v>
      </c>
      <c r="D208" s="70">
        <v>15</v>
      </c>
      <c r="E208" s="70">
        <v>2014</v>
      </c>
      <c r="F208" s="70" t="s">
        <v>181</v>
      </c>
      <c r="G208" s="70" t="s">
        <v>1968</v>
      </c>
      <c r="H208" s="70" t="s">
        <v>1969</v>
      </c>
      <c r="I208" s="148"/>
      <c r="J208" s="71">
        <v>4.1152346924370189</v>
      </c>
      <c r="K208" s="71">
        <v>3.95036211299526</v>
      </c>
      <c r="L208" s="71">
        <v>1.7698662556802109</v>
      </c>
      <c r="M208" s="71">
        <v>366.37779111510309</v>
      </c>
      <c r="N208" s="71">
        <v>196.44032880370131</v>
      </c>
      <c r="O208" s="71">
        <v>51.265586749833119</v>
      </c>
      <c r="P208" s="71">
        <v>20.798344960744856</v>
      </c>
      <c r="Q208" s="71">
        <v>10.5491146612304</v>
      </c>
      <c r="R208" s="71">
        <v>0</v>
      </c>
      <c r="S208" s="71">
        <v>30.100658417999991</v>
      </c>
      <c r="T208" s="72"/>
      <c r="U208" s="71">
        <v>611038</v>
      </c>
      <c r="V208" s="71">
        <v>2012</v>
      </c>
      <c r="W208" s="71">
        <v>20</v>
      </c>
      <c r="X208" s="71">
        <v>82004</v>
      </c>
      <c r="Y208" s="71">
        <v>73913</v>
      </c>
      <c r="Z208" s="71">
        <v>29501</v>
      </c>
      <c r="AA208" s="71">
        <v>4142</v>
      </c>
      <c r="AB208" s="71">
        <v>142138</v>
      </c>
      <c r="AC208" s="71">
        <v>0</v>
      </c>
      <c r="AD208" s="71">
        <v>30.100658417999991</v>
      </c>
      <c r="AE208" s="72"/>
      <c r="AF208" s="71"/>
      <c r="AG208" s="71"/>
      <c r="AH208" s="71"/>
      <c r="AI208" s="71"/>
      <c r="AJ208" s="71"/>
      <c r="AK208" s="71"/>
      <c r="AL208" s="71"/>
      <c r="AM208" s="71"/>
      <c r="AN208" s="71"/>
      <c r="AO208" s="71"/>
      <c r="AP208" s="71"/>
      <c r="AQ208" s="72"/>
      <c r="AR208" s="71">
        <v>1182</v>
      </c>
      <c r="AS208" s="71">
        <v>48</v>
      </c>
      <c r="AT208" s="71">
        <v>0</v>
      </c>
      <c r="AU208" s="71">
        <v>0</v>
      </c>
      <c r="AV208" s="71">
        <v>0</v>
      </c>
      <c r="AW208" s="71">
        <v>0</v>
      </c>
      <c r="AX208" s="71"/>
      <c r="AY208" s="72"/>
      <c r="AZ208" s="71">
        <v>4290</v>
      </c>
      <c r="BA208" s="71">
        <v>887.8</v>
      </c>
      <c r="BB208" s="71">
        <v>0</v>
      </c>
      <c r="BC208" s="71">
        <v>0</v>
      </c>
      <c r="BD208" s="71">
        <v>0</v>
      </c>
      <c r="BE208" s="71">
        <v>0</v>
      </c>
      <c r="BF208" s="71"/>
      <c r="BG208" s="72"/>
      <c r="BH208" s="71">
        <v>0</v>
      </c>
      <c r="BI208" s="71">
        <v>0</v>
      </c>
      <c r="BJ208" s="71">
        <v>11.757</v>
      </c>
      <c r="BK208" s="71">
        <v>0</v>
      </c>
      <c r="BL208" s="71">
        <v>47.507000000000005</v>
      </c>
      <c r="BM208" s="71">
        <v>0</v>
      </c>
      <c r="BN208" s="72"/>
      <c r="BO208" s="71">
        <v>0</v>
      </c>
      <c r="BP208" s="71">
        <v>0</v>
      </c>
      <c r="BQ208" s="71">
        <v>1</v>
      </c>
      <c r="BR208" s="71">
        <v>0</v>
      </c>
      <c r="BS208" s="71">
        <v>7</v>
      </c>
      <c r="BT208" s="71">
        <v>0</v>
      </c>
      <c r="BU208"/>
      <c r="BV208" s="70">
        <v>59.264000000000003</v>
      </c>
      <c r="BW208" s="70">
        <v>0</v>
      </c>
      <c r="BX208" s="70">
        <v>0</v>
      </c>
      <c r="BY208" s="70">
        <v>0</v>
      </c>
      <c r="BZ208" s="70">
        <v>0</v>
      </c>
      <c r="CA208" s="70">
        <v>0</v>
      </c>
      <c r="CB208" s="70">
        <v>0</v>
      </c>
      <c r="CC208" s="70">
        <v>0</v>
      </c>
      <c r="CD208" s="70">
        <v>0</v>
      </c>
    </row>
    <row r="209" spans="1:82">
      <c r="A209" s="70" t="s">
        <v>1980</v>
      </c>
      <c r="B209" s="70">
        <v>250</v>
      </c>
      <c r="C209" s="70">
        <v>12</v>
      </c>
      <c r="D209" s="70">
        <v>15</v>
      </c>
      <c r="E209" s="70">
        <v>2015</v>
      </c>
      <c r="F209" s="70" t="s">
        <v>182</v>
      </c>
      <c r="G209" s="70" t="s">
        <v>1968</v>
      </c>
      <c r="H209" s="70" t="s">
        <v>1969</v>
      </c>
      <c r="I209" s="148"/>
      <c r="J209" s="71">
        <v>6.1531690629602966</v>
      </c>
      <c r="K209" s="71">
        <v>4.2012639423516056</v>
      </c>
      <c r="L209" s="71">
        <v>2.2060913212569382</v>
      </c>
      <c r="M209" s="71">
        <v>389.8037707240079</v>
      </c>
      <c r="N209" s="71">
        <v>197.6059984189595</v>
      </c>
      <c r="O209" s="71">
        <v>50.613400639449118</v>
      </c>
      <c r="P209" s="71">
        <v>20.689144463589919</v>
      </c>
      <c r="Q209" s="71">
        <v>10.4085665434413</v>
      </c>
      <c r="R209" s="71">
        <v>0</v>
      </c>
      <c r="S209" s="71">
        <v>33.432658900699998</v>
      </c>
      <c r="T209" s="72"/>
      <c r="U209" s="71">
        <v>828829</v>
      </c>
      <c r="V209" s="71">
        <v>2012</v>
      </c>
      <c r="W209" s="71">
        <v>20</v>
      </c>
      <c r="X209" s="71">
        <v>82004</v>
      </c>
      <c r="Y209" s="71">
        <v>74684</v>
      </c>
      <c r="Z209" s="71">
        <v>29406</v>
      </c>
      <c r="AA209" s="71">
        <v>4117</v>
      </c>
      <c r="AB209" s="71">
        <v>143262</v>
      </c>
      <c r="AC209" s="71">
        <v>0</v>
      </c>
      <c r="AD209" s="71">
        <v>33.432658900699998</v>
      </c>
      <c r="AE209" s="72"/>
      <c r="AF209" s="71">
        <v>8334681.105082335</v>
      </c>
      <c r="AG209" s="71">
        <v>3482299.1555250231</v>
      </c>
      <c r="AH209" s="71">
        <v>449622.66030682152</v>
      </c>
      <c r="AI209" s="71">
        <v>479805512.80309957</v>
      </c>
      <c r="AJ209" s="71">
        <v>291502080.9989906</v>
      </c>
      <c r="AK209" s="71">
        <v>0</v>
      </c>
      <c r="AL209" s="71">
        <v>0</v>
      </c>
      <c r="AM209" s="71">
        <v>19633456.138512589</v>
      </c>
      <c r="AN209" s="71">
        <v>0</v>
      </c>
      <c r="AO209" s="71">
        <v>0</v>
      </c>
      <c r="AP209" s="71">
        <v>803207652.86151695</v>
      </c>
      <c r="AQ209" s="72"/>
      <c r="AR209" s="71">
        <v>1264</v>
      </c>
      <c r="AS209" s="71">
        <v>67</v>
      </c>
      <c r="AT209" s="71">
        <v>0</v>
      </c>
      <c r="AU209" s="71">
        <v>0</v>
      </c>
      <c r="AV209" s="71">
        <v>0</v>
      </c>
      <c r="AW209" s="71">
        <v>0</v>
      </c>
      <c r="AX209" s="71"/>
      <c r="AY209" s="72"/>
      <c r="AZ209" s="71">
        <v>4620.3</v>
      </c>
      <c r="BA209" s="71">
        <v>1141.2</v>
      </c>
      <c r="BB209" s="71">
        <v>0</v>
      </c>
      <c r="BC209" s="71">
        <v>0</v>
      </c>
      <c r="BD209" s="71">
        <v>0</v>
      </c>
      <c r="BE209" s="71">
        <v>0</v>
      </c>
      <c r="BF209" s="71"/>
      <c r="BG209" s="72"/>
      <c r="BH209" s="71">
        <v>0</v>
      </c>
      <c r="BI209" s="71">
        <v>0</v>
      </c>
      <c r="BJ209" s="71">
        <v>9.1660000000000004</v>
      </c>
      <c r="BK209" s="71">
        <v>0</v>
      </c>
      <c r="BL209" s="71">
        <v>52.180999999999997</v>
      </c>
      <c r="BM209" s="71">
        <v>0</v>
      </c>
      <c r="BN209" s="72"/>
      <c r="BO209" s="71">
        <v>0</v>
      </c>
      <c r="BP209" s="71">
        <v>0</v>
      </c>
      <c r="BQ209" s="71">
        <v>1</v>
      </c>
      <c r="BR209" s="71">
        <v>0</v>
      </c>
      <c r="BS209" s="71">
        <v>9</v>
      </c>
      <c r="BT209" s="71">
        <v>0</v>
      </c>
      <c r="BU209"/>
      <c r="BV209" s="70">
        <v>61.347000000000001</v>
      </c>
      <c r="BW209" s="70">
        <v>0</v>
      </c>
      <c r="BX209" s="70">
        <v>0</v>
      </c>
      <c r="BY209" s="70">
        <v>0</v>
      </c>
      <c r="BZ209" s="70">
        <v>0</v>
      </c>
      <c r="CA209" s="70">
        <v>0</v>
      </c>
      <c r="CB209" s="70">
        <v>0</v>
      </c>
      <c r="CC209" s="70">
        <v>0</v>
      </c>
      <c r="CD209" s="70">
        <v>0</v>
      </c>
    </row>
    <row r="210" spans="1:82">
      <c r="A210" s="70" t="s">
        <v>1981</v>
      </c>
      <c r="B210" s="70">
        <v>251</v>
      </c>
      <c r="C210" s="70">
        <v>13</v>
      </c>
      <c r="D210" s="70">
        <v>15</v>
      </c>
      <c r="E210" s="70">
        <v>2016</v>
      </c>
      <c r="F210" s="70" t="s">
        <v>155</v>
      </c>
      <c r="G210" s="70" t="s">
        <v>1968</v>
      </c>
      <c r="H210" s="70" t="s">
        <v>1969</v>
      </c>
      <c r="I210" s="148"/>
      <c r="J210" s="71">
        <v>2.8738386091245522</v>
      </c>
      <c r="K210" s="71">
        <v>4.3272528837843955</v>
      </c>
      <c r="L210" s="71">
        <v>2.4929784380167099</v>
      </c>
      <c r="M210" s="71">
        <v>300.24940248485808</v>
      </c>
      <c r="N210" s="71">
        <v>188.83346234599767</v>
      </c>
      <c r="O210" s="71">
        <v>49.991976596273993</v>
      </c>
      <c r="P210" s="71">
        <v>20.275446630835379</v>
      </c>
      <c r="Q210" s="71">
        <v>10.168469257585427</v>
      </c>
      <c r="R210" s="71">
        <v>0</v>
      </c>
      <c r="S210" s="71">
        <v>9.9523228221829321</v>
      </c>
      <c r="T210" s="72"/>
      <c r="U210" s="71">
        <v>452642</v>
      </c>
      <c r="V210" s="71">
        <v>2012</v>
      </c>
      <c r="W210" s="71">
        <v>20</v>
      </c>
      <c r="X210" s="71">
        <v>82004</v>
      </c>
      <c r="Y210" s="71">
        <v>75240</v>
      </c>
      <c r="Z210" s="71">
        <v>29402</v>
      </c>
      <c r="AA210" s="71">
        <v>4173</v>
      </c>
      <c r="AB210" s="71">
        <v>143964</v>
      </c>
      <c r="AC210" s="71">
        <v>0</v>
      </c>
      <c r="AD210" s="71">
        <v>9.9523228221829321</v>
      </c>
      <c r="AE210" s="72"/>
      <c r="AF210" s="71">
        <v>4135142.253898636</v>
      </c>
      <c r="AG210" s="71">
        <v>3423192.4317533821</v>
      </c>
      <c r="AH210" s="71">
        <v>386682.63588484708</v>
      </c>
      <c r="AI210" s="71">
        <v>463906924.63151687</v>
      </c>
      <c r="AJ210" s="71">
        <v>265007444.641498</v>
      </c>
      <c r="AK210" s="71">
        <v>0</v>
      </c>
      <c r="AL210" s="71">
        <v>0</v>
      </c>
      <c r="AM210" s="71">
        <v>19744990.305478469</v>
      </c>
      <c r="AN210" s="71">
        <v>0</v>
      </c>
      <c r="AO210" s="71">
        <v>0</v>
      </c>
      <c r="AP210" s="71">
        <v>756604376.90003014</v>
      </c>
      <c r="AQ210" s="72"/>
      <c r="AR210" s="71">
        <v>1328</v>
      </c>
      <c r="AS210" s="71">
        <v>81</v>
      </c>
      <c r="AT210" s="71">
        <v>0</v>
      </c>
      <c r="AU210" s="71">
        <v>0</v>
      </c>
      <c r="AV210" s="71">
        <v>0</v>
      </c>
      <c r="AW210" s="71">
        <v>0</v>
      </c>
      <c r="AX210" s="71"/>
      <c r="AY210" s="72"/>
      <c r="AZ210" s="71">
        <v>4900.2000000000007</v>
      </c>
      <c r="BA210" s="71">
        <v>1382.1</v>
      </c>
      <c r="BB210" s="71">
        <v>0</v>
      </c>
      <c r="BC210" s="71">
        <v>0</v>
      </c>
      <c r="BD210" s="71">
        <v>0</v>
      </c>
      <c r="BE210" s="71">
        <v>0</v>
      </c>
      <c r="BF210" s="71"/>
      <c r="BG210" s="72"/>
      <c r="BH210" s="71">
        <v>0</v>
      </c>
      <c r="BI210" s="71">
        <v>0</v>
      </c>
      <c r="BJ210" s="71">
        <v>8.1820000000000004</v>
      </c>
      <c r="BK210" s="71">
        <v>0</v>
      </c>
      <c r="BL210" s="71">
        <v>51.411000000000001</v>
      </c>
      <c r="BM210" s="71">
        <v>0</v>
      </c>
      <c r="BN210" s="72"/>
      <c r="BO210" s="71">
        <v>0</v>
      </c>
      <c r="BP210" s="71">
        <v>0</v>
      </c>
      <c r="BQ210" s="71">
        <v>1</v>
      </c>
      <c r="BR210" s="71">
        <v>0</v>
      </c>
      <c r="BS210" s="71">
        <v>9</v>
      </c>
      <c r="BT210" s="71">
        <v>0</v>
      </c>
      <c r="BU210"/>
      <c r="BV210" s="70">
        <v>59.593000000000004</v>
      </c>
      <c r="BW210" s="70">
        <v>0</v>
      </c>
      <c r="BX210" s="70">
        <v>0</v>
      </c>
      <c r="BY210" s="70">
        <v>0</v>
      </c>
      <c r="BZ210" s="70">
        <v>0</v>
      </c>
      <c r="CA210" s="70">
        <v>0</v>
      </c>
      <c r="CB210" s="70">
        <v>0</v>
      </c>
      <c r="CC210" s="70">
        <v>0</v>
      </c>
      <c r="CD210" s="70">
        <v>0</v>
      </c>
    </row>
    <row r="211" spans="1:82">
      <c r="A211" s="70" t="s">
        <v>1982</v>
      </c>
      <c r="B211" s="70">
        <v>252</v>
      </c>
      <c r="C211" s="70">
        <v>14</v>
      </c>
      <c r="D211" s="70">
        <v>15</v>
      </c>
      <c r="E211" s="70">
        <v>2017</v>
      </c>
      <c r="F211" s="70" t="s">
        <v>156</v>
      </c>
      <c r="G211" s="70" t="s">
        <v>1968</v>
      </c>
      <c r="H211" s="70" t="s">
        <v>1969</v>
      </c>
      <c r="I211" s="148"/>
      <c r="J211" s="71">
        <v>3.3158591837488722</v>
      </c>
      <c r="K211" s="71">
        <v>4.4268556778974908</v>
      </c>
      <c r="L211" s="71">
        <v>2.0532125202633389</v>
      </c>
      <c r="M211" s="71">
        <v>301.22604666781262</v>
      </c>
      <c r="N211" s="71">
        <v>194.39028057146351</v>
      </c>
      <c r="O211" s="71">
        <v>48.953777906371478</v>
      </c>
      <c r="P211" s="71">
        <v>20.132525085532595</v>
      </c>
      <c r="Q211" s="71">
        <v>9.8972040850556908</v>
      </c>
      <c r="R211" s="71">
        <v>0</v>
      </c>
      <c r="S211" s="71">
        <v>11.750974987091197</v>
      </c>
      <c r="T211" s="72"/>
      <c r="U211" s="71">
        <v>564145</v>
      </c>
      <c r="V211" s="71">
        <v>2012</v>
      </c>
      <c r="W211" s="71">
        <v>20</v>
      </c>
      <c r="X211" s="71">
        <v>82004</v>
      </c>
      <c r="Y211" s="71">
        <v>75921</v>
      </c>
      <c r="Z211" s="71">
        <v>29269</v>
      </c>
      <c r="AA211" s="71">
        <v>4170</v>
      </c>
      <c r="AB211" s="71">
        <v>144902</v>
      </c>
      <c r="AC211" s="71">
        <v>0</v>
      </c>
      <c r="AD211" s="71">
        <v>11.750974987091199</v>
      </c>
      <c r="AE211" s="72"/>
      <c r="AF211" s="71">
        <v>4902861.6908639632</v>
      </c>
      <c r="AG211" s="71">
        <v>3580070.2504415782</v>
      </c>
      <c r="AH211" s="71">
        <v>432739.55349218933</v>
      </c>
      <c r="AI211" s="71">
        <v>485528409.37821418</v>
      </c>
      <c r="AJ211" s="71">
        <v>288286154.73359782</v>
      </c>
      <c r="AK211" s="71">
        <v>0</v>
      </c>
      <c r="AL211" s="71">
        <v>0</v>
      </c>
      <c r="AM211" s="71">
        <v>19904735.960984029</v>
      </c>
      <c r="AN211" s="71">
        <v>0</v>
      </c>
      <c r="AO211" s="71">
        <v>0</v>
      </c>
      <c r="AP211" s="71">
        <v>802634971.56759369</v>
      </c>
      <c r="AQ211" s="72"/>
      <c r="AR211" s="71">
        <v>1366</v>
      </c>
      <c r="AS211" s="71">
        <v>86</v>
      </c>
      <c r="AT211" s="71">
        <v>0</v>
      </c>
      <c r="AU211" s="71">
        <v>0</v>
      </c>
      <c r="AV211" s="71">
        <v>0</v>
      </c>
      <c r="AW211" s="71">
        <v>1</v>
      </c>
      <c r="AX211" s="71"/>
      <c r="AY211" s="72"/>
      <c r="AZ211" s="71">
        <v>5053.2</v>
      </c>
      <c r="BA211" s="71">
        <v>1444.9</v>
      </c>
      <c r="BB211" s="71">
        <v>0</v>
      </c>
      <c r="BC211" s="71">
        <v>0</v>
      </c>
      <c r="BD211" s="71">
        <v>0</v>
      </c>
      <c r="BE211" s="71">
        <v>1325</v>
      </c>
      <c r="BF211" s="71"/>
      <c r="BG211" s="72"/>
      <c r="BH211" s="71">
        <v>0</v>
      </c>
      <c r="BI211" s="71">
        <v>0</v>
      </c>
      <c r="BJ211" s="71">
        <v>7.734</v>
      </c>
      <c r="BK211" s="71">
        <v>0</v>
      </c>
      <c r="BL211" s="71">
        <v>50.304000000000002</v>
      </c>
      <c r="BM211" s="71">
        <v>0</v>
      </c>
      <c r="BN211" s="72"/>
      <c r="BO211" s="71">
        <v>0</v>
      </c>
      <c r="BP211" s="71">
        <v>0</v>
      </c>
      <c r="BQ211" s="71">
        <v>1</v>
      </c>
      <c r="BR211" s="71">
        <v>0</v>
      </c>
      <c r="BS211" s="71">
        <v>9</v>
      </c>
      <c r="BT211" s="71">
        <v>0</v>
      </c>
      <c r="BU211"/>
      <c r="BV211" s="70">
        <v>58.037999999999997</v>
      </c>
      <c r="BW211" s="70">
        <v>0</v>
      </c>
      <c r="BX211" s="70">
        <v>0</v>
      </c>
      <c r="BY211" s="70">
        <v>0</v>
      </c>
      <c r="BZ211" s="70">
        <v>0</v>
      </c>
      <c r="CA211" s="70">
        <v>0</v>
      </c>
      <c r="CB211" s="70">
        <v>0</v>
      </c>
      <c r="CC211" s="70">
        <v>0</v>
      </c>
      <c r="CD211" s="70">
        <v>0</v>
      </c>
    </row>
    <row r="212" spans="1:82">
      <c r="A212" s="70" t="s">
        <v>1983</v>
      </c>
      <c r="B212" s="70">
        <v>253</v>
      </c>
      <c r="C212" s="70">
        <v>15</v>
      </c>
      <c r="D212" s="70">
        <v>15</v>
      </c>
      <c r="E212" s="70">
        <v>2018</v>
      </c>
      <c r="F212" s="70" t="s">
        <v>183</v>
      </c>
      <c r="G212" s="70" t="s">
        <v>1968</v>
      </c>
      <c r="H212" s="70" t="s">
        <v>1969</v>
      </c>
      <c r="I212" s="148"/>
      <c r="J212" s="71">
        <v>2.9844733318644168</v>
      </c>
      <c r="K212" s="71">
        <v>4.1617857040149655</v>
      </c>
      <c r="L212" s="71">
        <v>1.9187887772656644</v>
      </c>
      <c r="M212" s="71">
        <v>298.92920284960127</v>
      </c>
      <c r="N212" s="71">
        <v>186.99840286968336</v>
      </c>
      <c r="O212" s="71">
        <v>47.782951365284433</v>
      </c>
      <c r="P212" s="71">
        <v>19.645328042133375</v>
      </c>
      <c r="Q212" s="71">
        <v>9.2788906260277795</v>
      </c>
      <c r="R212" s="71">
        <v>0</v>
      </c>
      <c r="S212" s="71">
        <v>11.673542142080001</v>
      </c>
      <c r="T212" s="72"/>
      <c r="U212" s="71">
        <v>513001</v>
      </c>
      <c r="V212" s="71">
        <v>2012</v>
      </c>
      <c r="W212" s="71">
        <v>20</v>
      </c>
      <c r="X212" s="71">
        <v>82004</v>
      </c>
      <c r="Y212" s="71">
        <v>76765</v>
      </c>
      <c r="Z212" s="71">
        <v>29116</v>
      </c>
      <c r="AA212" s="71">
        <v>4110</v>
      </c>
      <c r="AB212" s="71">
        <v>146399</v>
      </c>
      <c r="AC212" s="71">
        <v>0</v>
      </c>
      <c r="AD212" s="71">
        <v>11.673542142080001</v>
      </c>
      <c r="AE212" s="72"/>
      <c r="AF212" s="71">
        <v>4336372.1538092531</v>
      </c>
      <c r="AG212" s="71">
        <v>3175264.918914346</v>
      </c>
      <c r="AH212" s="71">
        <v>412191.87397308182</v>
      </c>
      <c r="AI212" s="71">
        <v>464945044.53324687</v>
      </c>
      <c r="AJ212" s="71">
        <v>271960840.59645391</v>
      </c>
      <c r="AK212" s="71">
        <v>0</v>
      </c>
      <c r="AL212" s="71">
        <v>0</v>
      </c>
      <c r="AM212" s="71">
        <v>20151984.957074679</v>
      </c>
      <c r="AN212" s="71">
        <v>0</v>
      </c>
      <c r="AO212" s="71">
        <v>0</v>
      </c>
      <c r="AP212" s="71">
        <v>764981699.03347206</v>
      </c>
      <c r="AQ212" s="72"/>
      <c r="AR212" s="71">
        <v>1418</v>
      </c>
      <c r="AS212" s="71">
        <v>93</v>
      </c>
      <c r="AT212" s="71">
        <v>0</v>
      </c>
      <c r="AU212" s="71">
        <v>0</v>
      </c>
      <c r="AV212" s="71">
        <v>0</v>
      </c>
      <c r="AW212" s="71">
        <v>1</v>
      </c>
      <c r="AX212" s="71"/>
      <c r="AY212" s="72"/>
      <c r="AZ212" s="71">
        <v>5277.0999999999985</v>
      </c>
      <c r="BA212" s="71">
        <v>1532.4</v>
      </c>
      <c r="BB212" s="71">
        <v>0</v>
      </c>
      <c r="BC212" s="71">
        <v>0</v>
      </c>
      <c r="BD212" s="71">
        <v>0</v>
      </c>
      <c r="BE212" s="71">
        <v>1325</v>
      </c>
      <c r="BF212" s="71"/>
      <c r="BG212" s="72"/>
      <c r="BH212" s="71">
        <v>0</v>
      </c>
      <c r="BI212" s="71">
        <v>0</v>
      </c>
      <c r="BJ212" s="71">
        <v>7.6429999999999998</v>
      </c>
      <c r="BK212" s="71">
        <v>0</v>
      </c>
      <c r="BL212" s="71">
        <v>47.987000000000009</v>
      </c>
      <c r="BM212" s="71">
        <v>0</v>
      </c>
      <c r="BN212" s="72"/>
      <c r="BO212" s="71">
        <v>0</v>
      </c>
      <c r="BP212" s="71">
        <v>0</v>
      </c>
      <c r="BQ212" s="71">
        <v>1</v>
      </c>
      <c r="BR212" s="71">
        <v>0</v>
      </c>
      <c r="BS212" s="71">
        <v>9</v>
      </c>
      <c r="BT212" s="71">
        <v>0</v>
      </c>
      <c r="BU212"/>
      <c r="BV212" s="70">
        <v>55.63</v>
      </c>
      <c r="BW212" s="70">
        <v>0</v>
      </c>
      <c r="BX212" s="70">
        <v>0</v>
      </c>
      <c r="BY212" s="70">
        <v>0</v>
      </c>
      <c r="BZ212" s="70">
        <v>0</v>
      </c>
      <c r="CA212" s="70">
        <v>0</v>
      </c>
      <c r="CB212" s="70">
        <v>0</v>
      </c>
      <c r="CC212" s="70">
        <v>0</v>
      </c>
      <c r="CD212" s="70">
        <v>0</v>
      </c>
    </row>
    <row r="213" spans="1:82">
      <c r="A213" s="70" t="s">
        <v>1984</v>
      </c>
      <c r="B213" s="70">
        <v>254</v>
      </c>
      <c r="C213" s="70">
        <v>16</v>
      </c>
      <c r="D213" s="70">
        <v>15</v>
      </c>
      <c r="E213" s="70">
        <v>2019</v>
      </c>
      <c r="F213" s="70" t="s">
        <v>158</v>
      </c>
      <c r="G213" s="70" t="s">
        <v>1968</v>
      </c>
      <c r="H213" s="70" t="s">
        <v>1969</v>
      </c>
      <c r="I213" s="148"/>
      <c r="J213" s="71">
        <v>2.70558252348942</v>
      </c>
      <c r="K213" s="71">
        <v>3.7687526172443935</v>
      </c>
      <c r="L213" s="71">
        <v>1.9455319363130865</v>
      </c>
      <c r="M213" s="71">
        <v>289.22732912731681</v>
      </c>
      <c r="N213" s="71">
        <v>176.39777107606383</v>
      </c>
      <c r="O213" s="71">
        <v>46.260223478946827</v>
      </c>
      <c r="P213" s="71">
        <v>19.461184293859869</v>
      </c>
      <c r="Q213" s="71">
        <v>9.0634416546430607</v>
      </c>
      <c r="R213" s="71">
        <v>0</v>
      </c>
      <c r="S213" s="71">
        <v>11.778420128899999</v>
      </c>
      <c r="T213" s="72"/>
      <c r="U213" s="71">
        <v>486286</v>
      </c>
      <c r="V213" s="71">
        <v>2012</v>
      </c>
      <c r="W213" s="71">
        <v>20</v>
      </c>
      <c r="X213" s="71">
        <v>82004</v>
      </c>
      <c r="Y213" s="71">
        <v>77313</v>
      </c>
      <c r="Z213" s="71">
        <v>28962</v>
      </c>
      <c r="AA213" s="71">
        <v>4041</v>
      </c>
      <c r="AB213" s="71">
        <v>146871</v>
      </c>
      <c r="AC213" s="71">
        <v>0</v>
      </c>
      <c r="AD213" s="71">
        <v>11.778420128900001</v>
      </c>
      <c r="AE213" s="72"/>
      <c r="AF213" s="71">
        <v>4135641.8363591679</v>
      </c>
      <c r="AG213" s="71">
        <v>3062646.6864593648</v>
      </c>
      <c r="AH213" s="71">
        <v>438149.90538645338</v>
      </c>
      <c r="AI213" s="71">
        <v>469443084.63003409</v>
      </c>
      <c r="AJ213" s="71">
        <v>266105579.35109729</v>
      </c>
      <c r="AK213" s="71">
        <v>0</v>
      </c>
      <c r="AL213" s="71">
        <v>0</v>
      </c>
      <c r="AM213" s="71">
        <v>20002724.55570396</v>
      </c>
      <c r="AN213" s="71">
        <v>0</v>
      </c>
      <c r="AO213" s="71">
        <v>0</v>
      </c>
      <c r="AP213" s="71">
        <v>763187826.96504033</v>
      </c>
      <c r="AQ213" s="72"/>
      <c r="AR213" s="71">
        <v>1482</v>
      </c>
      <c r="AS213" s="71">
        <v>101</v>
      </c>
      <c r="AT213" s="71">
        <v>0</v>
      </c>
      <c r="AU213" s="71">
        <v>0</v>
      </c>
      <c r="AV213" s="71">
        <v>0</v>
      </c>
      <c r="AW213" s="71">
        <v>1</v>
      </c>
      <c r="AX213" s="71"/>
      <c r="AY213" s="72"/>
      <c r="AZ213" s="71">
        <v>5533.0000000000009</v>
      </c>
      <c r="BA213" s="71">
        <v>1668.4</v>
      </c>
      <c r="BB213" s="71">
        <v>0</v>
      </c>
      <c r="BC213" s="71">
        <v>0</v>
      </c>
      <c r="BD213" s="71">
        <v>0</v>
      </c>
      <c r="BE213" s="71">
        <v>1325</v>
      </c>
      <c r="BF213" s="71"/>
      <c r="BG213" s="72"/>
      <c r="BH213" s="71">
        <v>0</v>
      </c>
      <c r="BI213" s="71">
        <v>0</v>
      </c>
      <c r="BJ213" s="71">
        <v>7.5679999999999996</v>
      </c>
      <c r="BK213" s="71">
        <v>0</v>
      </c>
      <c r="BL213" s="71">
        <v>47.548999999999999</v>
      </c>
      <c r="BM213" s="71">
        <v>0</v>
      </c>
      <c r="BN213" s="72"/>
      <c r="BO213" s="71">
        <v>0</v>
      </c>
      <c r="BP213" s="71">
        <v>0</v>
      </c>
      <c r="BQ213" s="71">
        <v>1</v>
      </c>
      <c r="BR213" s="71">
        <v>0</v>
      </c>
      <c r="BS213" s="71">
        <v>9</v>
      </c>
      <c r="BT213" s="71">
        <v>0</v>
      </c>
      <c r="BU213"/>
      <c r="BV213" s="70">
        <v>55.116999999999997</v>
      </c>
      <c r="BW213" s="70">
        <v>0</v>
      </c>
      <c r="BX213" s="70">
        <v>0</v>
      </c>
      <c r="BY213" s="70">
        <v>0</v>
      </c>
      <c r="BZ213" s="70">
        <v>0</v>
      </c>
      <c r="CA213" s="70">
        <v>0</v>
      </c>
      <c r="CB213" s="70">
        <v>0</v>
      </c>
      <c r="CC213" s="70">
        <v>0</v>
      </c>
      <c r="CD213" s="70">
        <v>0</v>
      </c>
    </row>
    <row r="214" spans="1:82">
      <c r="A214" s="70" t="s">
        <v>1985</v>
      </c>
      <c r="B214" s="70">
        <v>255</v>
      </c>
      <c r="C214" s="70">
        <v>17</v>
      </c>
      <c r="D214" s="70">
        <v>15</v>
      </c>
      <c r="E214" s="70">
        <v>2020</v>
      </c>
      <c r="F214" s="70" t="s">
        <v>159</v>
      </c>
      <c r="G214" s="70" t="s">
        <v>1968</v>
      </c>
      <c r="H214" s="70" t="s">
        <v>1969</v>
      </c>
      <c r="I214" s="148"/>
      <c r="J214" s="71">
        <v>4.755817665151528</v>
      </c>
      <c r="K214" s="71">
        <v>4.5390026322473984</v>
      </c>
      <c r="L214" s="71">
        <v>1.030084624965832</v>
      </c>
      <c r="M214" s="71">
        <v>249.59212210134521</v>
      </c>
      <c r="N214" s="71">
        <v>178.52178213779544</v>
      </c>
      <c r="O214" s="71">
        <v>40.478717004820759</v>
      </c>
      <c r="P214" s="71">
        <v>18.132900160852991</v>
      </c>
      <c r="Q214" s="71">
        <v>8.7051380847867303</v>
      </c>
      <c r="R214" s="71">
        <v>0</v>
      </c>
      <c r="S214" s="71">
        <v>11.107037647777</v>
      </c>
      <c r="T214" s="72"/>
      <c r="U214" s="71">
        <v>938804</v>
      </c>
      <c r="V214" s="71">
        <v>2402</v>
      </c>
      <c r="W214" s="71">
        <v>13</v>
      </c>
      <c r="X214" s="71">
        <v>81086</v>
      </c>
      <c r="Y214" s="71">
        <v>77854</v>
      </c>
      <c r="Z214" s="71">
        <v>28925</v>
      </c>
      <c r="AA214" s="71">
        <v>4002</v>
      </c>
      <c r="AB214" s="71">
        <v>147643</v>
      </c>
      <c r="AC214" s="71">
        <v>0</v>
      </c>
      <c r="AD214" s="71">
        <v>11.107037647777</v>
      </c>
      <c r="AE214" s="72"/>
      <c r="AF214" s="71">
        <v>7479355.2185662808</v>
      </c>
      <c r="AG214" s="71">
        <v>3472632.8485985496</v>
      </c>
      <c r="AH214" s="71">
        <v>240966.97659125371</v>
      </c>
      <c r="AI214" s="71">
        <v>411397636.34688503</v>
      </c>
      <c r="AJ214" s="71">
        <v>276413008.37331599</v>
      </c>
      <c r="AK214" s="71"/>
      <c r="AL214" s="71"/>
      <c r="AM214" s="71">
        <v>19269051.847942811</v>
      </c>
      <c r="AN214" s="71"/>
      <c r="AO214" s="71"/>
      <c r="AP214" s="71">
        <v>718272651.61189985</v>
      </c>
      <c r="AQ214" s="72"/>
      <c r="AR214" s="71">
        <v>1562</v>
      </c>
      <c r="AS214" s="71">
        <v>101</v>
      </c>
      <c r="AT214" s="71">
        <v>0</v>
      </c>
      <c r="AU214" s="71">
        <v>0</v>
      </c>
      <c r="AV214" s="71">
        <v>0</v>
      </c>
      <c r="AW214" s="71">
        <v>1</v>
      </c>
      <c r="AX214" s="71"/>
      <c r="AY214" s="72"/>
      <c r="AZ214" s="71">
        <v>5860.7999999999956</v>
      </c>
      <c r="BA214" s="71">
        <v>1668.4</v>
      </c>
      <c r="BB214" s="71">
        <v>0</v>
      </c>
      <c r="BC214" s="71">
        <v>0</v>
      </c>
      <c r="BD214" s="71">
        <v>0</v>
      </c>
      <c r="BE214" s="71">
        <v>1325</v>
      </c>
      <c r="BF214" s="71"/>
      <c r="BG214" s="72"/>
      <c r="BH214" s="71">
        <v>0</v>
      </c>
      <c r="BI214" s="71">
        <v>0</v>
      </c>
      <c r="BJ214" s="71">
        <v>6.8319999999999999</v>
      </c>
      <c r="BK214" s="71">
        <v>0</v>
      </c>
      <c r="BL214" s="71">
        <v>43.298000000000002</v>
      </c>
      <c r="BM214" s="71">
        <v>0</v>
      </c>
      <c r="BN214" s="72"/>
      <c r="BO214" s="71">
        <v>0</v>
      </c>
      <c r="BP214" s="71">
        <v>0</v>
      </c>
      <c r="BQ214" s="71">
        <v>1</v>
      </c>
      <c r="BR214" s="71">
        <v>0</v>
      </c>
      <c r="BS214" s="71">
        <v>9</v>
      </c>
      <c r="BT214" s="71">
        <v>0</v>
      </c>
      <c r="BU214"/>
      <c r="BV214" s="70">
        <v>50.13</v>
      </c>
      <c r="BW214" s="70">
        <v>0</v>
      </c>
      <c r="BX214" s="70">
        <v>0</v>
      </c>
      <c r="BY214" s="70">
        <v>0</v>
      </c>
      <c r="BZ214" s="70">
        <v>0</v>
      </c>
      <c r="CA214" s="70">
        <v>0</v>
      </c>
      <c r="CB214" s="70">
        <v>0</v>
      </c>
      <c r="CC214" s="70">
        <v>0</v>
      </c>
      <c r="CD214" s="70">
        <v>0</v>
      </c>
    </row>
    <row r="215" spans="1:82">
      <c r="A215" s="70" t="s">
        <v>1986</v>
      </c>
      <c r="B215" s="70">
        <v>255</v>
      </c>
      <c r="C215" s="70">
        <v>18</v>
      </c>
      <c r="D215" s="70">
        <v>15</v>
      </c>
      <c r="E215" s="70">
        <v>2021</v>
      </c>
      <c r="F215" s="70" t="s">
        <v>160</v>
      </c>
      <c r="G215" s="70" t="s">
        <v>1968</v>
      </c>
      <c r="H215" s="70" t="s">
        <v>1969</v>
      </c>
      <c r="I215" s="148"/>
      <c r="J215" s="71">
        <v>4.7865367815334903</v>
      </c>
      <c r="K215" s="71">
        <v>5.198729052309579</v>
      </c>
      <c r="L215" s="71">
        <v>1.1071982475035778</v>
      </c>
      <c r="M215" s="71">
        <v>272.99688383506327</v>
      </c>
      <c r="N215" s="71">
        <v>180.71857215919925</v>
      </c>
      <c r="O215" s="71">
        <v>39.554925323908293</v>
      </c>
      <c r="P215" s="71">
        <v>18.563206557003646</v>
      </c>
      <c r="Q215" s="71">
        <v>8.6427515725054693</v>
      </c>
      <c r="R215" s="71">
        <v>0</v>
      </c>
      <c r="S215" s="71">
        <v>12.72307154397576</v>
      </c>
      <c r="T215" s="72"/>
      <c r="U215" s="71">
        <v>932129</v>
      </c>
      <c r="V215" s="71">
        <v>2402</v>
      </c>
      <c r="W215" s="71">
        <v>13</v>
      </c>
      <c r="X215" s="71">
        <v>81086</v>
      </c>
      <c r="Y215" s="71">
        <v>78187</v>
      </c>
      <c r="Z215" s="71">
        <v>29103</v>
      </c>
      <c r="AA215" s="71">
        <v>3995</v>
      </c>
      <c r="AB215" s="71">
        <v>148025</v>
      </c>
      <c r="AC215" s="71">
        <v>0</v>
      </c>
      <c r="AD215" s="71">
        <v>12.72307154397576</v>
      </c>
      <c r="AE215" s="72"/>
      <c r="AF215" s="71">
        <v>7405003.2464241134</v>
      </c>
      <c r="AG215" s="71">
        <v>3985849.6051330101</v>
      </c>
      <c r="AH215" s="71">
        <v>246439.17217025452</v>
      </c>
      <c r="AI215" s="71">
        <v>444760019.80659968</v>
      </c>
      <c r="AJ215" s="71">
        <v>267549323.4741179</v>
      </c>
      <c r="AK215" s="71">
        <v>0</v>
      </c>
      <c r="AL215" s="71">
        <v>0</v>
      </c>
      <c r="AM215" s="71">
        <v>19430336.99275003</v>
      </c>
      <c r="AN215" s="71">
        <v>0</v>
      </c>
      <c r="AO215" s="71">
        <v>0</v>
      </c>
      <c r="AP215" s="71">
        <v>743376972.29719496</v>
      </c>
      <c r="AQ215" s="72"/>
      <c r="AR215" s="71">
        <v>1670</v>
      </c>
      <c r="AS215" s="71">
        <v>102</v>
      </c>
      <c r="AT215" s="71">
        <v>0</v>
      </c>
      <c r="AU215" s="71">
        <v>0</v>
      </c>
      <c r="AV215" s="71">
        <v>0</v>
      </c>
      <c r="AW215" s="71">
        <v>1</v>
      </c>
      <c r="AX215" s="71"/>
      <c r="AY215" s="72"/>
      <c r="AZ215" s="71">
        <v>6312.9999999999955</v>
      </c>
      <c r="BA215" s="71">
        <v>1679.4</v>
      </c>
      <c r="BB215" s="71">
        <v>0</v>
      </c>
      <c r="BC215" s="71">
        <v>0</v>
      </c>
      <c r="BD215" s="71">
        <v>0</v>
      </c>
      <c r="BE215" s="71">
        <v>1325</v>
      </c>
      <c r="BF215" s="71"/>
      <c r="BG215" s="72"/>
      <c r="BH215" s="71">
        <v>0</v>
      </c>
      <c r="BI215" s="71">
        <v>0</v>
      </c>
      <c r="BJ215" s="71">
        <v>6.907</v>
      </c>
      <c r="BK215" s="71">
        <v>0</v>
      </c>
      <c r="BL215" s="71">
        <v>54.024999999999991</v>
      </c>
      <c r="BM215" s="71">
        <v>0</v>
      </c>
      <c r="BN215" s="72"/>
      <c r="BO215" s="71">
        <v>0</v>
      </c>
      <c r="BP215" s="71">
        <v>0</v>
      </c>
      <c r="BQ215" s="71">
        <v>1</v>
      </c>
      <c r="BR215" s="71">
        <v>0</v>
      </c>
      <c r="BS215" s="71">
        <v>11</v>
      </c>
      <c r="BT215" s="71">
        <v>0</v>
      </c>
      <c r="BU215"/>
      <c r="BV215" s="70">
        <v>60.932000000000002</v>
      </c>
      <c r="BW215" s="70">
        <v>0</v>
      </c>
      <c r="BX215" s="70">
        <v>0</v>
      </c>
      <c r="BY215" s="70">
        <v>0</v>
      </c>
      <c r="BZ215" s="70">
        <v>0</v>
      </c>
      <c r="CA215" s="70">
        <v>0</v>
      </c>
      <c r="CB215" s="70">
        <v>0</v>
      </c>
      <c r="CC215" s="70">
        <v>0</v>
      </c>
      <c r="CD215" s="70">
        <v>0</v>
      </c>
    </row>
    <row r="216" spans="1:82">
      <c r="A216" s="70" t="s">
        <v>1987</v>
      </c>
      <c r="B216" s="70">
        <v>255</v>
      </c>
      <c r="C216" s="70">
        <v>19</v>
      </c>
      <c r="D216" s="70">
        <v>15</v>
      </c>
      <c r="E216" s="70">
        <v>2022</v>
      </c>
      <c r="F216" s="70" t="s">
        <v>161</v>
      </c>
      <c r="G216" s="1064" t="s">
        <v>1968</v>
      </c>
      <c r="H216" s="70" t="s">
        <v>1969</v>
      </c>
      <c r="I216" s="148"/>
      <c r="J216" s="71">
        <v>3.9102511112594511</v>
      </c>
      <c r="K216" s="71">
        <v>4.9070996651883032</v>
      </c>
      <c r="L216" s="71">
        <v>0.9705745128015969</v>
      </c>
      <c r="M216" s="71">
        <v>268.75061897850793</v>
      </c>
      <c r="N216" s="71">
        <v>184.13365063586056</v>
      </c>
      <c r="O216" s="71">
        <v>41.74504668672698</v>
      </c>
      <c r="P216" s="71">
        <v>18.156318906250078</v>
      </c>
      <c r="Q216" s="71">
        <v>8.7106173767182167</v>
      </c>
      <c r="R216" s="71">
        <v>0</v>
      </c>
      <c r="S216" s="71">
        <v>11.805014406252001</v>
      </c>
      <c r="T216" s="72"/>
      <c r="U216" s="71">
        <v>915548</v>
      </c>
      <c r="V216" s="71">
        <v>2402</v>
      </c>
      <c r="W216" s="71">
        <v>13</v>
      </c>
      <c r="X216" s="71">
        <v>81086</v>
      </c>
      <c r="Y216" s="71">
        <v>78281</v>
      </c>
      <c r="Z216" s="71">
        <v>29182</v>
      </c>
      <c r="AA216" s="71">
        <v>3967</v>
      </c>
      <c r="AB216" s="71">
        <v>147964</v>
      </c>
      <c r="AC216" s="71">
        <v>0</v>
      </c>
      <c r="AD216" s="71">
        <v>11.805014406252001</v>
      </c>
      <c r="AE216" s="72"/>
      <c r="AF216" s="71">
        <v>5910640.517846806</v>
      </c>
      <c r="AG216" s="71">
        <v>4027817.0410328922</v>
      </c>
      <c r="AH216" s="71">
        <v>245597.48092661789</v>
      </c>
      <c r="AI216" s="71">
        <v>432642710.24560535</v>
      </c>
      <c r="AJ216" s="71">
        <v>286008899.18921584</v>
      </c>
      <c r="AK216" s="71">
        <v>0</v>
      </c>
      <c r="AL216" s="71">
        <v>0</v>
      </c>
      <c r="AM216" s="71">
        <v>19106190.989654448</v>
      </c>
      <c r="AN216" s="71">
        <v>0</v>
      </c>
      <c r="AO216" s="71">
        <v>0</v>
      </c>
      <c r="AP216" s="71">
        <v>747941855.46428192</v>
      </c>
      <c r="AQ216" s="72"/>
      <c r="AR216" s="71">
        <v>1843</v>
      </c>
      <c r="AS216" s="71">
        <v>102</v>
      </c>
      <c r="AT216" s="71">
        <v>0</v>
      </c>
      <c r="AU216" s="71">
        <v>0</v>
      </c>
      <c r="AV216" s="71">
        <v>0</v>
      </c>
      <c r="AW216" s="71">
        <v>1</v>
      </c>
      <c r="AX216" s="71"/>
      <c r="AY216" s="72"/>
      <c r="AZ216" s="71">
        <v>6991.7999999999884</v>
      </c>
      <c r="BA216" s="71">
        <v>1679.3999999999996</v>
      </c>
      <c r="BB216" s="71">
        <v>0</v>
      </c>
      <c r="BC216" s="71">
        <v>0</v>
      </c>
      <c r="BD216" s="71">
        <v>0</v>
      </c>
      <c r="BE216" s="71">
        <v>1325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1988</v>
      </c>
      <c r="B217" s="70">
        <v>255</v>
      </c>
      <c r="C217" s="70">
        <v>20</v>
      </c>
      <c r="D217" s="70">
        <v>15</v>
      </c>
      <c r="E217" s="70">
        <v>2023</v>
      </c>
      <c r="F217" s="70" t="s">
        <v>1539</v>
      </c>
      <c r="G217" s="1064" t="s">
        <v>1968</v>
      </c>
      <c r="H217" s="70" t="s">
        <v>1969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2062</v>
      </c>
      <c r="AS217" s="71">
        <v>102</v>
      </c>
      <c r="AT217" s="71">
        <v>0</v>
      </c>
      <c r="AU217" s="71">
        <v>0</v>
      </c>
      <c r="AV217" s="71">
        <v>0</v>
      </c>
      <c r="AW217" s="71">
        <v>1</v>
      </c>
      <c r="AX217" s="71"/>
      <c r="AY217" s="72"/>
      <c r="AZ217" s="71">
        <v>7859.3999999999833</v>
      </c>
      <c r="BA217" s="71">
        <v>1679.3999999999996</v>
      </c>
      <c r="BB217" s="71">
        <v>0</v>
      </c>
      <c r="BC217" s="71">
        <v>0</v>
      </c>
      <c r="BD217" s="71">
        <v>0</v>
      </c>
      <c r="BE217" s="71">
        <v>1325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1989</v>
      </c>
      <c r="B218" s="70">
        <v>255</v>
      </c>
      <c r="C218" s="70">
        <v>21</v>
      </c>
      <c r="D218" s="70">
        <v>15</v>
      </c>
      <c r="E218" s="70">
        <v>2024</v>
      </c>
      <c r="F218" s="70" t="s">
        <v>1558</v>
      </c>
      <c r="G218" s="70" t="s">
        <v>1968</v>
      </c>
      <c r="H218" s="70" t="s">
        <v>1969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1990</v>
      </c>
      <c r="B219" s="70">
        <v>171</v>
      </c>
      <c r="C219" s="70">
        <v>1</v>
      </c>
      <c r="D219" s="70">
        <v>11</v>
      </c>
      <c r="E219" s="70">
        <v>1990</v>
      </c>
      <c r="F219" s="70" t="s">
        <v>787</v>
      </c>
      <c r="G219" s="70" t="s">
        <v>1991</v>
      </c>
      <c r="H219" s="70" t="s">
        <v>1992</v>
      </c>
      <c r="I219" s="148"/>
      <c r="J219" s="71">
        <v>8.452547433738351</v>
      </c>
      <c r="K219" s="71">
        <v>5.8835365653072946</v>
      </c>
      <c r="L219" s="71">
        <v>1.861034253427593</v>
      </c>
      <c r="M219" s="71">
        <v>95.371060077675338</v>
      </c>
      <c r="N219" s="71">
        <v>115.6979492600707</v>
      </c>
      <c r="O219" s="71">
        <v>87.544313832693632</v>
      </c>
      <c r="P219" s="71">
        <v>31.48950030425279</v>
      </c>
      <c r="Q219" s="71">
        <v>8.89896460071704</v>
      </c>
      <c r="R219" s="71">
        <v>0</v>
      </c>
      <c r="S219" s="71">
        <v>11.1908799397692</v>
      </c>
      <c r="T219" s="72"/>
      <c r="U219" s="71">
        <v>2108451</v>
      </c>
      <c r="V219" s="71">
        <v>2259</v>
      </c>
      <c r="W219" s="71">
        <v>17</v>
      </c>
      <c r="X219" s="71">
        <v>39781</v>
      </c>
      <c r="Y219" s="71">
        <v>50648</v>
      </c>
      <c r="Z219" s="71">
        <v>36008</v>
      </c>
      <c r="AA219" s="71">
        <v>7646</v>
      </c>
      <c r="AB219" s="71">
        <v>144489</v>
      </c>
      <c r="AC219" s="71">
        <v>0</v>
      </c>
      <c r="AD219" s="71">
        <v>11.1908799397692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1993</v>
      </c>
      <c r="B220" s="70">
        <v>172</v>
      </c>
      <c r="C220" s="70">
        <v>2</v>
      </c>
      <c r="D220" s="70">
        <v>11</v>
      </c>
      <c r="E220" s="70">
        <v>2005</v>
      </c>
      <c r="F220" s="70" t="s">
        <v>789</v>
      </c>
      <c r="G220" s="70" t="s">
        <v>1991</v>
      </c>
      <c r="H220" s="70" t="s">
        <v>1992</v>
      </c>
      <c r="I220" s="148"/>
      <c r="J220" s="71">
        <v>16.893359497969019</v>
      </c>
      <c r="K220" s="71">
        <v>4.2015737568971518</v>
      </c>
      <c r="L220" s="71">
        <v>1.8315544062625571</v>
      </c>
      <c r="M220" s="71">
        <v>192.9669574737953</v>
      </c>
      <c r="N220" s="71">
        <v>163.94852910283149</v>
      </c>
      <c r="O220" s="71">
        <v>99.950405172586628</v>
      </c>
      <c r="P220" s="71">
        <v>31.30845900102106</v>
      </c>
      <c r="Q220" s="71">
        <v>8.3294828719954399</v>
      </c>
      <c r="R220" s="71">
        <v>0</v>
      </c>
      <c r="S220" s="71">
        <v>14.530296126110541</v>
      </c>
      <c r="T220" s="72"/>
      <c r="U220" s="71">
        <v>2146749</v>
      </c>
      <c r="V220" s="71">
        <v>1969</v>
      </c>
      <c r="W220" s="71">
        <v>22</v>
      </c>
      <c r="X220" s="71">
        <v>45955</v>
      </c>
      <c r="Y220" s="71">
        <v>61943</v>
      </c>
      <c r="Z220" s="71">
        <v>47573</v>
      </c>
      <c r="AA220" s="71">
        <v>6226</v>
      </c>
      <c r="AB220" s="71">
        <v>141383</v>
      </c>
      <c r="AC220" s="71">
        <v>0</v>
      </c>
      <c r="AD220" s="71">
        <v>14.530296126110541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1994</v>
      </c>
      <c r="B221" s="70">
        <v>173</v>
      </c>
      <c r="C221" s="70">
        <v>3</v>
      </c>
      <c r="D221" s="70">
        <v>11</v>
      </c>
      <c r="E221" s="70">
        <v>2006</v>
      </c>
      <c r="F221" s="70" t="s">
        <v>790</v>
      </c>
      <c r="G221" s="70" t="s">
        <v>1991</v>
      </c>
      <c r="H221" s="70" t="s">
        <v>1992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1995</v>
      </c>
      <c r="B222" s="70">
        <v>174</v>
      </c>
      <c r="C222" s="70">
        <v>4</v>
      </c>
      <c r="D222" s="70">
        <v>11</v>
      </c>
      <c r="E222" s="70">
        <v>2007</v>
      </c>
      <c r="F222" s="70" t="s">
        <v>791</v>
      </c>
      <c r="G222" s="70" t="s">
        <v>1991</v>
      </c>
      <c r="H222" s="70" t="s">
        <v>1992</v>
      </c>
      <c r="I222" s="148"/>
      <c r="J222" s="71">
        <v>27.284893314269979</v>
      </c>
      <c r="K222" s="71">
        <v>4.6431721493625844</v>
      </c>
      <c r="L222" s="71">
        <v>5.0228477560381721</v>
      </c>
      <c r="M222" s="71">
        <v>216.28660316572399</v>
      </c>
      <c r="N222" s="71">
        <v>179.49701055837721</v>
      </c>
      <c r="O222" s="71">
        <v>95.676706362430295</v>
      </c>
      <c r="P222" s="71">
        <v>31.318173149908279</v>
      </c>
      <c r="Q222" s="71">
        <v>9.0162289251436203</v>
      </c>
      <c r="R222" s="71">
        <v>0</v>
      </c>
      <c r="S222" s="71">
        <v>16.36641594160745</v>
      </c>
      <c r="T222" s="72"/>
      <c r="U222" s="71">
        <v>3001014</v>
      </c>
      <c r="V222" s="71">
        <v>1959</v>
      </c>
      <c r="W222" s="71">
        <v>45</v>
      </c>
      <c r="X222" s="71">
        <v>55173</v>
      </c>
      <c r="Y222" s="71">
        <v>64613</v>
      </c>
      <c r="Z222" s="71">
        <v>47340</v>
      </c>
      <c r="AA222" s="71">
        <v>6133</v>
      </c>
      <c r="AB222" s="71">
        <v>144947</v>
      </c>
      <c r="AC222" s="71">
        <v>0</v>
      </c>
      <c r="AD222" s="71">
        <v>16.36641594160745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1996</v>
      </c>
      <c r="B223" s="70">
        <v>175</v>
      </c>
      <c r="C223" s="70">
        <v>5</v>
      </c>
      <c r="D223" s="70">
        <v>11</v>
      </c>
      <c r="E223" s="70">
        <v>2008</v>
      </c>
      <c r="F223" s="70" t="s">
        <v>792</v>
      </c>
      <c r="G223" s="70" t="s">
        <v>1991</v>
      </c>
      <c r="H223" s="70" t="s">
        <v>1992</v>
      </c>
      <c r="I223" s="148"/>
      <c r="J223" s="71">
        <v>21.359998421078121</v>
      </c>
      <c r="K223" s="71">
        <v>3.683244748712132</v>
      </c>
      <c r="L223" s="71">
        <v>4.4948144342906513</v>
      </c>
      <c r="M223" s="71">
        <v>215.83181145946941</v>
      </c>
      <c r="N223" s="71">
        <v>178.23749129359851</v>
      </c>
      <c r="O223" s="71">
        <v>91.579235014109003</v>
      </c>
      <c r="P223" s="71">
        <v>30.75711123085442</v>
      </c>
      <c r="Q223" s="71">
        <v>8.9078446987769109</v>
      </c>
      <c r="R223" s="71">
        <v>0</v>
      </c>
      <c r="S223" s="71">
        <v>12.76542184532232</v>
      </c>
      <c r="T223" s="72"/>
      <c r="U223" s="71">
        <v>2996036</v>
      </c>
      <c r="V223" s="71">
        <v>1959</v>
      </c>
      <c r="W223" s="71">
        <v>45</v>
      </c>
      <c r="X223" s="71">
        <v>55173</v>
      </c>
      <c r="Y223" s="71">
        <v>65261</v>
      </c>
      <c r="Z223" s="71">
        <v>46903</v>
      </c>
      <c r="AA223" s="71">
        <v>6030</v>
      </c>
      <c r="AB223" s="71">
        <v>145560</v>
      </c>
      <c r="AC223" s="71">
        <v>0</v>
      </c>
      <c r="AD223" s="71">
        <v>12.76542184532232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1997</v>
      </c>
      <c r="B224" s="70">
        <v>176</v>
      </c>
      <c r="C224" s="70">
        <v>6</v>
      </c>
      <c r="D224" s="70">
        <v>11</v>
      </c>
      <c r="E224" s="70">
        <v>2009</v>
      </c>
      <c r="F224" s="70" t="s">
        <v>176</v>
      </c>
      <c r="G224" s="70" t="s">
        <v>1991</v>
      </c>
      <c r="H224" s="70" t="s">
        <v>1992</v>
      </c>
      <c r="I224" s="148"/>
      <c r="J224" s="71">
        <v>16.322696168027839</v>
      </c>
      <c r="K224" s="71">
        <v>3.0642053012040749</v>
      </c>
      <c r="L224" s="71">
        <v>4.976751862736644</v>
      </c>
      <c r="M224" s="71">
        <v>210.91365321897791</v>
      </c>
      <c r="N224" s="71">
        <v>163.5749409107267</v>
      </c>
      <c r="O224" s="71">
        <v>92.652298817226267</v>
      </c>
      <c r="P224" s="71">
        <v>29.31886403931432</v>
      </c>
      <c r="Q224" s="71">
        <v>8.4878621872867299</v>
      </c>
      <c r="R224" s="71">
        <v>0</v>
      </c>
      <c r="S224" s="71">
        <v>12.954091780633011</v>
      </c>
      <c r="T224" s="72"/>
      <c r="U224" s="71">
        <v>2016399</v>
      </c>
      <c r="V224" s="71">
        <v>1879</v>
      </c>
      <c r="W224" s="71">
        <v>48</v>
      </c>
      <c r="X224" s="71">
        <v>61607</v>
      </c>
      <c r="Y224" s="71">
        <v>65630</v>
      </c>
      <c r="Z224" s="71">
        <v>46838</v>
      </c>
      <c r="AA224" s="71">
        <v>5901</v>
      </c>
      <c r="AB224" s="71">
        <v>145596</v>
      </c>
      <c r="AC224" s="71">
        <v>0</v>
      </c>
      <c r="AD224" s="71">
        <v>12.954091780633011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161.661</v>
      </c>
      <c r="BM224" s="71">
        <v>0</v>
      </c>
      <c r="BN224" s="72"/>
      <c r="BO224" s="71">
        <v>0</v>
      </c>
      <c r="BP224" s="71">
        <v>0</v>
      </c>
      <c r="BQ224" s="71">
        <v>0</v>
      </c>
      <c r="BR224" s="71">
        <v>1</v>
      </c>
      <c r="BS224" s="71">
        <v>17</v>
      </c>
      <c r="BT224" s="71">
        <v>0</v>
      </c>
      <c r="BU224"/>
      <c r="BV224" s="70">
        <v>132.50299999999999</v>
      </c>
      <c r="BW224" s="70">
        <v>0</v>
      </c>
      <c r="BX224" s="70">
        <v>29.158000000000001</v>
      </c>
      <c r="BY224" s="70">
        <v>0</v>
      </c>
      <c r="BZ224" s="70">
        <v>0</v>
      </c>
      <c r="CA224" s="70">
        <v>0</v>
      </c>
      <c r="CB224" s="70">
        <v>0</v>
      </c>
      <c r="CC224" s="70">
        <v>0</v>
      </c>
      <c r="CD224" s="70">
        <v>0</v>
      </c>
    </row>
    <row r="225" spans="1:82">
      <c r="A225" s="70" t="s">
        <v>1998</v>
      </c>
      <c r="B225" s="70">
        <v>177</v>
      </c>
      <c r="C225" s="70">
        <v>7</v>
      </c>
      <c r="D225" s="70">
        <v>11</v>
      </c>
      <c r="E225" s="70">
        <v>2010</v>
      </c>
      <c r="F225" s="70" t="s">
        <v>177</v>
      </c>
      <c r="G225" s="70" t="s">
        <v>1991</v>
      </c>
      <c r="H225" s="70" t="s">
        <v>1992</v>
      </c>
      <c r="I225" s="148"/>
      <c r="J225" s="71">
        <v>11.96590173389</v>
      </c>
      <c r="K225" s="71">
        <v>2.7469401587113049</v>
      </c>
      <c r="L225" s="71">
        <v>4.6485491400109549</v>
      </c>
      <c r="M225" s="71">
        <v>213.3671531066108</v>
      </c>
      <c r="N225" s="71">
        <v>165.9150383932818</v>
      </c>
      <c r="O225" s="71">
        <v>91.316047164904148</v>
      </c>
      <c r="P225" s="71">
        <v>29.9169468751853</v>
      </c>
      <c r="Q225" s="71">
        <v>8.8158703973615307</v>
      </c>
      <c r="R225" s="71">
        <v>0</v>
      </c>
      <c r="S225" s="71">
        <v>18.03180424555795</v>
      </c>
      <c r="T225" s="72"/>
      <c r="U225" s="71">
        <v>1580052</v>
      </c>
      <c r="V225" s="71">
        <v>1879</v>
      </c>
      <c r="W225" s="71">
        <v>48</v>
      </c>
      <c r="X225" s="71">
        <v>61607</v>
      </c>
      <c r="Y225" s="71">
        <v>65664</v>
      </c>
      <c r="Z225" s="71">
        <v>46377</v>
      </c>
      <c r="AA225" s="71">
        <v>5871</v>
      </c>
      <c r="AB225" s="71">
        <v>144905</v>
      </c>
      <c r="AC225" s="71">
        <v>0</v>
      </c>
      <c r="AD225" s="71">
        <v>18.03180424555795</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130.02000000000001</v>
      </c>
      <c r="BM225" s="71">
        <v>0</v>
      </c>
      <c r="BN225" s="72"/>
      <c r="BO225" s="71">
        <v>0</v>
      </c>
      <c r="BP225" s="71">
        <v>0</v>
      </c>
      <c r="BQ225" s="71">
        <v>0</v>
      </c>
      <c r="BR225" s="71">
        <v>1</v>
      </c>
      <c r="BS225" s="71">
        <v>17</v>
      </c>
      <c r="BT225" s="71">
        <v>0</v>
      </c>
      <c r="BU225"/>
      <c r="BV225" s="70">
        <v>130.02000000000001</v>
      </c>
      <c r="BW225" s="70">
        <v>0</v>
      </c>
      <c r="BX225" s="70">
        <v>0</v>
      </c>
      <c r="BY225" s="70">
        <v>0</v>
      </c>
      <c r="BZ225" s="70">
        <v>0</v>
      </c>
      <c r="CA225" s="70">
        <v>0</v>
      </c>
      <c r="CB225" s="70">
        <v>0</v>
      </c>
      <c r="CC225" s="70">
        <v>0</v>
      </c>
      <c r="CD225" s="70">
        <v>0</v>
      </c>
    </row>
    <row r="226" spans="1:82">
      <c r="A226" s="70" t="s">
        <v>1999</v>
      </c>
      <c r="B226" s="70">
        <v>178</v>
      </c>
      <c r="C226" s="70">
        <v>8</v>
      </c>
      <c r="D226" s="70">
        <v>11</v>
      </c>
      <c r="E226" s="70">
        <v>2011</v>
      </c>
      <c r="F226" s="70" t="s">
        <v>178</v>
      </c>
      <c r="G226" s="70" t="s">
        <v>1991</v>
      </c>
      <c r="H226" s="70" t="s">
        <v>1992</v>
      </c>
      <c r="I226" s="148"/>
      <c r="J226" s="71">
        <v>16.919116983806941</v>
      </c>
      <c r="K226" s="71">
        <v>4.146921773659316</v>
      </c>
      <c r="L226" s="71">
        <v>2.0496776641137449</v>
      </c>
      <c r="M226" s="71">
        <v>271.32216184667152</v>
      </c>
      <c r="N226" s="71">
        <v>191.72913481832731</v>
      </c>
      <c r="O226" s="71">
        <v>89.137352034041157</v>
      </c>
      <c r="P226" s="71">
        <v>29.032601549979436</v>
      </c>
      <c r="Q226" s="71">
        <v>10.1095642881495</v>
      </c>
      <c r="R226" s="71">
        <v>0</v>
      </c>
      <c r="S226" s="71">
        <v>20.38966639440083</v>
      </c>
      <c r="T226" s="72"/>
      <c r="U226" s="71">
        <v>2099083</v>
      </c>
      <c r="V226" s="71">
        <v>1879</v>
      </c>
      <c r="W226" s="71">
        <v>48</v>
      </c>
      <c r="X226" s="71">
        <v>61607</v>
      </c>
      <c r="Y226" s="71">
        <v>65692</v>
      </c>
      <c r="Z226" s="71">
        <v>46254</v>
      </c>
      <c r="AA226" s="71">
        <v>5867</v>
      </c>
      <c r="AB226" s="71">
        <v>144058</v>
      </c>
      <c r="AC226" s="71">
        <v>0</v>
      </c>
      <c r="AD226" s="71">
        <v>20.38966639440083</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1.0329999999999999</v>
      </c>
      <c r="BL226" s="71">
        <v>109.498</v>
      </c>
      <c r="BM226" s="71">
        <v>0</v>
      </c>
      <c r="BN226" s="72"/>
      <c r="BO226" s="71">
        <v>0</v>
      </c>
      <c r="BP226" s="71">
        <v>0</v>
      </c>
      <c r="BQ226" s="71">
        <v>0</v>
      </c>
      <c r="BR226" s="71">
        <v>1</v>
      </c>
      <c r="BS226" s="71">
        <v>14</v>
      </c>
      <c r="BT226" s="71">
        <v>0</v>
      </c>
      <c r="BU226"/>
      <c r="BV226" s="70">
        <v>110.53100000000001</v>
      </c>
      <c r="BW226" s="70">
        <v>0</v>
      </c>
      <c r="BX226" s="70">
        <v>0</v>
      </c>
      <c r="BY226" s="70">
        <v>0</v>
      </c>
      <c r="BZ226" s="70">
        <v>0</v>
      </c>
      <c r="CA226" s="70">
        <v>0</v>
      </c>
      <c r="CB226" s="70">
        <v>0</v>
      </c>
      <c r="CC226" s="70">
        <v>0</v>
      </c>
      <c r="CD226" s="70">
        <v>0</v>
      </c>
    </row>
    <row r="227" spans="1:82">
      <c r="A227" s="70" t="s">
        <v>2000</v>
      </c>
      <c r="B227" s="70">
        <v>179</v>
      </c>
      <c r="C227" s="70">
        <v>9</v>
      </c>
      <c r="D227" s="70">
        <v>11</v>
      </c>
      <c r="E227" s="70">
        <v>2012</v>
      </c>
      <c r="F227" s="70" t="s">
        <v>179</v>
      </c>
      <c r="G227" s="70" t="s">
        <v>1991</v>
      </c>
      <c r="H227" s="70" t="s">
        <v>1992</v>
      </c>
      <c r="I227" s="148"/>
      <c r="J227" s="71">
        <v>25.250342056520701</v>
      </c>
      <c r="K227" s="71">
        <v>4.0906457295371412</v>
      </c>
      <c r="L227" s="71">
        <v>2.0292887678666198</v>
      </c>
      <c r="M227" s="71">
        <v>285.67888723075271</v>
      </c>
      <c r="N227" s="71">
        <v>206.73759280624299</v>
      </c>
      <c r="O227" s="71">
        <v>88.613729074296657</v>
      </c>
      <c r="P227" s="71">
        <v>29.561075337880993</v>
      </c>
      <c r="Q227" s="71">
        <v>11.1280952134467</v>
      </c>
      <c r="R227" s="71">
        <v>0</v>
      </c>
      <c r="S227" s="71">
        <v>22.97415524069762</v>
      </c>
      <c r="T227" s="72"/>
      <c r="U227" s="71">
        <v>3378020</v>
      </c>
      <c r="V227" s="71">
        <v>1879</v>
      </c>
      <c r="W227" s="71">
        <v>48</v>
      </c>
      <c r="X227" s="71">
        <v>61607</v>
      </c>
      <c r="Y227" s="71">
        <v>67092</v>
      </c>
      <c r="Z227" s="71">
        <v>46347</v>
      </c>
      <c r="AA227" s="71">
        <v>5940</v>
      </c>
      <c r="AB227" s="71">
        <v>145950</v>
      </c>
      <c r="AC227" s="71">
        <v>0</v>
      </c>
      <c r="AD227" s="71">
        <v>22.97415524069762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0.99199999999999999</v>
      </c>
      <c r="BL227" s="71">
        <v>154.22799999999998</v>
      </c>
      <c r="BM227" s="71">
        <v>0</v>
      </c>
      <c r="BN227" s="72"/>
      <c r="BO227" s="71">
        <v>0</v>
      </c>
      <c r="BP227" s="71">
        <v>0</v>
      </c>
      <c r="BQ227" s="71">
        <v>0</v>
      </c>
      <c r="BR227" s="71">
        <v>1</v>
      </c>
      <c r="BS227" s="71">
        <v>17</v>
      </c>
      <c r="BT227" s="71">
        <v>0</v>
      </c>
      <c r="BU227"/>
      <c r="BV227" s="70">
        <v>155.22</v>
      </c>
      <c r="BW227" s="70">
        <v>0</v>
      </c>
      <c r="BX227" s="70">
        <v>0</v>
      </c>
      <c r="BY227" s="70">
        <v>0</v>
      </c>
      <c r="BZ227" s="70">
        <v>0</v>
      </c>
      <c r="CA227" s="70">
        <v>0</v>
      </c>
      <c r="CB227" s="70">
        <v>0</v>
      </c>
      <c r="CC227" s="70">
        <v>0</v>
      </c>
      <c r="CD227" s="70">
        <v>0</v>
      </c>
    </row>
    <row r="228" spans="1:82">
      <c r="A228" s="70" t="s">
        <v>2001</v>
      </c>
      <c r="B228" s="70">
        <v>180</v>
      </c>
      <c r="C228" s="70">
        <v>10</v>
      </c>
      <c r="D228" s="70">
        <v>11</v>
      </c>
      <c r="E228" s="70">
        <v>2013</v>
      </c>
      <c r="F228" s="70" t="s">
        <v>180</v>
      </c>
      <c r="G228" s="70" t="s">
        <v>1991</v>
      </c>
      <c r="H228" s="70" t="s">
        <v>1992</v>
      </c>
      <c r="I228" s="148"/>
      <c r="J228" s="71">
        <v>18.346095926316639</v>
      </c>
      <c r="K228" s="71">
        <v>3.527479472293118</v>
      </c>
      <c r="L228" s="71">
        <v>1.859893682099415</v>
      </c>
      <c r="M228" s="71">
        <v>303.96787531961371</v>
      </c>
      <c r="N228" s="71">
        <v>201.96665502075729</v>
      </c>
      <c r="O228" s="71">
        <v>85.741509961730074</v>
      </c>
      <c r="P228" s="71">
        <v>29.597531225332432</v>
      </c>
      <c r="Q228" s="71">
        <v>11.423848070982601</v>
      </c>
      <c r="R228" s="71">
        <v>0</v>
      </c>
      <c r="S228" s="71">
        <v>15.550722988797141</v>
      </c>
      <c r="T228" s="72"/>
      <c r="U228" s="71">
        <v>2374884</v>
      </c>
      <c r="V228" s="71">
        <v>1879</v>
      </c>
      <c r="W228" s="71">
        <v>48</v>
      </c>
      <c r="X228" s="71">
        <v>61607</v>
      </c>
      <c r="Y228" s="71">
        <v>68176</v>
      </c>
      <c r="Z228" s="71">
        <v>46847</v>
      </c>
      <c r="AA228" s="71">
        <v>5925</v>
      </c>
      <c r="AB228" s="71">
        <v>147681</v>
      </c>
      <c r="AC228" s="71">
        <v>0</v>
      </c>
      <c r="AD228" s="71">
        <v>15.550722988797141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0.72399999999999998</v>
      </c>
      <c r="BL228" s="71">
        <v>159.935</v>
      </c>
      <c r="BM228" s="71">
        <v>0</v>
      </c>
      <c r="BN228" s="72"/>
      <c r="BO228" s="71">
        <v>0</v>
      </c>
      <c r="BP228" s="71">
        <v>0</v>
      </c>
      <c r="BQ228" s="71">
        <v>0</v>
      </c>
      <c r="BR228" s="71">
        <v>1</v>
      </c>
      <c r="BS228" s="71">
        <v>16</v>
      </c>
      <c r="BT228" s="71">
        <v>0</v>
      </c>
      <c r="BU228"/>
      <c r="BV228" s="70">
        <v>160.65899999999999</v>
      </c>
      <c r="BW228" s="70">
        <v>0</v>
      </c>
      <c r="BX228" s="70">
        <v>0</v>
      </c>
      <c r="BY228" s="70">
        <v>0</v>
      </c>
      <c r="BZ228" s="70">
        <v>0</v>
      </c>
      <c r="CA228" s="70">
        <v>0</v>
      </c>
      <c r="CB228" s="70">
        <v>0</v>
      </c>
      <c r="CC228" s="70">
        <v>0</v>
      </c>
      <c r="CD228" s="70">
        <v>0</v>
      </c>
    </row>
    <row r="229" spans="1:82">
      <c r="A229" s="70" t="s">
        <v>2002</v>
      </c>
      <c r="B229" s="70">
        <v>181</v>
      </c>
      <c r="C229" s="70">
        <v>11</v>
      </c>
      <c r="D229" s="70">
        <v>11</v>
      </c>
      <c r="E229" s="70">
        <v>2014</v>
      </c>
      <c r="F229" s="70" t="s">
        <v>181</v>
      </c>
      <c r="G229" s="70" t="s">
        <v>1991</v>
      </c>
      <c r="H229" s="70" t="s">
        <v>1992</v>
      </c>
      <c r="I229" s="148"/>
      <c r="J229" s="71">
        <v>15.261540318029169</v>
      </c>
      <c r="K229" s="71">
        <v>3.787399858830943</v>
      </c>
      <c r="L229" s="71">
        <v>3.9821990752804739</v>
      </c>
      <c r="M229" s="71">
        <v>275.97624697795129</v>
      </c>
      <c r="N229" s="71">
        <v>182.12848690027519</v>
      </c>
      <c r="O229" s="71">
        <v>80.90478025531273</v>
      </c>
      <c r="P229" s="71">
        <v>29.756396001297443</v>
      </c>
      <c r="Q229" s="71">
        <v>10.9460293864148</v>
      </c>
      <c r="R229" s="71">
        <v>0</v>
      </c>
      <c r="S229" s="71">
        <v>12.266033572504661</v>
      </c>
      <c r="T229" s="72"/>
      <c r="U229" s="71">
        <v>2266063</v>
      </c>
      <c r="V229" s="71">
        <v>1929</v>
      </c>
      <c r="W229" s="71">
        <v>45</v>
      </c>
      <c r="X229" s="71">
        <v>61770</v>
      </c>
      <c r="Y229" s="71">
        <v>68528</v>
      </c>
      <c r="Z229" s="71">
        <v>46557</v>
      </c>
      <c r="AA229" s="71">
        <v>5926</v>
      </c>
      <c r="AB229" s="71">
        <v>147486</v>
      </c>
      <c r="AC229" s="71">
        <v>0</v>
      </c>
      <c r="AD229" s="71">
        <v>12.266033572504661</v>
      </c>
      <c r="AE229" s="72"/>
      <c r="AF229" s="71"/>
      <c r="AG229" s="71"/>
      <c r="AH229" s="71"/>
      <c r="AI229" s="71"/>
      <c r="AJ229" s="71"/>
      <c r="AK229" s="71"/>
      <c r="AL229" s="71"/>
      <c r="AM229" s="71"/>
      <c r="AN229" s="71"/>
      <c r="AO229" s="71"/>
      <c r="AP229" s="71"/>
      <c r="AQ229" s="72"/>
      <c r="AR229" s="71">
        <v>910</v>
      </c>
      <c r="AS229" s="71">
        <v>51</v>
      </c>
      <c r="AT229" s="71">
        <v>0</v>
      </c>
      <c r="AU229" s="71">
        <v>0</v>
      </c>
      <c r="AV229" s="71">
        <v>0</v>
      </c>
      <c r="AW229" s="71">
        <v>1</v>
      </c>
      <c r="AX229" s="71"/>
      <c r="AY229" s="72"/>
      <c r="AZ229" s="71">
        <v>3536.8</v>
      </c>
      <c r="BA229" s="71">
        <v>1123</v>
      </c>
      <c r="BB229" s="71">
        <v>0</v>
      </c>
      <c r="BC229" s="71">
        <v>0</v>
      </c>
      <c r="BD229" s="71">
        <v>0</v>
      </c>
      <c r="BE229" s="71">
        <v>4560</v>
      </c>
      <c r="BF229" s="71"/>
      <c r="BG229" s="72"/>
      <c r="BH229" s="71">
        <v>0</v>
      </c>
      <c r="BI229" s="71">
        <v>0</v>
      </c>
      <c r="BJ229" s="71">
        <v>0</v>
      </c>
      <c r="BK229" s="71">
        <v>0.94799999999999995</v>
      </c>
      <c r="BL229" s="71">
        <v>218.60200000000003</v>
      </c>
      <c r="BM229" s="71">
        <v>0</v>
      </c>
      <c r="BN229" s="72"/>
      <c r="BO229" s="71">
        <v>0</v>
      </c>
      <c r="BP229" s="71">
        <v>0</v>
      </c>
      <c r="BQ229" s="71">
        <v>0</v>
      </c>
      <c r="BR229" s="71">
        <v>1</v>
      </c>
      <c r="BS229" s="71">
        <v>19</v>
      </c>
      <c r="BT229" s="71">
        <v>0</v>
      </c>
      <c r="BU229"/>
      <c r="BV229" s="70">
        <v>219.55</v>
      </c>
      <c r="BW229" s="70">
        <v>0</v>
      </c>
      <c r="BX229" s="70">
        <v>0</v>
      </c>
      <c r="BY229" s="70">
        <v>0</v>
      </c>
      <c r="BZ229" s="70">
        <v>0</v>
      </c>
      <c r="CA229" s="70">
        <v>0</v>
      </c>
      <c r="CB229" s="70">
        <v>0</v>
      </c>
      <c r="CC229" s="70">
        <v>0</v>
      </c>
      <c r="CD229" s="70">
        <v>0</v>
      </c>
    </row>
    <row r="230" spans="1:82">
      <c r="A230" s="70" t="s">
        <v>2003</v>
      </c>
      <c r="B230" s="70">
        <v>182</v>
      </c>
      <c r="C230" s="70">
        <v>12</v>
      </c>
      <c r="D230" s="70">
        <v>11</v>
      </c>
      <c r="E230" s="70">
        <v>2015</v>
      </c>
      <c r="F230" s="70" t="s">
        <v>182</v>
      </c>
      <c r="G230" s="70" t="s">
        <v>1991</v>
      </c>
      <c r="H230" s="70" t="s">
        <v>1992</v>
      </c>
      <c r="I230" s="148"/>
      <c r="J230" s="71">
        <v>24.435927309597421</v>
      </c>
      <c r="K230" s="71">
        <v>4.0279513642128473</v>
      </c>
      <c r="L230" s="71">
        <v>4.96370547282811</v>
      </c>
      <c r="M230" s="71">
        <v>293.62200523903681</v>
      </c>
      <c r="N230" s="71">
        <v>183.39225218808471</v>
      </c>
      <c r="O230" s="71">
        <v>80.384875537787948</v>
      </c>
      <c r="P230" s="71">
        <v>30.076397768905917</v>
      </c>
      <c r="Q230" s="71">
        <v>10.741830735863401</v>
      </c>
      <c r="R230" s="71">
        <v>0</v>
      </c>
      <c r="S230" s="71">
        <v>15.29207841803939</v>
      </c>
      <c r="T230" s="72"/>
      <c r="U230" s="71">
        <v>3291508</v>
      </c>
      <c r="V230" s="71">
        <v>1929</v>
      </c>
      <c r="W230" s="71">
        <v>45</v>
      </c>
      <c r="X230" s="71">
        <v>61770</v>
      </c>
      <c r="Y230" s="71">
        <v>69312</v>
      </c>
      <c r="Z230" s="71">
        <v>46703</v>
      </c>
      <c r="AA230" s="71">
        <v>5985</v>
      </c>
      <c r="AB230" s="71">
        <v>147849</v>
      </c>
      <c r="AC230" s="71">
        <v>0</v>
      </c>
      <c r="AD230" s="71">
        <v>15.29207841803939</v>
      </c>
      <c r="AE230" s="72"/>
      <c r="AF230" s="71">
        <v>33099311.842162069</v>
      </c>
      <c r="AG230" s="71">
        <v>3338645.6615346759</v>
      </c>
      <c r="AH230" s="71">
        <v>1011650.985690348</v>
      </c>
      <c r="AI230" s="71">
        <v>361416351.956581</v>
      </c>
      <c r="AJ230" s="71">
        <v>270534414.84390283</v>
      </c>
      <c r="AK230" s="71">
        <v>0</v>
      </c>
      <c r="AL230" s="71">
        <v>0</v>
      </c>
      <c r="AM230" s="71">
        <v>20262085.246771291</v>
      </c>
      <c r="AN230" s="71">
        <v>0</v>
      </c>
      <c r="AO230" s="71">
        <v>0</v>
      </c>
      <c r="AP230" s="71">
        <v>689662460.53664231</v>
      </c>
      <c r="AQ230" s="72"/>
      <c r="AR230" s="71">
        <v>962</v>
      </c>
      <c r="AS230" s="71">
        <v>57</v>
      </c>
      <c r="AT230" s="71">
        <v>0</v>
      </c>
      <c r="AU230" s="71">
        <v>0</v>
      </c>
      <c r="AV230" s="71">
        <v>0</v>
      </c>
      <c r="AW230" s="71">
        <v>1</v>
      </c>
      <c r="AX230" s="71"/>
      <c r="AY230" s="72"/>
      <c r="AZ230" s="71">
        <v>3783.8</v>
      </c>
      <c r="BA230" s="71">
        <v>1198.3</v>
      </c>
      <c r="BB230" s="71">
        <v>0</v>
      </c>
      <c r="BC230" s="71">
        <v>0</v>
      </c>
      <c r="BD230" s="71">
        <v>0</v>
      </c>
      <c r="BE230" s="71">
        <v>4560</v>
      </c>
      <c r="BF230" s="71"/>
      <c r="BG230" s="72"/>
      <c r="BH230" s="71">
        <v>0</v>
      </c>
      <c r="BI230" s="71">
        <v>0</v>
      </c>
      <c r="BJ230" s="71">
        <v>0</v>
      </c>
      <c r="BK230" s="71">
        <v>1.1379999999999999</v>
      </c>
      <c r="BL230" s="71">
        <v>244.10500000000002</v>
      </c>
      <c r="BM230" s="71">
        <v>0</v>
      </c>
      <c r="BN230" s="72"/>
      <c r="BO230" s="71">
        <v>0</v>
      </c>
      <c r="BP230" s="71">
        <v>0</v>
      </c>
      <c r="BQ230" s="71">
        <v>0</v>
      </c>
      <c r="BR230" s="71">
        <v>1</v>
      </c>
      <c r="BS230" s="71">
        <v>20</v>
      </c>
      <c r="BT230" s="71">
        <v>0</v>
      </c>
      <c r="BU230"/>
      <c r="BV230" s="70">
        <v>217.07900000000001</v>
      </c>
      <c r="BW230" s="70">
        <v>0</v>
      </c>
      <c r="BX230" s="70">
        <v>28.164000000000001</v>
      </c>
      <c r="BY230" s="70">
        <v>0</v>
      </c>
      <c r="BZ230" s="70">
        <v>0</v>
      </c>
      <c r="CA230" s="70">
        <v>0</v>
      </c>
      <c r="CB230" s="70">
        <v>0</v>
      </c>
      <c r="CC230" s="70">
        <v>0</v>
      </c>
      <c r="CD230" s="70">
        <v>0</v>
      </c>
    </row>
    <row r="231" spans="1:82">
      <c r="A231" s="70" t="s">
        <v>2004</v>
      </c>
      <c r="B231" s="70">
        <v>183</v>
      </c>
      <c r="C231" s="70">
        <v>13</v>
      </c>
      <c r="D231" s="70">
        <v>11</v>
      </c>
      <c r="E231" s="70">
        <v>2016</v>
      </c>
      <c r="F231" s="70" t="s">
        <v>155</v>
      </c>
      <c r="G231" s="70" t="s">
        <v>1991</v>
      </c>
      <c r="H231" s="70" t="s">
        <v>1992</v>
      </c>
      <c r="I231" s="148"/>
      <c r="J231" s="71">
        <v>15.2501022089355</v>
      </c>
      <c r="K231" s="71">
        <v>4.148742948717743</v>
      </c>
      <c r="L231" s="71">
        <v>5.6092014855375982</v>
      </c>
      <c r="M231" s="71">
        <v>226.16464552326329</v>
      </c>
      <c r="N231" s="71">
        <v>176.50306893151219</v>
      </c>
      <c r="O231" s="71">
        <v>79.505639944281739</v>
      </c>
      <c r="P231" s="71">
        <v>29.035722277946853</v>
      </c>
      <c r="Q231" s="71">
        <v>10.474235306153732</v>
      </c>
      <c r="R231" s="71">
        <v>0</v>
      </c>
      <c r="S231" s="71">
        <v>13.090228551287616</v>
      </c>
      <c r="T231" s="72"/>
      <c r="U231" s="71">
        <v>2401957</v>
      </c>
      <c r="V231" s="71">
        <v>1929</v>
      </c>
      <c r="W231" s="71">
        <v>45</v>
      </c>
      <c r="X231" s="71">
        <v>61770</v>
      </c>
      <c r="Y231" s="71">
        <v>70327</v>
      </c>
      <c r="Z231" s="71">
        <v>46760</v>
      </c>
      <c r="AA231" s="71">
        <v>5976</v>
      </c>
      <c r="AB231" s="71">
        <v>148293</v>
      </c>
      <c r="AC231" s="71">
        <v>0</v>
      </c>
      <c r="AD231" s="71">
        <v>13.09022855128762</v>
      </c>
      <c r="AE231" s="72"/>
      <c r="AF231" s="71">
        <v>21943244.070916101</v>
      </c>
      <c r="AG231" s="71">
        <v>3281977.237004112</v>
      </c>
      <c r="AH231" s="71">
        <v>870035.93074090616</v>
      </c>
      <c r="AI231" s="71">
        <v>349440645.99883908</v>
      </c>
      <c r="AJ231" s="71">
        <v>247703064.31821671</v>
      </c>
      <c r="AK231" s="71">
        <v>0</v>
      </c>
      <c r="AL231" s="71">
        <v>0</v>
      </c>
      <c r="AM231" s="71">
        <v>20338722.50958794</v>
      </c>
      <c r="AN231" s="71">
        <v>0</v>
      </c>
      <c r="AO231" s="71">
        <v>0</v>
      </c>
      <c r="AP231" s="71">
        <v>643577690.06530476</v>
      </c>
      <c r="AQ231" s="72"/>
      <c r="AR231" s="71">
        <v>1020</v>
      </c>
      <c r="AS231" s="71">
        <v>63</v>
      </c>
      <c r="AT231" s="71">
        <v>0</v>
      </c>
      <c r="AU231" s="71">
        <v>0</v>
      </c>
      <c r="AV231" s="71">
        <v>0</v>
      </c>
      <c r="AW231" s="71">
        <v>1</v>
      </c>
      <c r="AX231" s="71"/>
      <c r="AY231" s="72"/>
      <c r="AZ231" s="71">
        <v>4029.2</v>
      </c>
      <c r="BA231" s="71">
        <v>1297.2</v>
      </c>
      <c r="BB231" s="71">
        <v>0</v>
      </c>
      <c r="BC231" s="71">
        <v>0</v>
      </c>
      <c r="BD231" s="71">
        <v>0</v>
      </c>
      <c r="BE231" s="71">
        <v>4560</v>
      </c>
      <c r="BF231" s="71"/>
      <c r="BG231" s="72"/>
      <c r="BH231" s="71">
        <v>0</v>
      </c>
      <c r="BI231" s="71">
        <v>0</v>
      </c>
      <c r="BJ231" s="71">
        <v>0</v>
      </c>
      <c r="BK231" s="71">
        <v>1.163</v>
      </c>
      <c r="BL231" s="71">
        <v>253.97700000000003</v>
      </c>
      <c r="BM231" s="71">
        <v>0</v>
      </c>
      <c r="BN231" s="72"/>
      <c r="BO231" s="71">
        <v>0</v>
      </c>
      <c r="BP231" s="71">
        <v>0</v>
      </c>
      <c r="BQ231" s="71">
        <v>0</v>
      </c>
      <c r="BR231" s="71">
        <v>1</v>
      </c>
      <c r="BS231" s="71">
        <v>20</v>
      </c>
      <c r="BT231" s="71">
        <v>0</v>
      </c>
      <c r="BU231"/>
      <c r="BV231" s="70">
        <v>229.88800000000001</v>
      </c>
      <c r="BW231" s="70">
        <v>0</v>
      </c>
      <c r="BX231" s="70">
        <v>25.251999999999999</v>
      </c>
      <c r="BY231" s="70">
        <v>0</v>
      </c>
      <c r="BZ231" s="70">
        <v>0</v>
      </c>
      <c r="CA231" s="70">
        <v>0</v>
      </c>
      <c r="CB231" s="70">
        <v>0</v>
      </c>
      <c r="CC231" s="70">
        <v>0</v>
      </c>
      <c r="CD231" s="70">
        <v>0</v>
      </c>
    </row>
    <row r="232" spans="1:82">
      <c r="A232" s="70" t="s">
        <v>2005</v>
      </c>
      <c r="B232" s="70">
        <v>184</v>
      </c>
      <c r="C232" s="70">
        <v>14</v>
      </c>
      <c r="D232" s="70">
        <v>11</v>
      </c>
      <c r="E232" s="70">
        <v>2017</v>
      </c>
      <c r="F232" s="70" t="s">
        <v>156</v>
      </c>
      <c r="G232" s="70" t="s">
        <v>1991</v>
      </c>
      <c r="H232" s="70" t="s">
        <v>1992</v>
      </c>
      <c r="I232" s="148"/>
      <c r="J232" s="71">
        <v>14.446841306864094</v>
      </c>
      <c r="K232" s="71">
        <v>4.244236880051818</v>
      </c>
      <c r="L232" s="71">
        <v>4.6197281705925128</v>
      </c>
      <c r="M232" s="71">
        <v>226.9003085541045</v>
      </c>
      <c r="N232" s="71">
        <v>182.08230150497303</v>
      </c>
      <c r="O232" s="71">
        <v>77.666392116582941</v>
      </c>
      <c r="P232" s="71">
        <v>29.358725430485304</v>
      </c>
      <c r="Q232" s="71">
        <v>10.1582571692994</v>
      </c>
      <c r="R232" s="71">
        <v>0</v>
      </c>
      <c r="S232" s="71">
        <v>13.788729991686084</v>
      </c>
      <c r="T232" s="72"/>
      <c r="U232" s="71">
        <v>2457919</v>
      </c>
      <c r="V232" s="71">
        <v>1929</v>
      </c>
      <c r="W232" s="71">
        <v>45</v>
      </c>
      <c r="X232" s="71">
        <v>61770</v>
      </c>
      <c r="Y232" s="71">
        <v>71114</v>
      </c>
      <c r="Z232" s="71">
        <v>46436</v>
      </c>
      <c r="AA232" s="71">
        <v>6081</v>
      </c>
      <c r="AB232" s="71">
        <v>148724</v>
      </c>
      <c r="AC232" s="71">
        <v>0</v>
      </c>
      <c r="AD232" s="71">
        <v>13.788729991686081</v>
      </c>
      <c r="AE232" s="72"/>
      <c r="AF232" s="71">
        <v>21361240.291674409</v>
      </c>
      <c r="AG232" s="71">
        <v>3432383.4558160049</v>
      </c>
      <c r="AH232" s="71">
        <v>973663.995357426</v>
      </c>
      <c r="AI232" s="71">
        <v>365727157.78855038</v>
      </c>
      <c r="AJ232" s="71">
        <v>270033081.85778737</v>
      </c>
      <c r="AK232" s="71">
        <v>0</v>
      </c>
      <c r="AL232" s="71">
        <v>0</v>
      </c>
      <c r="AM232" s="71">
        <v>20429752.18465852</v>
      </c>
      <c r="AN232" s="71">
        <v>0</v>
      </c>
      <c r="AO232" s="71">
        <v>0</v>
      </c>
      <c r="AP232" s="71">
        <v>681957279.57384419</v>
      </c>
      <c r="AQ232" s="72"/>
      <c r="AR232" s="71">
        <v>1068</v>
      </c>
      <c r="AS232" s="71">
        <v>67</v>
      </c>
      <c r="AT232" s="71">
        <v>0</v>
      </c>
      <c r="AU232" s="71">
        <v>0</v>
      </c>
      <c r="AV232" s="71">
        <v>0</v>
      </c>
      <c r="AW232" s="71">
        <v>1</v>
      </c>
      <c r="AX232" s="71"/>
      <c r="AY232" s="72"/>
      <c r="AZ232" s="71">
        <v>4232.3</v>
      </c>
      <c r="BA232" s="71">
        <v>1340.6</v>
      </c>
      <c r="BB232" s="71">
        <v>0</v>
      </c>
      <c r="BC232" s="71">
        <v>0</v>
      </c>
      <c r="BD232" s="71">
        <v>0</v>
      </c>
      <c r="BE232" s="71">
        <v>4560</v>
      </c>
      <c r="BF232" s="71"/>
      <c r="BG232" s="72"/>
      <c r="BH232" s="71">
        <v>0</v>
      </c>
      <c r="BI232" s="71">
        <v>0</v>
      </c>
      <c r="BJ232" s="71">
        <v>0</v>
      </c>
      <c r="BK232" s="71">
        <v>1.33</v>
      </c>
      <c r="BL232" s="71">
        <v>251.16799999999998</v>
      </c>
      <c r="BM232" s="71">
        <v>0</v>
      </c>
      <c r="BN232" s="72"/>
      <c r="BO232" s="71">
        <v>0</v>
      </c>
      <c r="BP232" s="71">
        <v>0</v>
      </c>
      <c r="BQ232" s="71">
        <v>0</v>
      </c>
      <c r="BR232" s="71">
        <v>1</v>
      </c>
      <c r="BS232" s="71">
        <v>19</v>
      </c>
      <c r="BT232" s="71">
        <v>0</v>
      </c>
      <c r="BU232"/>
      <c r="BV232" s="70">
        <v>226.86699999999999</v>
      </c>
      <c r="BW232" s="70">
        <v>0</v>
      </c>
      <c r="BX232" s="70">
        <v>25.631</v>
      </c>
      <c r="BY232" s="70">
        <v>0</v>
      </c>
      <c r="BZ232" s="70">
        <v>0</v>
      </c>
      <c r="CA232" s="70">
        <v>0</v>
      </c>
      <c r="CB232" s="70">
        <v>0</v>
      </c>
      <c r="CC232" s="70">
        <v>0</v>
      </c>
      <c r="CD232" s="70">
        <v>0</v>
      </c>
    </row>
    <row r="233" spans="1:82">
      <c r="A233" s="70" t="s">
        <v>2006</v>
      </c>
      <c r="B233" s="70">
        <v>185</v>
      </c>
      <c r="C233" s="70">
        <v>15</v>
      </c>
      <c r="D233" s="70">
        <v>11</v>
      </c>
      <c r="E233" s="70">
        <v>2018</v>
      </c>
      <c r="F233" s="70" t="s">
        <v>183</v>
      </c>
      <c r="G233" s="70" t="s">
        <v>1991</v>
      </c>
      <c r="H233" s="70" t="s">
        <v>1992</v>
      </c>
      <c r="I233" s="148"/>
      <c r="J233" s="71">
        <v>13.454543868484016</v>
      </c>
      <c r="K233" s="71">
        <v>3.990101701314547</v>
      </c>
      <c r="L233" s="71">
        <v>4.3172747488477441</v>
      </c>
      <c r="M233" s="71">
        <v>225.1701973076907</v>
      </c>
      <c r="N233" s="71">
        <v>175.02797166142926</v>
      </c>
      <c r="O233" s="71">
        <v>75.775594634883859</v>
      </c>
      <c r="P233" s="71">
        <v>29.5396903407261</v>
      </c>
      <c r="Q233" s="71">
        <v>9.4275820611377306</v>
      </c>
      <c r="R233" s="71">
        <v>0</v>
      </c>
      <c r="S233" s="71">
        <v>13.34614538459979</v>
      </c>
      <c r="T233" s="72"/>
      <c r="U233" s="71">
        <v>2312701</v>
      </c>
      <c r="V233" s="71">
        <v>1929</v>
      </c>
      <c r="W233" s="71">
        <v>45</v>
      </c>
      <c r="X233" s="71">
        <v>61770</v>
      </c>
      <c r="Y233" s="71">
        <v>71851</v>
      </c>
      <c r="Z233" s="71">
        <v>46173</v>
      </c>
      <c r="AA233" s="71">
        <v>6180</v>
      </c>
      <c r="AB233" s="71">
        <v>148745</v>
      </c>
      <c r="AC233" s="71">
        <v>0</v>
      </c>
      <c r="AD233" s="71">
        <v>13.34614538459979</v>
      </c>
      <c r="AE233" s="72"/>
      <c r="AF233" s="71">
        <v>19549147.49968677</v>
      </c>
      <c r="AG233" s="71">
        <v>3044277.3501917371</v>
      </c>
      <c r="AH233" s="71">
        <v>927431.71643943409</v>
      </c>
      <c r="AI233" s="71">
        <v>350222615.97993582</v>
      </c>
      <c r="AJ233" s="71">
        <v>254551662.3161051</v>
      </c>
      <c r="AK233" s="71">
        <v>0</v>
      </c>
      <c r="AL233" s="71">
        <v>0</v>
      </c>
      <c r="AM233" s="71">
        <v>20474914.462804209</v>
      </c>
      <c r="AN233" s="71">
        <v>0</v>
      </c>
      <c r="AO233" s="71">
        <v>0</v>
      </c>
      <c r="AP233" s="71">
        <v>648770049.32516301</v>
      </c>
      <c r="AQ233" s="72"/>
      <c r="AR233" s="71">
        <v>1116</v>
      </c>
      <c r="AS233" s="71">
        <v>70</v>
      </c>
      <c r="AT233" s="71">
        <v>0</v>
      </c>
      <c r="AU233" s="71">
        <v>0</v>
      </c>
      <c r="AV233" s="71">
        <v>0</v>
      </c>
      <c r="AW233" s="71">
        <v>1</v>
      </c>
      <c r="AX233" s="71"/>
      <c r="AY233" s="72"/>
      <c r="AZ233" s="71">
        <v>4454.9000000000005</v>
      </c>
      <c r="BA233" s="71">
        <v>1397</v>
      </c>
      <c r="BB233" s="71">
        <v>0</v>
      </c>
      <c r="BC233" s="71">
        <v>0</v>
      </c>
      <c r="BD233" s="71">
        <v>0</v>
      </c>
      <c r="BE233" s="71">
        <v>4560</v>
      </c>
      <c r="BF233" s="71"/>
      <c r="BG233" s="72"/>
      <c r="BH233" s="71">
        <v>0</v>
      </c>
      <c r="BI233" s="71">
        <v>0</v>
      </c>
      <c r="BJ233" s="71">
        <v>0</v>
      </c>
      <c r="BK233" s="71">
        <v>0.80900000000000005</v>
      </c>
      <c r="BL233" s="71">
        <v>276.41300000000001</v>
      </c>
      <c r="BM233" s="71">
        <v>0</v>
      </c>
      <c r="BN233" s="72"/>
      <c r="BO233" s="71">
        <v>0</v>
      </c>
      <c r="BP233" s="71">
        <v>0</v>
      </c>
      <c r="BQ233" s="71">
        <v>0</v>
      </c>
      <c r="BR233" s="71">
        <v>1</v>
      </c>
      <c r="BS233" s="71">
        <v>19</v>
      </c>
      <c r="BT233" s="71">
        <v>0</v>
      </c>
      <c r="BU233"/>
      <c r="BV233" s="70">
        <v>252.63399999999999</v>
      </c>
      <c r="BW233" s="70">
        <v>0</v>
      </c>
      <c r="BX233" s="70">
        <v>24.588000000000001</v>
      </c>
      <c r="BY233" s="70">
        <v>0</v>
      </c>
      <c r="BZ233" s="70">
        <v>0</v>
      </c>
      <c r="CA233" s="70">
        <v>0</v>
      </c>
      <c r="CB233" s="70">
        <v>0</v>
      </c>
      <c r="CC233" s="70">
        <v>0</v>
      </c>
      <c r="CD233" s="70">
        <v>0</v>
      </c>
    </row>
    <row r="234" spans="1:82">
      <c r="A234" s="70" t="s">
        <v>2007</v>
      </c>
      <c r="B234" s="70">
        <v>186</v>
      </c>
      <c r="C234" s="70">
        <v>16</v>
      </c>
      <c r="D234" s="70">
        <v>11</v>
      </c>
      <c r="E234" s="70">
        <v>2019</v>
      </c>
      <c r="F234" s="70" t="s">
        <v>158</v>
      </c>
      <c r="G234" s="70" t="s">
        <v>1991</v>
      </c>
      <c r="H234" s="70" t="s">
        <v>1992</v>
      </c>
      <c r="I234" s="148"/>
      <c r="J234" s="71">
        <v>14.076483458615645</v>
      </c>
      <c r="K234" s="71">
        <v>3.6132822060956435</v>
      </c>
      <c r="L234" s="71">
        <v>4.3774468567044442</v>
      </c>
      <c r="M234" s="71">
        <v>217.86220330952585</v>
      </c>
      <c r="N234" s="71">
        <v>165.34567371737319</v>
      </c>
      <c r="O234" s="71">
        <v>73.736515319456586</v>
      </c>
      <c r="P234" s="71">
        <v>29.83951939736594</v>
      </c>
      <c r="Q234" s="71">
        <v>9.1839000031928997</v>
      </c>
      <c r="R234" s="71">
        <v>0</v>
      </c>
      <c r="S234" s="71">
        <v>10.6672248740961</v>
      </c>
      <c r="T234" s="72"/>
      <c r="U234" s="71">
        <v>2530027</v>
      </c>
      <c r="V234" s="71">
        <v>1929</v>
      </c>
      <c r="W234" s="71">
        <v>45</v>
      </c>
      <c r="X234" s="71">
        <v>61770</v>
      </c>
      <c r="Y234" s="71">
        <v>72469</v>
      </c>
      <c r="Z234" s="71">
        <v>46164</v>
      </c>
      <c r="AA234" s="71">
        <v>6196</v>
      </c>
      <c r="AB234" s="71">
        <v>148823</v>
      </c>
      <c r="AC234" s="71">
        <v>0</v>
      </c>
      <c r="AD234" s="71">
        <v>10.6672248740961</v>
      </c>
      <c r="AE234" s="72"/>
      <c r="AF234" s="71">
        <v>21516731.94029497</v>
      </c>
      <c r="AG234" s="71">
        <v>2936304.8996919072</v>
      </c>
      <c r="AH234" s="71">
        <v>985837.28711952001</v>
      </c>
      <c r="AI234" s="71">
        <v>353610791.39550757</v>
      </c>
      <c r="AJ234" s="71">
        <v>249432892.6570521</v>
      </c>
      <c r="AK234" s="71">
        <v>0</v>
      </c>
      <c r="AL234" s="71">
        <v>0</v>
      </c>
      <c r="AM234" s="71">
        <v>20268572.261055827</v>
      </c>
      <c r="AN234" s="71">
        <v>0</v>
      </c>
      <c r="AO234" s="71">
        <v>0</v>
      </c>
      <c r="AP234" s="71">
        <v>648751130.44072187</v>
      </c>
      <c r="AQ234" s="72"/>
      <c r="AR234" s="71">
        <v>1178</v>
      </c>
      <c r="AS234" s="71">
        <v>73</v>
      </c>
      <c r="AT234" s="71">
        <v>0</v>
      </c>
      <c r="AU234" s="71">
        <v>0</v>
      </c>
      <c r="AV234" s="71">
        <v>0</v>
      </c>
      <c r="AW234" s="71">
        <v>1</v>
      </c>
      <c r="AX234" s="71"/>
      <c r="AY234" s="72"/>
      <c r="AZ234" s="71">
        <v>4721.4000000000005</v>
      </c>
      <c r="BA234" s="71">
        <v>1449.4</v>
      </c>
      <c r="BB234" s="71">
        <v>0</v>
      </c>
      <c r="BC234" s="71">
        <v>0</v>
      </c>
      <c r="BD234" s="71">
        <v>0</v>
      </c>
      <c r="BE234" s="71">
        <v>4560</v>
      </c>
      <c r="BF234" s="71"/>
      <c r="BG234" s="72"/>
      <c r="BH234" s="71">
        <v>0</v>
      </c>
      <c r="BI234" s="71">
        <v>0</v>
      </c>
      <c r="BJ234" s="71">
        <v>0</v>
      </c>
      <c r="BK234" s="71">
        <v>0.13400000000000001</v>
      </c>
      <c r="BL234" s="71">
        <v>278.85600000000005</v>
      </c>
      <c r="BM234" s="71">
        <v>0</v>
      </c>
      <c r="BN234" s="72"/>
      <c r="BO234" s="71">
        <v>0</v>
      </c>
      <c r="BP234" s="71">
        <v>0</v>
      </c>
      <c r="BQ234" s="71">
        <v>0</v>
      </c>
      <c r="BR234" s="71">
        <v>1</v>
      </c>
      <c r="BS234" s="71">
        <v>18</v>
      </c>
      <c r="BT234" s="71">
        <v>0</v>
      </c>
      <c r="BU234"/>
      <c r="BV234" s="70">
        <v>257.73599999999999</v>
      </c>
      <c r="BW234" s="70">
        <v>0</v>
      </c>
      <c r="BX234" s="70">
        <v>21.254000000000001</v>
      </c>
      <c r="BY234" s="70">
        <v>0</v>
      </c>
      <c r="BZ234" s="70">
        <v>0</v>
      </c>
      <c r="CA234" s="70">
        <v>0</v>
      </c>
      <c r="CB234" s="70">
        <v>0</v>
      </c>
      <c r="CC234" s="70">
        <v>0</v>
      </c>
      <c r="CD234" s="70">
        <v>0</v>
      </c>
    </row>
    <row r="235" spans="1:82">
      <c r="A235" s="70" t="s">
        <v>2008</v>
      </c>
      <c r="B235" s="70">
        <v>187</v>
      </c>
      <c r="C235" s="70">
        <v>17</v>
      </c>
      <c r="D235" s="70">
        <v>11</v>
      </c>
      <c r="E235" s="70">
        <v>2020</v>
      </c>
      <c r="F235" s="70" t="s">
        <v>159</v>
      </c>
      <c r="G235" s="1064" t="s">
        <v>1991</v>
      </c>
      <c r="H235" s="70" t="s">
        <v>1992</v>
      </c>
      <c r="I235" s="148"/>
      <c r="J235" s="71">
        <v>15.45895045636936</v>
      </c>
      <c r="K235" s="71">
        <v>4.4161736684272146</v>
      </c>
      <c r="L235" s="71">
        <v>7.7652533266655022</v>
      </c>
      <c r="M235" s="71">
        <v>197.67045972306175</v>
      </c>
      <c r="N235" s="71">
        <v>167.75828578109173</v>
      </c>
      <c r="O235" s="71">
        <v>64.159990960069749</v>
      </c>
      <c r="P235" s="71">
        <v>28.264125737981246</v>
      </c>
      <c r="Q235" s="71">
        <v>8.7544292495482203</v>
      </c>
      <c r="R235" s="71">
        <v>0</v>
      </c>
      <c r="S235" s="71">
        <v>11.03727841900869</v>
      </c>
      <c r="T235" s="72"/>
      <c r="U235" s="71">
        <v>3051615</v>
      </c>
      <c r="V235" s="71">
        <v>2337</v>
      </c>
      <c r="W235" s="71">
        <v>98</v>
      </c>
      <c r="X235" s="71">
        <v>64218</v>
      </c>
      <c r="Y235" s="71">
        <v>73160</v>
      </c>
      <c r="Z235" s="71">
        <v>45847</v>
      </c>
      <c r="AA235" s="71">
        <v>6238</v>
      </c>
      <c r="AB235" s="71">
        <v>148479</v>
      </c>
      <c r="AC235" s="71">
        <v>0</v>
      </c>
      <c r="AD235" s="71">
        <v>11.03727841900869</v>
      </c>
      <c r="AE235" s="72"/>
      <c r="AF235" s="71">
        <v>24311903.84287364</v>
      </c>
      <c r="AG235" s="71">
        <v>3378660.6857513785</v>
      </c>
      <c r="AH235" s="71">
        <v>1816520.2850725278</v>
      </c>
      <c r="AI235" s="71">
        <v>325816212.55117112</v>
      </c>
      <c r="AJ235" s="71">
        <v>259747420.71816221</v>
      </c>
      <c r="AK235" s="71"/>
      <c r="AL235" s="71"/>
      <c r="AM235" s="71">
        <v>19378159.136096533</v>
      </c>
      <c r="AN235" s="71"/>
      <c r="AO235" s="71"/>
      <c r="AP235" s="71">
        <v>634448877.2191273</v>
      </c>
      <c r="AQ235" s="72"/>
      <c r="AR235" s="71">
        <v>1243</v>
      </c>
      <c r="AS235" s="71">
        <v>74</v>
      </c>
      <c r="AT235" s="71">
        <v>0</v>
      </c>
      <c r="AU235" s="71">
        <v>0</v>
      </c>
      <c r="AV235" s="71">
        <v>0</v>
      </c>
      <c r="AW235" s="71">
        <v>1</v>
      </c>
      <c r="AX235" s="71"/>
      <c r="AY235" s="72"/>
      <c r="AZ235" s="71">
        <v>5007.4000000000033</v>
      </c>
      <c r="BA235" s="71">
        <v>1469.4</v>
      </c>
      <c r="BB235" s="71">
        <v>0</v>
      </c>
      <c r="BC235" s="71">
        <v>0</v>
      </c>
      <c r="BD235" s="71">
        <v>0</v>
      </c>
      <c r="BE235" s="71">
        <v>4560</v>
      </c>
      <c r="BF235" s="71"/>
      <c r="BG235" s="72"/>
      <c r="BH235" s="71">
        <v>0</v>
      </c>
      <c r="BI235" s="71">
        <v>0</v>
      </c>
      <c r="BJ235" s="71">
        <v>0</v>
      </c>
      <c r="BK235" s="71">
        <v>0.67500000000000004</v>
      </c>
      <c r="BL235" s="71">
        <v>290.30500000000006</v>
      </c>
      <c r="BM235" s="71">
        <v>0</v>
      </c>
      <c r="BN235" s="72"/>
      <c r="BO235" s="71">
        <v>0</v>
      </c>
      <c r="BP235" s="71">
        <v>0</v>
      </c>
      <c r="BQ235" s="71">
        <v>0</v>
      </c>
      <c r="BR235" s="71">
        <v>1</v>
      </c>
      <c r="BS235" s="71">
        <v>19</v>
      </c>
      <c r="BT235" s="71">
        <v>0</v>
      </c>
      <c r="BU235"/>
      <c r="BV235" s="70">
        <v>269.49900000000002</v>
      </c>
      <c r="BW235" s="70">
        <v>0</v>
      </c>
      <c r="BX235" s="70">
        <v>21.481000000000002</v>
      </c>
      <c r="BY235" s="70">
        <v>0</v>
      </c>
      <c r="BZ235" s="70">
        <v>0</v>
      </c>
      <c r="CA235" s="70">
        <v>0</v>
      </c>
      <c r="CB235" s="70">
        <v>0</v>
      </c>
      <c r="CC235" s="70">
        <v>0</v>
      </c>
      <c r="CD235" s="70">
        <v>0</v>
      </c>
    </row>
    <row r="236" spans="1:82">
      <c r="A236" s="70" t="s">
        <v>2009</v>
      </c>
      <c r="B236" s="70">
        <v>187</v>
      </c>
      <c r="C236" s="70">
        <v>18</v>
      </c>
      <c r="D236" s="70">
        <v>11</v>
      </c>
      <c r="E236" s="70">
        <v>2021</v>
      </c>
      <c r="F236" s="70" t="s">
        <v>160</v>
      </c>
      <c r="G236" s="1064" t="s">
        <v>1991</v>
      </c>
      <c r="H236" s="70" t="s">
        <v>1992</v>
      </c>
      <c r="I236" s="148"/>
      <c r="J236" s="71">
        <v>16.716062934705281</v>
      </c>
      <c r="K236" s="71">
        <v>5.0580473752071127</v>
      </c>
      <c r="L236" s="71">
        <v>8.3465714042577392</v>
      </c>
      <c r="M236" s="71">
        <v>216.20642140591588</v>
      </c>
      <c r="N236" s="71">
        <v>169.79275724627851</v>
      </c>
      <c r="O236" s="71">
        <v>62.215794303928334</v>
      </c>
      <c r="P236" s="71">
        <v>28.985552566355128</v>
      </c>
      <c r="Q236" s="71">
        <v>8.6137331801289392</v>
      </c>
      <c r="R236" s="71">
        <v>0</v>
      </c>
      <c r="S236" s="71">
        <v>12.960077656012061</v>
      </c>
      <c r="T236" s="72"/>
      <c r="U236" s="71">
        <v>3255282</v>
      </c>
      <c r="V236" s="71">
        <v>2337</v>
      </c>
      <c r="W236" s="71">
        <v>98</v>
      </c>
      <c r="X236" s="71">
        <v>64218</v>
      </c>
      <c r="Y236" s="71">
        <v>73460</v>
      </c>
      <c r="Z236" s="71">
        <v>45776</v>
      </c>
      <c r="AA236" s="71">
        <v>6238</v>
      </c>
      <c r="AB236" s="71">
        <v>147528</v>
      </c>
      <c r="AC236" s="71">
        <v>0</v>
      </c>
      <c r="AD236" s="71">
        <v>12.960077656012061</v>
      </c>
      <c r="AE236" s="72"/>
      <c r="AF236" s="71">
        <v>25860555.543305688</v>
      </c>
      <c r="AG236" s="71">
        <v>3877989.3951689615</v>
      </c>
      <c r="AH236" s="71">
        <v>1857772.220975765</v>
      </c>
      <c r="AI236" s="71">
        <v>352238351.28061843</v>
      </c>
      <c r="AJ236" s="71">
        <v>251373927.9216328</v>
      </c>
      <c r="AK236" s="71">
        <v>0</v>
      </c>
      <c r="AL236" s="71">
        <v>0</v>
      </c>
      <c r="AM236" s="71">
        <v>19365098.840509549</v>
      </c>
      <c r="AN236" s="71">
        <v>0</v>
      </c>
      <c r="AO236" s="71">
        <v>0</v>
      </c>
      <c r="AP236" s="71">
        <v>654573695.20221114</v>
      </c>
      <c r="AQ236" s="72"/>
      <c r="AR236" s="71">
        <v>1310</v>
      </c>
      <c r="AS236" s="71">
        <v>74</v>
      </c>
      <c r="AT236" s="71">
        <v>0</v>
      </c>
      <c r="AU236" s="71">
        <v>0</v>
      </c>
      <c r="AV236" s="71">
        <v>0</v>
      </c>
      <c r="AW236" s="71">
        <v>1</v>
      </c>
      <c r="AX236" s="71"/>
      <c r="AY236" s="72"/>
      <c r="AZ236" s="71">
        <v>5330.1000000000049</v>
      </c>
      <c r="BA236" s="71">
        <v>1469.4</v>
      </c>
      <c r="BB236" s="71">
        <v>0</v>
      </c>
      <c r="BC236" s="71">
        <v>0</v>
      </c>
      <c r="BD236" s="71">
        <v>0</v>
      </c>
      <c r="BE236" s="71">
        <v>4560</v>
      </c>
      <c r="BF236" s="71"/>
      <c r="BG236" s="72"/>
      <c r="BH236" s="71">
        <v>0</v>
      </c>
      <c r="BI236" s="71">
        <v>0</v>
      </c>
      <c r="BJ236" s="71">
        <v>0</v>
      </c>
      <c r="BK236" s="71">
        <v>1.294</v>
      </c>
      <c r="BL236" s="71">
        <v>327.55300000000005</v>
      </c>
      <c r="BM236" s="71">
        <v>0</v>
      </c>
      <c r="BN236" s="72"/>
      <c r="BO236" s="71">
        <v>0</v>
      </c>
      <c r="BP236" s="71">
        <v>0</v>
      </c>
      <c r="BQ236" s="71">
        <v>0</v>
      </c>
      <c r="BR236" s="71">
        <v>1</v>
      </c>
      <c r="BS236" s="71">
        <v>18</v>
      </c>
      <c r="BT236" s="71">
        <v>0</v>
      </c>
      <c r="BU236"/>
      <c r="BV236" s="70">
        <v>304.10300000000001</v>
      </c>
      <c r="BW236" s="70">
        <v>0</v>
      </c>
      <c r="BX236" s="70">
        <v>24.744</v>
      </c>
      <c r="BY236" s="70">
        <v>0</v>
      </c>
      <c r="BZ236" s="70">
        <v>0</v>
      </c>
      <c r="CA236" s="70">
        <v>0</v>
      </c>
      <c r="CB236" s="70">
        <v>0</v>
      </c>
      <c r="CC236" s="70">
        <v>0</v>
      </c>
      <c r="CD236" s="70">
        <v>0</v>
      </c>
    </row>
    <row r="237" spans="1:82">
      <c r="A237" s="70" t="s">
        <v>2010</v>
      </c>
      <c r="B237" s="70">
        <v>187</v>
      </c>
      <c r="C237" s="70">
        <v>19</v>
      </c>
      <c r="D237" s="70">
        <v>11</v>
      </c>
      <c r="E237" s="70">
        <v>2022</v>
      </c>
      <c r="F237" s="70" t="s">
        <v>161</v>
      </c>
      <c r="G237" s="70" t="s">
        <v>1991</v>
      </c>
      <c r="H237" s="70" t="s">
        <v>1992</v>
      </c>
      <c r="I237" s="148"/>
      <c r="J237" s="71">
        <v>11.342930573903486</v>
      </c>
      <c r="K237" s="71">
        <v>4.7743097075541483</v>
      </c>
      <c r="L237" s="71">
        <v>7.3166386349658845</v>
      </c>
      <c r="M237" s="71">
        <v>212.84349023952129</v>
      </c>
      <c r="N237" s="71">
        <v>175.31284878248007</v>
      </c>
      <c r="O237" s="71">
        <v>65.398475066037179</v>
      </c>
      <c r="P237" s="71">
        <v>28.838660304583243</v>
      </c>
      <c r="Q237" s="71">
        <v>8.7250993579749583</v>
      </c>
      <c r="R237" s="71">
        <v>0</v>
      </c>
      <c r="S237" s="71">
        <v>13.19009659100838</v>
      </c>
      <c r="T237" s="72"/>
      <c r="U237" s="71">
        <v>2655839</v>
      </c>
      <c r="V237" s="71">
        <v>2337</v>
      </c>
      <c r="W237" s="71">
        <v>98</v>
      </c>
      <c r="X237" s="71">
        <v>64218</v>
      </c>
      <c r="Y237" s="71">
        <v>74531</v>
      </c>
      <c r="Z237" s="71">
        <v>45717</v>
      </c>
      <c r="AA237" s="71">
        <v>6301</v>
      </c>
      <c r="AB237" s="71">
        <v>148210</v>
      </c>
      <c r="AC237" s="71">
        <v>0</v>
      </c>
      <c r="AD237" s="71">
        <v>13.19009659100838</v>
      </c>
      <c r="AE237" s="72"/>
      <c r="AF237" s="71">
        <v>17145698.098054655</v>
      </c>
      <c r="AG237" s="71">
        <v>3918821.1594062736</v>
      </c>
      <c r="AH237" s="71">
        <v>1851427.1639083503</v>
      </c>
      <c r="AI237" s="71">
        <v>342641757.72084314</v>
      </c>
      <c r="AJ237" s="71">
        <v>272307830.32244664</v>
      </c>
      <c r="AK237" s="71">
        <v>0</v>
      </c>
      <c r="AL237" s="71">
        <v>0</v>
      </c>
      <c r="AM237" s="71">
        <v>19137956.304078598</v>
      </c>
      <c r="AN237" s="71">
        <v>0</v>
      </c>
      <c r="AO237" s="71">
        <v>0</v>
      </c>
      <c r="AP237" s="71">
        <v>657003490.76873755</v>
      </c>
      <c r="AQ237" s="72"/>
      <c r="AR237" s="71">
        <v>1380</v>
      </c>
      <c r="AS237" s="71">
        <v>74</v>
      </c>
      <c r="AT237" s="71">
        <v>0</v>
      </c>
      <c r="AU237" s="71">
        <v>0</v>
      </c>
      <c r="AV237" s="71">
        <v>0</v>
      </c>
      <c r="AW237" s="71">
        <v>1</v>
      </c>
      <c r="AX237" s="71"/>
      <c r="AY237" s="72"/>
      <c r="AZ237" s="71">
        <v>5652.8000000000065</v>
      </c>
      <c r="BA237" s="71">
        <v>1469.3999999999999</v>
      </c>
      <c r="BB237" s="71">
        <v>0</v>
      </c>
      <c r="BC237" s="71">
        <v>0</v>
      </c>
      <c r="BD237" s="71">
        <v>0</v>
      </c>
      <c r="BE237" s="71">
        <v>4560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2011</v>
      </c>
      <c r="B238" s="70">
        <v>187</v>
      </c>
      <c r="C238" s="70">
        <v>20</v>
      </c>
      <c r="D238" s="70">
        <v>11</v>
      </c>
      <c r="E238" s="70">
        <v>2023</v>
      </c>
      <c r="F238" s="70" t="s">
        <v>1539</v>
      </c>
      <c r="G238" s="70" t="s">
        <v>1991</v>
      </c>
      <c r="H238" s="70" t="s">
        <v>1992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1541</v>
      </c>
      <c r="AS238" s="71">
        <v>74</v>
      </c>
      <c r="AT238" s="71">
        <v>0</v>
      </c>
      <c r="AU238" s="71">
        <v>0</v>
      </c>
      <c r="AV238" s="71">
        <v>0</v>
      </c>
      <c r="AW238" s="71">
        <v>1</v>
      </c>
      <c r="AX238" s="71"/>
      <c r="AY238" s="72"/>
      <c r="AZ238" s="71">
        <v>6394.9000000000096</v>
      </c>
      <c r="BA238" s="71">
        <v>1469.3999999999999</v>
      </c>
      <c r="BB238" s="71">
        <v>0</v>
      </c>
      <c r="BC238" s="71">
        <v>0</v>
      </c>
      <c r="BD238" s="71">
        <v>0</v>
      </c>
      <c r="BE238" s="71">
        <v>4560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2012</v>
      </c>
      <c r="B239" s="70">
        <v>187</v>
      </c>
      <c r="C239" s="70">
        <v>21</v>
      </c>
      <c r="D239" s="70">
        <v>11</v>
      </c>
      <c r="E239" s="70">
        <v>2024</v>
      </c>
      <c r="F239" s="70" t="s">
        <v>1558</v>
      </c>
      <c r="G239" s="70" t="s">
        <v>1991</v>
      </c>
      <c r="H239" s="70" t="s">
        <v>1992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2013</v>
      </c>
      <c r="B240" s="70">
        <v>188</v>
      </c>
      <c r="C240" s="70">
        <v>1</v>
      </c>
      <c r="D240" s="70">
        <v>12</v>
      </c>
      <c r="E240" s="70">
        <v>1990</v>
      </c>
      <c r="F240" s="70" t="s">
        <v>787</v>
      </c>
      <c r="G240" s="70" t="s">
        <v>2014</v>
      </c>
      <c r="H240" s="70" t="s">
        <v>2015</v>
      </c>
      <c r="I240" s="148"/>
      <c r="J240" s="71">
        <v>294.97355806263857</v>
      </c>
      <c r="K240" s="71">
        <v>25.535746275275439</v>
      </c>
      <c r="L240" s="71">
        <v>22.32644383168142</v>
      </c>
      <c r="M240" s="71">
        <v>171.62168342945691</v>
      </c>
      <c r="N240" s="71">
        <v>178.9084536641887</v>
      </c>
      <c r="O240" s="71">
        <v>105.1757114086405</v>
      </c>
      <c r="P240" s="71">
        <v>140.5125256840827</v>
      </c>
      <c r="Q240" s="71">
        <v>8.6534699755313298</v>
      </c>
      <c r="R240" s="71">
        <v>0.12680584158512381</v>
      </c>
      <c r="S240" s="71">
        <v>10.865279028100341</v>
      </c>
      <c r="T240" s="72"/>
      <c r="U240" s="71">
        <v>27494760</v>
      </c>
      <c r="V240" s="71">
        <v>6863</v>
      </c>
      <c r="W240" s="71">
        <v>212</v>
      </c>
      <c r="X240" s="71">
        <v>55022</v>
      </c>
      <c r="Y240" s="71">
        <v>44524</v>
      </c>
      <c r="Z240" s="71">
        <v>43260</v>
      </c>
      <c r="AA240" s="71">
        <v>34118</v>
      </c>
      <c r="AB240" s="71">
        <v>140503</v>
      </c>
      <c r="AC240" s="71">
        <v>21963</v>
      </c>
      <c r="AD240" s="71">
        <v>10.865279028100341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2016</v>
      </c>
      <c r="B241" s="70">
        <v>189</v>
      </c>
      <c r="C241" s="70">
        <v>2</v>
      </c>
      <c r="D241" s="70">
        <v>12</v>
      </c>
      <c r="E241" s="70">
        <v>2005</v>
      </c>
      <c r="F241" s="70" t="s">
        <v>789</v>
      </c>
      <c r="G241" s="70" t="s">
        <v>2014</v>
      </c>
      <c r="H241" s="70" t="s">
        <v>2015</v>
      </c>
      <c r="I241" s="148"/>
      <c r="J241" s="71">
        <v>273.60737288971092</v>
      </c>
      <c r="K241" s="71">
        <v>19.23102997529341</v>
      </c>
      <c r="L241" s="71">
        <v>12.578195774226099</v>
      </c>
      <c r="M241" s="71">
        <v>352.99588465467122</v>
      </c>
      <c r="N241" s="71">
        <v>353.57541029708312</v>
      </c>
      <c r="O241" s="71">
        <v>170.14868860281939</v>
      </c>
      <c r="P241" s="71">
        <v>140.49582975096811</v>
      </c>
      <c r="Q241" s="71">
        <v>8.8488714901426793</v>
      </c>
      <c r="R241" s="71">
        <v>0.20872672814098811</v>
      </c>
      <c r="S241" s="71">
        <v>18.227523347189539</v>
      </c>
      <c r="T241" s="72"/>
      <c r="U241" s="71">
        <v>26463283</v>
      </c>
      <c r="V241" s="71">
        <v>6792</v>
      </c>
      <c r="W241" s="71">
        <v>111</v>
      </c>
      <c r="X241" s="71">
        <v>48839</v>
      </c>
      <c r="Y241" s="71">
        <v>60173</v>
      </c>
      <c r="Z241" s="71">
        <v>80985</v>
      </c>
      <c r="AA241" s="71">
        <v>27939</v>
      </c>
      <c r="AB241" s="71">
        <v>150199</v>
      </c>
      <c r="AC241" s="71">
        <v>36909</v>
      </c>
      <c r="AD241" s="71">
        <v>18.227523347189539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2017</v>
      </c>
      <c r="B242" s="70">
        <v>190</v>
      </c>
      <c r="C242" s="70">
        <v>3</v>
      </c>
      <c r="D242" s="70">
        <v>12</v>
      </c>
      <c r="E242" s="70">
        <v>2006</v>
      </c>
      <c r="F242" s="70" t="s">
        <v>790</v>
      </c>
      <c r="G242" s="70" t="s">
        <v>2014</v>
      </c>
      <c r="H242" s="70" t="s">
        <v>2015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2018</v>
      </c>
      <c r="B243" s="70">
        <v>191</v>
      </c>
      <c r="C243" s="70">
        <v>4</v>
      </c>
      <c r="D243" s="70">
        <v>12</v>
      </c>
      <c r="E243" s="70">
        <v>2007</v>
      </c>
      <c r="F243" s="70" t="s">
        <v>791</v>
      </c>
      <c r="G243" s="70" t="s">
        <v>2014</v>
      </c>
      <c r="H243" s="70" t="s">
        <v>2015</v>
      </c>
      <c r="I243" s="148"/>
      <c r="J243" s="71">
        <v>244.43592910306191</v>
      </c>
      <c r="K243" s="71">
        <v>16.902837685995699</v>
      </c>
      <c r="L243" s="71">
        <v>8.8826800855667987</v>
      </c>
      <c r="M243" s="71">
        <v>375.74029630847099</v>
      </c>
      <c r="N243" s="71">
        <v>324.04001383369092</v>
      </c>
      <c r="O243" s="71">
        <v>166.82387776244369</v>
      </c>
      <c r="P243" s="71">
        <v>137.23722540417171</v>
      </c>
      <c r="Q243" s="71">
        <v>9.2778573745710204</v>
      </c>
      <c r="R243" s="71">
        <v>0.22771479429053251</v>
      </c>
      <c r="S243" s="71">
        <v>18.340245886912761</v>
      </c>
      <c r="T243" s="72"/>
      <c r="U243" s="71">
        <v>25750186</v>
      </c>
      <c r="V243" s="71">
        <v>5638</v>
      </c>
      <c r="W243" s="71">
        <v>76</v>
      </c>
      <c r="X243" s="71">
        <v>57441</v>
      </c>
      <c r="Y243" s="71">
        <v>61066</v>
      </c>
      <c r="Z243" s="71">
        <v>82543</v>
      </c>
      <c r="AA243" s="71">
        <v>26875</v>
      </c>
      <c r="AB243" s="71">
        <v>149153</v>
      </c>
      <c r="AC243" s="71">
        <v>41422</v>
      </c>
      <c r="AD243" s="71">
        <v>18.340245886912761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2019</v>
      </c>
      <c r="B244" s="70">
        <v>192</v>
      </c>
      <c r="C244" s="70">
        <v>5</v>
      </c>
      <c r="D244" s="70">
        <v>12</v>
      </c>
      <c r="E244" s="70">
        <v>2008</v>
      </c>
      <c r="F244" s="70" t="s">
        <v>792</v>
      </c>
      <c r="G244" s="70" t="s">
        <v>2014</v>
      </c>
      <c r="H244" s="70" t="s">
        <v>2015</v>
      </c>
      <c r="I244" s="148"/>
      <c r="J244" s="71">
        <v>206.32265651509181</v>
      </c>
      <c r="K244" s="71">
        <v>12.590450989299789</v>
      </c>
      <c r="L244" s="71">
        <v>7.6809580129967374</v>
      </c>
      <c r="M244" s="71">
        <v>375.75165608684671</v>
      </c>
      <c r="N244" s="71">
        <v>315.19582951801817</v>
      </c>
      <c r="O244" s="71">
        <v>162.40899706284401</v>
      </c>
      <c r="P244" s="71">
        <v>133.22470783394471</v>
      </c>
      <c r="Q244" s="71">
        <v>9.1105905732413799</v>
      </c>
      <c r="R244" s="71">
        <v>0.21646891692923659</v>
      </c>
      <c r="S244" s="71">
        <v>20.47297899125768</v>
      </c>
      <c r="T244" s="72"/>
      <c r="U244" s="71">
        <v>23874603</v>
      </c>
      <c r="V244" s="71">
        <v>5638</v>
      </c>
      <c r="W244" s="71">
        <v>76</v>
      </c>
      <c r="X244" s="71">
        <v>57441</v>
      </c>
      <c r="Y244" s="71">
        <v>61496</v>
      </c>
      <c r="Z244" s="71">
        <v>83179</v>
      </c>
      <c r="AA244" s="71">
        <v>26119</v>
      </c>
      <c r="AB244" s="71">
        <v>148873</v>
      </c>
      <c r="AC244" s="71">
        <v>40888</v>
      </c>
      <c r="AD244" s="71">
        <v>20.47297899125768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2020</v>
      </c>
      <c r="B245" s="70">
        <v>193</v>
      </c>
      <c r="C245" s="70">
        <v>6</v>
      </c>
      <c r="D245" s="70">
        <v>12</v>
      </c>
      <c r="E245" s="70">
        <v>2009</v>
      </c>
      <c r="F245" s="70" t="s">
        <v>176</v>
      </c>
      <c r="G245" s="70" t="s">
        <v>2014</v>
      </c>
      <c r="H245" s="70" t="s">
        <v>2015</v>
      </c>
      <c r="I245" s="148"/>
      <c r="J245" s="71">
        <v>195.88786663643461</v>
      </c>
      <c r="K245" s="71">
        <v>13.24367705492323</v>
      </c>
      <c r="L245" s="71">
        <v>19.221203581473649</v>
      </c>
      <c r="M245" s="71">
        <v>375.60560564210971</v>
      </c>
      <c r="N245" s="71">
        <v>280.65220690180593</v>
      </c>
      <c r="O245" s="71">
        <v>165.6972363919497</v>
      </c>
      <c r="P245" s="71">
        <v>126.4820067528935</v>
      </c>
      <c r="Q245" s="71">
        <v>8.6813511196722608</v>
      </c>
      <c r="R245" s="71">
        <v>0.25898979742870171</v>
      </c>
      <c r="S245" s="71">
        <v>18.506998820277101</v>
      </c>
      <c r="T245" s="72"/>
      <c r="U245" s="71">
        <v>18689223</v>
      </c>
      <c r="V245" s="71">
        <v>5617</v>
      </c>
      <c r="W245" s="71">
        <v>282</v>
      </c>
      <c r="X245" s="71">
        <v>62972</v>
      </c>
      <c r="Y245" s="71">
        <v>61998</v>
      </c>
      <c r="Z245" s="71">
        <v>83764</v>
      </c>
      <c r="AA245" s="71">
        <v>25457</v>
      </c>
      <c r="AB245" s="71">
        <v>148915</v>
      </c>
      <c r="AC245" s="71">
        <v>47725</v>
      </c>
      <c r="AD245" s="71">
        <v>18.506998820277101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504.30399999999997</v>
      </c>
      <c r="BK245" s="71">
        <v>0</v>
      </c>
      <c r="BL245" s="71">
        <v>42.239000000000004</v>
      </c>
      <c r="BM245" s="71">
        <v>0</v>
      </c>
      <c r="BN245" s="72"/>
      <c r="BO245" s="71">
        <v>0</v>
      </c>
      <c r="BP245" s="71">
        <v>0</v>
      </c>
      <c r="BQ245" s="71">
        <v>4</v>
      </c>
      <c r="BR245" s="71">
        <v>0</v>
      </c>
      <c r="BS245" s="71">
        <v>5</v>
      </c>
      <c r="BT245" s="71">
        <v>0</v>
      </c>
      <c r="BU245"/>
      <c r="BV245" s="70">
        <v>280.96800000000002</v>
      </c>
      <c r="BW245" s="70">
        <v>174.90799999999999</v>
      </c>
      <c r="BX245" s="70">
        <v>0</v>
      </c>
      <c r="BY245" s="70">
        <v>0</v>
      </c>
      <c r="BZ245" s="70">
        <v>90.667000000000002</v>
      </c>
      <c r="CA245" s="70">
        <v>0</v>
      </c>
      <c r="CB245" s="70">
        <v>0</v>
      </c>
      <c r="CC245" s="70">
        <v>0</v>
      </c>
      <c r="CD245" s="70">
        <v>0</v>
      </c>
    </row>
    <row r="246" spans="1:82">
      <c r="A246" s="70" t="s">
        <v>2021</v>
      </c>
      <c r="B246" s="70">
        <v>194</v>
      </c>
      <c r="C246" s="70">
        <v>7</v>
      </c>
      <c r="D246" s="70">
        <v>12</v>
      </c>
      <c r="E246" s="70">
        <v>2010</v>
      </c>
      <c r="F246" s="70" t="s">
        <v>177</v>
      </c>
      <c r="G246" s="70" t="s">
        <v>2014</v>
      </c>
      <c r="H246" s="70" t="s">
        <v>2015</v>
      </c>
      <c r="I246" s="148"/>
      <c r="J246" s="71">
        <v>148.11903991802521</v>
      </c>
      <c r="K246" s="71">
        <v>15.19106976100381</v>
      </c>
      <c r="L246" s="71">
        <v>17.57924065462575</v>
      </c>
      <c r="M246" s="71">
        <v>417.21965417810151</v>
      </c>
      <c r="N246" s="71">
        <v>310.65101695052277</v>
      </c>
      <c r="O246" s="71">
        <v>167.24440412574751</v>
      </c>
      <c r="P246" s="71">
        <v>126.94446952045919</v>
      </c>
      <c r="Q246" s="71">
        <v>9.0502220951679302</v>
      </c>
      <c r="R246" s="71">
        <v>0.46805629756132361</v>
      </c>
      <c r="S246" s="71">
        <v>18.239061071346921</v>
      </c>
      <c r="T246" s="72"/>
      <c r="U246" s="71">
        <v>13904199</v>
      </c>
      <c r="V246" s="71">
        <v>5617</v>
      </c>
      <c r="W246" s="71">
        <v>282</v>
      </c>
      <c r="X246" s="71">
        <v>62972</v>
      </c>
      <c r="Y246" s="71">
        <v>62621</v>
      </c>
      <c r="Z246" s="71">
        <v>84939</v>
      </c>
      <c r="AA246" s="71">
        <v>24912</v>
      </c>
      <c r="AB246" s="71">
        <v>148757</v>
      </c>
      <c r="AC246" s="71">
        <v>81736</v>
      </c>
      <c r="AD246" s="71">
        <v>18.239061071346921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507.94099999999997</v>
      </c>
      <c r="BK246" s="71">
        <v>0</v>
      </c>
      <c r="BL246" s="71">
        <v>36.106000000000002</v>
      </c>
      <c r="BM246" s="71">
        <v>0</v>
      </c>
      <c r="BN246" s="72"/>
      <c r="BO246" s="71">
        <v>0</v>
      </c>
      <c r="BP246" s="71">
        <v>0</v>
      </c>
      <c r="BQ246" s="71">
        <v>4</v>
      </c>
      <c r="BR246" s="71">
        <v>0</v>
      </c>
      <c r="BS246" s="71">
        <v>4</v>
      </c>
      <c r="BT246" s="71">
        <v>0</v>
      </c>
      <c r="BU246"/>
      <c r="BV246" s="70">
        <v>266.25400000000002</v>
      </c>
      <c r="BW246" s="70">
        <v>170.64599999999999</v>
      </c>
      <c r="BX246" s="70">
        <v>1.4830000000000001</v>
      </c>
      <c r="BY246" s="70">
        <v>3.456</v>
      </c>
      <c r="BZ246" s="70">
        <v>102.208</v>
      </c>
      <c r="CA246" s="70">
        <v>0</v>
      </c>
      <c r="CB246" s="70">
        <v>0</v>
      </c>
      <c r="CC246" s="70">
        <v>0</v>
      </c>
      <c r="CD246" s="70">
        <v>0</v>
      </c>
    </row>
    <row r="247" spans="1:82">
      <c r="A247" s="70" t="s">
        <v>2022</v>
      </c>
      <c r="B247" s="70">
        <v>195</v>
      </c>
      <c r="C247" s="70">
        <v>8</v>
      </c>
      <c r="D247" s="70">
        <v>12</v>
      </c>
      <c r="E247" s="70">
        <v>2011</v>
      </c>
      <c r="F247" s="70" t="s">
        <v>178</v>
      </c>
      <c r="G247" s="70" t="s">
        <v>2014</v>
      </c>
      <c r="H247" s="70" t="s">
        <v>2015</v>
      </c>
      <c r="I247" s="148"/>
      <c r="J247" s="71">
        <v>137.00938291601821</v>
      </c>
      <c r="K247" s="71">
        <v>16.018778198837492</v>
      </c>
      <c r="L247" s="71">
        <v>17.55556313024433</v>
      </c>
      <c r="M247" s="71">
        <v>374.3655694373208</v>
      </c>
      <c r="N247" s="71">
        <v>322.47979398693752</v>
      </c>
      <c r="O247" s="71">
        <v>166.65412567993712</v>
      </c>
      <c r="P247" s="71">
        <v>121.09370931132553</v>
      </c>
      <c r="Q247" s="71">
        <v>10.446975505141401</v>
      </c>
      <c r="R247" s="71">
        <v>0.25167524625550058</v>
      </c>
      <c r="S247" s="71">
        <v>18.274104321952571</v>
      </c>
      <c r="T247" s="72"/>
      <c r="U247" s="71">
        <v>12819886</v>
      </c>
      <c r="V247" s="71">
        <v>5617</v>
      </c>
      <c r="W247" s="71">
        <v>282</v>
      </c>
      <c r="X247" s="71">
        <v>62972</v>
      </c>
      <c r="Y247" s="71">
        <v>62857</v>
      </c>
      <c r="Z247" s="71">
        <v>86478</v>
      </c>
      <c r="AA247" s="71">
        <v>24471</v>
      </c>
      <c r="AB247" s="71">
        <v>148866</v>
      </c>
      <c r="AC247" s="71">
        <v>43877</v>
      </c>
      <c r="AD247" s="71">
        <v>18.274104321952571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509.755</v>
      </c>
      <c r="BK247" s="71">
        <v>0</v>
      </c>
      <c r="BL247" s="71">
        <v>40.156999999999996</v>
      </c>
      <c r="BM247" s="71">
        <v>0</v>
      </c>
      <c r="BN247" s="72"/>
      <c r="BO247" s="71">
        <v>0</v>
      </c>
      <c r="BP247" s="71">
        <v>0</v>
      </c>
      <c r="BQ247" s="71">
        <v>4</v>
      </c>
      <c r="BR247" s="71">
        <v>0</v>
      </c>
      <c r="BS247" s="71">
        <v>4</v>
      </c>
      <c r="BT247" s="71">
        <v>0</v>
      </c>
      <c r="BU247"/>
      <c r="BV247" s="70">
        <v>274.99299999999999</v>
      </c>
      <c r="BW247" s="70">
        <v>173.34800000000001</v>
      </c>
      <c r="BX247" s="70">
        <v>0.83199999999999996</v>
      </c>
      <c r="BY247" s="70">
        <v>4.4089999999999998</v>
      </c>
      <c r="BZ247" s="70">
        <v>96.33</v>
      </c>
      <c r="CA247" s="70">
        <v>0</v>
      </c>
      <c r="CB247" s="70">
        <v>0</v>
      </c>
      <c r="CC247" s="70">
        <v>0</v>
      </c>
      <c r="CD247" s="70">
        <v>0</v>
      </c>
    </row>
    <row r="248" spans="1:82">
      <c r="A248" s="70" t="s">
        <v>2023</v>
      </c>
      <c r="B248" s="70">
        <v>196</v>
      </c>
      <c r="C248" s="70">
        <v>9</v>
      </c>
      <c r="D248" s="70">
        <v>12</v>
      </c>
      <c r="E248" s="70">
        <v>2012</v>
      </c>
      <c r="F248" s="70" t="s">
        <v>179</v>
      </c>
      <c r="G248" s="70" t="s">
        <v>2014</v>
      </c>
      <c r="H248" s="70" t="s">
        <v>2015</v>
      </c>
      <c r="I248" s="148"/>
      <c r="J248" s="71">
        <v>156.13232915135089</v>
      </c>
      <c r="K248" s="71">
        <v>15.06341224307485</v>
      </c>
      <c r="L248" s="71">
        <v>17.018802922112219</v>
      </c>
      <c r="M248" s="71">
        <v>395.89121134925182</v>
      </c>
      <c r="N248" s="71">
        <v>341.35400287994628</v>
      </c>
      <c r="O248" s="71">
        <v>167.67338120328378</v>
      </c>
      <c r="P248" s="71">
        <v>119.78207446253495</v>
      </c>
      <c r="Q248" s="71">
        <v>11.4195834491507</v>
      </c>
      <c r="R248" s="71">
        <v>0.26633422670622559</v>
      </c>
      <c r="S248" s="71">
        <v>21.690408978820312</v>
      </c>
      <c r="T248" s="72"/>
      <c r="U248" s="71">
        <v>12732902</v>
      </c>
      <c r="V248" s="71">
        <v>5617</v>
      </c>
      <c r="W248" s="71">
        <v>282</v>
      </c>
      <c r="X248" s="71">
        <v>62972</v>
      </c>
      <c r="Y248" s="71">
        <v>64223</v>
      </c>
      <c r="Z248" s="71">
        <v>87697</v>
      </c>
      <c r="AA248" s="71">
        <v>24069</v>
      </c>
      <c r="AB248" s="71">
        <v>149773</v>
      </c>
      <c r="AC248" s="71">
        <v>45230</v>
      </c>
      <c r="AD248" s="71">
        <v>21.690408978820312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268.24099999999999</v>
      </c>
      <c r="BK248" s="71">
        <v>0</v>
      </c>
      <c r="BL248" s="71">
        <v>65.965999999999994</v>
      </c>
      <c r="BM248" s="71">
        <v>0</v>
      </c>
      <c r="BN248" s="72"/>
      <c r="BO248" s="71">
        <v>0</v>
      </c>
      <c r="BP248" s="71">
        <v>0</v>
      </c>
      <c r="BQ248" s="71">
        <v>4</v>
      </c>
      <c r="BR248" s="71">
        <v>0</v>
      </c>
      <c r="BS248" s="71">
        <v>5</v>
      </c>
      <c r="BT248" s="71">
        <v>0</v>
      </c>
      <c r="BU248"/>
      <c r="BV248" s="70">
        <v>165.80199999999999</v>
      </c>
      <c r="BW248" s="70">
        <v>86.802999999999997</v>
      </c>
      <c r="BX248" s="70">
        <v>29.744</v>
      </c>
      <c r="BY248" s="70">
        <v>0</v>
      </c>
      <c r="BZ248" s="70">
        <v>51.857999999999997</v>
      </c>
      <c r="CA248" s="70">
        <v>0</v>
      </c>
      <c r="CB248" s="70">
        <v>0</v>
      </c>
      <c r="CC248" s="70">
        <v>0</v>
      </c>
      <c r="CD248" s="70">
        <v>0</v>
      </c>
    </row>
    <row r="249" spans="1:82">
      <c r="A249" s="70" t="s">
        <v>2024</v>
      </c>
      <c r="B249" s="70">
        <v>197</v>
      </c>
      <c r="C249" s="70">
        <v>10</v>
      </c>
      <c r="D249" s="70">
        <v>12</v>
      </c>
      <c r="E249" s="70">
        <v>2013</v>
      </c>
      <c r="F249" s="70" t="s">
        <v>180</v>
      </c>
      <c r="G249" s="70" t="s">
        <v>2014</v>
      </c>
      <c r="H249" s="70" t="s">
        <v>2015</v>
      </c>
      <c r="I249" s="148"/>
      <c r="J249" s="71">
        <v>188.2433991554195</v>
      </c>
      <c r="K249" s="71">
        <v>12.53575110272878</v>
      </c>
      <c r="L249" s="71">
        <v>14.98501978749381</v>
      </c>
      <c r="M249" s="71">
        <v>382.99110196644898</v>
      </c>
      <c r="N249" s="71">
        <v>316.71009644157931</v>
      </c>
      <c r="O249" s="71">
        <v>163.22678256701542</v>
      </c>
      <c r="P249" s="71">
        <v>119.12444339755318</v>
      </c>
      <c r="Q249" s="71">
        <v>11.6274461514589</v>
      </c>
      <c r="R249" s="71">
        <v>0.30292243344950792</v>
      </c>
      <c r="S249" s="71">
        <v>19.84038755304644</v>
      </c>
      <c r="T249" s="72"/>
      <c r="U249" s="71">
        <v>14650434</v>
      </c>
      <c r="V249" s="71">
        <v>5617</v>
      </c>
      <c r="W249" s="71">
        <v>282</v>
      </c>
      <c r="X249" s="71">
        <v>62972</v>
      </c>
      <c r="Y249" s="71">
        <v>64706</v>
      </c>
      <c r="Z249" s="71">
        <v>89183</v>
      </c>
      <c r="AA249" s="71">
        <v>23847</v>
      </c>
      <c r="AB249" s="71">
        <v>150313</v>
      </c>
      <c r="AC249" s="71">
        <v>50216</v>
      </c>
      <c r="AD249" s="71">
        <v>19.84038755304644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490.27800000000002</v>
      </c>
      <c r="BK249" s="71">
        <v>0</v>
      </c>
      <c r="BL249" s="71">
        <v>67.222999999999999</v>
      </c>
      <c r="BM249" s="71">
        <v>0</v>
      </c>
      <c r="BN249" s="72"/>
      <c r="BO249" s="71">
        <v>0</v>
      </c>
      <c r="BP249" s="71">
        <v>0</v>
      </c>
      <c r="BQ249" s="71">
        <v>4</v>
      </c>
      <c r="BR249" s="71">
        <v>0</v>
      </c>
      <c r="BS249" s="71">
        <v>5</v>
      </c>
      <c r="BT249" s="71">
        <v>0</v>
      </c>
      <c r="BU249"/>
      <c r="BV249" s="70">
        <v>257.98599999999999</v>
      </c>
      <c r="BW249" s="70">
        <v>173.55</v>
      </c>
      <c r="BX249" s="70">
        <v>25.649000000000001</v>
      </c>
      <c r="BY249" s="70">
        <v>3.8929999999999998</v>
      </c>
      <c r="BZ249" s="70">
        <v>96.423000000000002</v>
      </c>
      <c r="CA249" s="70">
        <v>0</v>
      </c>
      <c r="CB249" s="70">
        <v>0</v>
      </c>
      <c r="CC249" s="70">
        <v>0</v>
      </c>
      <c r="CD249" s="70">
        <v>0</v>
      </c>
    </row>
    <row r="250" spans="1:82">
      <c r="A250" s="70" t="s">
        <v>2025</v>
      </c>
      <c r="B250" s="70">
        <v>198</v>
      </c>
      <c r="C250" s="70">
        <v>11</v>
      </c>
      <c r="D250" s="70">
        <v>12</v>
      </c>
      <c r="E250" s="70">
        <v>2014</v>
      </c>
      <c r="F250" s="70" t="s">
        <v>181</v>
      </c>
      <c r="G250" s="70" t="s">
        <v>2014</v>
      </c>
      <c r="H250" s="70" t="s">
        <v>2015</v>
      </c>
      <c r="I250" s="148"/>
      <c r="J250" s="71">
        <v>164.0631863188834</v>
      </c>
      <c r="K250" s="71">
        <v>12.55431755180301</v>
      </c>
      <c r="L250" s="71">
        <v>14.44524529470908</v>
      </c>
      <c r="M250" s="71">
        <v>364.26560094065928</v>
      </c>
      <c r="N250" s="71">
        <v>353.02278181562758</v>
      </c>
      <c r="O250" s="71">
        <v>157.06895779703797</v>
      </c>
      <c r="P250" s="71">
        <v>119.43231165893683</v>
      </c>
      <c r="Q250" s="71">
        <v>11.1219988728419</v>
      </c>
      <c r="R250" s="71">
        <v>0.24792375813304859</v>
      </c>
      <c r="S250" s="71">
        <v>19.64533484421429</v>
      </c>
      <c r="T250" s="72"/>
      <c r="U250" s="71">
        <v>13664724</v>
      </c>
      <c r="V250" s="71">
        <v>4948</v>
      </c>
      <c r="W250" s="71">
        <v>239</v>
      </c>
      <c r="X250" s="71">
        <v>61548</v>
      </c>
      <c r="Y250" s="71">
        <v>65020</v>
      </c>
      <c r="Z250" s="71">
        <v>90386</v>
      </c>
      <c r="AA250" s="71">
        <v>23785</v>
      </c>
      <c r="AB250" s="71">
        <v>149857</v>
      </c>
      <c r="AC250" s="71">
        <v>41228</v>
      </c>
      <c r="AD250" s="71">
        <v>19.64533484421429</v>
      </c>
      <c r="AE250" s="72"/>
      <c r="AF250" s="71"/>
      <c r="AG250" s="71"/>
      <c r="AH250" s="71"/>
      <c r="AI250" s="71"/>
      <c r="AJ250" s="71"/>
      <c r="AK250" s="71"/>
      <c r="AL250" s="71"/>
      <c r="AM250" s="71"/>
      <c r="AN250" s="71"/>
      <c r="AO250" s="71"/>
      <c r="AP250" s="71"/>
      <c r="AQ250" s="72"/>
      <c r="AR250" s="71">
        <v>2620</v>
      </c>
      <c r="AS250" s="71">
        <v>375</v>
      </c>
      <c r="AT250" s="71">
        <v>0</v>
      </c>
      <c r="AU250" s="71">
        <v>0</v>
      </c>
      <c r="AV250" s="71">
        <v>0</v>
      </c>
      <c r="AW250" s="71">
        <v>1</v>
      </c>
      <c r="AX250" s="71"/>
      <c r="AY250" s="72"/>
      <c r="AZ250" s="71">
        <v>11469.022000000001</v>
      </c>
      <c r="BA250" s="71">
        <v>47880.616000000002</v>
      </c>
      <c r="BB250" s="71">
        <v>0</v>
      </c>
      <c r="BC250" s="71">
        <v>0</v>
      </c>
      <c r="BD250" s="71">
        <v>0</v>
      </c>
      <c r="BE250" s="71">
        <v>2360</v>
      </c>
      <c r="BF250" s="71"/>
      <c r="BG250" s="72"/>
      <c r="BH250" s="71">
        <v>0</v>
      </c>
      <c r="BI250" s="71">
        <v>0</v>
      </c>
      <c r="BJ250" s="71">
        <v>481.76299999999998</v>
      </c>
      <c r="BK250" s="71">
        <v>0</v>
      </c>
      <c r="BL250" s="71">
        <v>63.85</v>
      </c>
      <c r="BM250" s="71">
        <v>0</v>
      </c>
      <c r="BN250" s="72"/>
      <c r="BO250" s="71">
        <v>0</v>
      </c>
      <c r="BP250" s="71">
        <v>0</v>
      </c>
      <c r="BQ250" s="71">
        <v>6</v>
      </c>
      <c r="BR250" s="71">
        <v>0</v>
      </c>
      <c r="BS250" s="71">
        <v>5</v>
      </c>
      <c r="BT250" s="71">
        <v>0</v>
      </c>
      <c r="BU250"/>
      <c r="BV250" s="70">
        <v>248.19900000000001</v>
      </c>
      <c r="BW250" s="70">
        <v>167.80199999999999</v>
      </c>
      <c r="BX250" s="70">
        <v>27.135999999999999</v>
      </c>
      <c r="BY250" s="70">
        <v>5.1509999999999998</v>
      </c>
      <c r="BZ250" s="70">
        <v>97.325000000000003</v>
      </c>
      <c r="CA250" s="70">
        <v>0</v>
      </c>
      <c r="CB250" s="70">
        <v>0</v>
      </c>
      <c r="CC250" s="70">
        <v>0</v>
      </c>
      <c r="CD250" s="70">
        <v>0</v>
      </c>
    </row>
    <row r="251" spans="1:82">
      <c r="A251" s="70" t="s">
        <v>2026</v>
      </c>
      <c r="B251" s="70">
        <v>199</v>
      </c>
      <c r="C251" s="70">
        <v>12</v>
      </c>
      <c r="D251" s="70">
        <v>12</v>
      </c>
      <c r="E251" s="70">
        <v>2015</v>
      </c>
      <c r="F251" s="70" t="s">
        <v>182</v>
      </c>
      <c r="G251" s="70" t="s">
        <v>2014</v>
      </c>
      <c r="H251" s="70" t="s">
        <v>2015</v>
      </c>
      <c r="I251" s="148"/>
      <c r="J251" s="71">
        <v>185.17052017809061</v>
      </c>
      <c r="K251" s="71">
        <v>12.02774267961119</v>
      </c>
      <c r="L251" s="71">
        <v>14.30519278103154</v>
      </c>
      <c r="M251" s="71">
        <v>347.93034745806023</v>
      </c>
      <c r="N251" s="71">
        <v>295.79500179324981</v>
      </c>
      <c r="O251" s="71">
        <v>156.94009670494492</v>
      </c>
      <c r="P251" s="71">
        <v>117.99898011891059</v>
      </c>
      <c r="Q251" s="71">
        <v>10.878565684661799</v>
      </c>
      <c r="R251" s="71">
        <v>0.21968168771074992</v>
      </c>
      <c r="S251" s="71">
        <v>17.69812080698421</v>
      </c>
      <c r="T251" s="72"/>
      <c r="U251" s="71">
        <v>15077593</v>
      </c>
      <c r="V251" s="71">
        <v>4948</v>
      </c>
      <c r="W251" s="71">
        <v>239</v>
      </c>
      <c r="X251" s="71">
        <v>61548</v>
      </c>
      <c r="Y251" s="71">
        <v>65566</v>
      </c>
      <c r="Z251" s="71">
        <v>91181</v>
      </c>
      <c r="AA251" s="71">
        <v>23481</v>
      </c>
      <c r="AB251" s="71">
        <v>149731</v>
      </c>
      <c r="AC251" s="71">
        <v>37551</v>
      </c>
      <c r="AD251" s="71">
        <v>17.69812080698421</v>
      </c>
      <c r="AE251" s="72"/>
      <c r="AF251" s="71">
        <v>179222703.6142565</v>
      </c>
      <c r="AG251" s="71">
        <v>7989875.9107751688</v>
      </c>
      <c r="AH251" s="71">
        <v>1679880.7340238481</v>
      </c>
      <c r="AI251" s="71">
        <v>388891520.63632929</v>
      </c>
      <c r="AJ251" s="71">
        <v>372218829.04643607</v>
      </c>
      <c r="AK251" s="71">
        <v>0</v>
      </c>
      <c r="AL251" s="71">
        <v>0</v>
      </c>
      <c r="AM251" s="71">
        <v>20520005.45207822</v>
      </c>
      <c r="AN251" s="71">
        <v>0</v>
      </c>
      <c r="AO251" s="71">
        <v>0</v>
      </c>
      <c r="AP251" s="71">
        <v>970522815.39389908</v>
      </c>
      <c r="AQ251" s="72"/>
      <c r="AR251" s="71">
        <v>2812</v>
      </c>
      <c r="AS251" s="71">
        <v>532</v>
      </c>
      <c r="AT251" s="71">
        <v>0</v>
      </c>
      <c r="AU251" s="71">
        <v>0</v>
      </c>
      <c r="AV251" s="71">
        <v>0</v>
      </c>
      <c r="AW251" s="71">
        <v>1</v>
      </c>
      <c r="AX251" s="71"/>
      <c r="AY251" s="72"/>
      <c r="AZ251" s="71">
        <v>12437.378000000001</v>
      </c>
      <c r="BA251" s="71">
        <v>54489.815999999999</v>
      </c>
      <c r="BB251" s="71">
        <v>0</v>
      </c>
      <c r="BC251" s="71">
        <v>0</v>
      </c>
      <c r="BD251" s="71">
        <v>0</v>
      </c>
      <c r="BE251" s="71">
        <v>2360</v>
      </c>
      <c r="BF251" s="71"/>
      <c r="BG251" s="72"/>
      <c r="BH251" s="71">
        <v>0</v>
      </c>
      <c r="BI251" s="71">
        <v>0</v>
      </c>
      <c r="BJ251" s="71">
        <v>465.39600000000002</v>
      </c>
      <c r="BK251" s="71">
        <v>0</v>
      </c>
      <c r="BL251" s="71">
        <v>61.576999999999998</v>
      </c>
      <c r="BM251" s="71">
        <v>0</v>
      </c>
      <c r="BN251" s="72"/>
      <c r="BO251" s="71">
        <v>0</v>
      </c>
      <c r="BP251" s="71">
        <v>0</v>
      </c>
      <c r="BQ251" s="71">
        <v>6</v>
      </c>
      <c r="BR251" s="71">
        <v>0</v>
      </c>
      <c r="BS251" s="71">
        <v>5</v>
      </c>
      <c r="BT251" s="71">
        <v>0</v>
      </c>
      <c r="BU251"/>
      <c r="BV251" s="70">
        <v>243.673</v>
      </c>
      <c r="BW251" s="70">
        <v>163.96199999999999</v>
      </c>
      <c r="BX251" s="70">
        <v>26.731999999999999</v>
      </c>
      <c r="BY251" s="70">
        <v>5.9939999999999998</v>
      </c>
      <c r="BZ251" s="70">
        <v>86.611999999999995</v>
      </c>
      <c r="CA251" s="70">
        <v>0</v>
      </c>
      <c r="CB251" s="70">
        <v>0</v>
      </c>
      <c r="CC251" s="70">
        <v>0</v>
      </c>
      <c r="CD251" s="70">
        <v>0</v>
      </c>
    </row>
    <row r="252" spans="1:82">
      <c r="A252" s="70" t="s">
        <v>2027</v>
      </c>
      <c r="B252" s="70">
        <v>200</v>
      </c>
      <c r="C252" s="70">
        <v>13</v>
      </c>
      <c r="D252" s="70">
        <v>12</v>
      </c>
      <c r="E252" s="70">
        <v>2016</v>
      </c>
      <c r="F252" s="70" t="s">
        <v>155</v>
      </c>
      <c r="G252" s="70" t="s">
        <v>2014</v>
      </c>
      <c r="H252" s="70" t="s">
        <v>2015</v>
      </c>
      <c r="I252" s="148"/>
      <c r="J252" s="71">
        <v>176.12637490567073</v>
      </c>
      <c r="K252" s="71">
        <v>11.925375409438427</v>
      </c>
      <c r="L252" s="71">
        <v>15.035870328928178</v>
      </c>
      <c r="M252" s="71">
        <v>350.90505339580176</v>
      </c>
      <c r="N252" s="71">
        <v>284.39002082799379</v>
      </c>
      <c r="O252" s="71">
        <v>156.82470476092564</v>
      </c>
      <c r="P252" s="71">
        <v>114.72900102897574</v>
      </c>
      <c r="Q252" s="71">
        <v>10.552919385180086</v>
      </c>
      <c r="R252" s="71">
        <v>0.21385265131410916</v>
      </c>
      <c r="S252" s="71">
        <v>16.964839735169996</v>
      </c>
      <c r="T252" s="72"/>
      <c r="U252" s="71">
        <v>16664566</v>
      </c>
      <c r="V252" s="71">
        <v>4948</v>
      </c>
      <c r="W252" s="71">
        <v>239</v>
      </c>
      <c r="X252" s="71">
        <v>61548</v>
      </c>
      <c r="Y252" s="71">
        <v>66057</v>
      </c>
      <c r="Z252" s="71">
        <v>92234</v>
      </c>
      <c r="AA252" s="71">
        <v>23613</v>
      </c>
      <c r="AB252" s="71">
        <v>149407</v>
      </c>
      <c r="AC252" s="71">
        <v>36523.927790143549</v>
      </c>
      <c r="AD252" s="71">
        <v>16.964839735169999</v>
      </c>
      <c r="AE252" s="72"/>
      <c r="AF252" s="71">
        <v>175965740.35091889</v>
      </c>
      <c r="AG252" s="71">
        <v>7623396.4854834815</v>
      </c>
      <c r="AH252" s="71">
        <v>1295848.601195392</v>
      </c>
      <c r="AI252" s="71">
        <v>410014184.36057562</v>
      </c>
      <c r="AJ252" s="71">
        <v>306931610.44881642</v>
      </c>
      <c r="AK252" s="71">
        <v>0</v>
      </c>
      <c r="AL252" s="71">
        <v>0</v>
      </c>
      <c r="AM252" s="71">
        <v>20491510.145387881</v>
      </c>
      <c r="AN252" s="71">
        <v>0</v>
      </c>
      <c r="AO252" s="71">
        <v>0</v>
      </c>
      <c r="AP252" s="71">
        <v>922322290.39237773</v>
      </c>
      <c r="AQ252" s="72"/>
      <c r="AR252" s="71">
        <v>3014</v>
      </c>
      <c r="AS252" s="71">
        <v>601</v>
      </c>
      <c r="AT252" s="71">
        <v>0</v>
      </c>
      <c r="AU252" s="71">
        <v>0</v>
      </c>
      <c r="AV252" s="71">
        <v>0</v>
      </c>
      <c r="AW252" s="71">
        <v>1</v>
      </c>
      <c r="AX252" s="71"/>
      <c r="AY252" s="72"/>
      <c r="AZ252" s="71">
        <v>13511.367</v>
      </c>
      <c r="BA252" s="71">
        <v>66261.316000000006</v>
      </c>
      <c r="BB252" s="71">
        <v>0</v>
      </c>
      <c r="BC252" s="71">
        <v>0</v>
      </c>
      <c r="BD252" s="71">
        <v>0</v>
      </c>
      <c r="BE252" s="71">
        <v>2360</v>
      </c>
      <c r="BF252" s="71"/>
      <c r="BG252" s="72"/>
      <c r="BH252" s="71">
        <v>0</v>
      </c>
      <c r="BI252" s="71">
        <v>0</v>
      </c>
      <c r="BJ252" s="71">
        <v>479.12099999999998</v>
      </c>
      <c r="BK252" s="71">
        <v>0</v>
      </c>
      <c r="BL252" s="71">
        <v>62.261000000000003</v>
      </c>
      <c r="BM252" s="71">
        <v>0</v>
      </c>
      <c r="BN252" s="72"/>
      <c r="BO252" s="71">
        <v>0</v>
      </c>
      <c r="BP252" s="71">
        <v>0</v>
      </c>
      <c r="BQ252" s="71">
        <v>6</v>
      </c>
      <c r="BR252" s="71">
        <v>0</v>
      </c>
      <c r="BS252" s="71">
        <v>5</v>
      </c>
      <c r="BT252" s="71">
        <v>0</v>
      </c>
      <c r="BU252"/>
      <c r="BV252" s="70">
        <v>233.78100000000001</v>
      </c>
      <c r="BW252" s="70">
        <v>182.53800000000001</v>
      </c>
      <c r="BX252" s="70">
        <v>27.143999999999998</v>
      </c>
      <c r="BY252" s="70">
        <v>4.5789999999999997</v>
      </c>
      <c r="BZ252" s="70">
        <v>93.34</v>
      </c>
      <c r="CA252" s="70">
        <v>0</v>
      </c>
      <c r="CB252" s="70">
        <v>0</v>
      </c>
      <c r="CC252" s="70">
        <v>0</v>
      </c>
      <c r="CD252" s="70">
        <v>0</v>
      </c>
    </row>
    <row r="253" spans="1:82">
      <c r="A253" s="70" t="s">
        <v>2028</v>
      </c>
      <c r="B253" s="70">
        <v>201</v>
      </c>
      <c r="C253" s="70">
        <v>14</v>
      </c>
      <c r="D253" s="70">
        <v>12</v>
      </c>
      <c r="E253" s="70">
        <v>2017</v>
      </c>
      <c r="F253" s="70" t="s">
        <v>156</v>
      </c>
      <c r="G253" s="70" t="s">
        <v>2014</v>
      </c>
      <c r="H253" s="70" t="s">
        <v>2015</v>
      </c>
      <c r="I253" s="148"/>
      <c r="J253" s="71">
        <v>177.20441668956238</v>
      </c>
      <c r="K253" s="71">
        <v>11.925309185794207</v>
      </c>
      <c r="L253" s="71">
        <v>14.90135333079221</v>
      </c>
      <c r="M253" s="71">
        <v>304.80740758363066</v>
      </c>
      <c r="N253" s="71">
        <v>324.00892341161978</v>
      </c>
      <c r="O253" s="71">
        <v>155.94995407318265</v>
      </c>
      <c r="P253" s="71">
        <v>113.15734363422374</v>
      </c>
      <c r="Q253" s="71">
        <v>10.170961479521599</v>
      </c>
      <c r="R253" s="71">
        <v>0.24231969815486784</v>
      </c>
      <c r="S253" s="71">
        <v>18.465324221299998</v>
      </c>
      <c r="T253" s="72"/>
      <c r="U253" s="71">
        <v>19422256</v>
      </c>
      <c r="V253" s="71">
        <v>4948</v>
      </c>
      <c r="W253" s="71">
        <v>239</v>
      </c>
      <c r="X253" s="71">
        <v>61548</v>
      </c>
      <c r="Y253" s="71">
        <v>66316</v>
      </c>
      <c r="Z253" s="71">
        <v>93241</v>
      </c>
      <c r="AA253" s="71">
        <v>23438</v>
      </c>
      <c r="AB253" s="71">
        <v>148910</v>
      </c>
      <c r="AC253" s="71">
        <v>42206.999999999993</v>
      </c>
      <c r="AD253" s="71">
        <v>18.465324221300001</v>
      </c>
      <c r="AE253" s="72"/>
      <c r="AF253" s="71">
        <v>184702644.22576559</v>
      </c>
      <c r="AG253" s="71">
        <v>7650896.5460935617</v>
      </c>
      <c r="AH253" s="71">
        <v>1857876.282323766</v>
      </c>
      <c r="AI253" s="71">
        <v>372260745.49826127</v>
      </c>
      <c r="AJ253" s="71">
        <v>389507531.84237719</v>
      </c>
      <c r="AK253" s="71">
        <v>0</v>
      </c>
      <c r="AL253" s="71">
        <v>0</v>
      </c>
      <c r="AM253" s="71">
        <v>20455302.424743149</v>
      </c>
      <c r="AN253" s="71">
        <v>0</v>
      </c>
      <c r="AO253" s="71">
        <v>0</v>
      </c>
      <c r="AP253" s="71">
        <v>976434996.81956458</v>
      </c>
      <c r="AQ253" s="72"/>
      <c r="AR253" s="71">
        <v>3178</v>
      </c>
      <c r="AS253" s="71">
        <v>655</v>
      </c>
      <c r="AT253" s="71">
        <v>0</v>
      </c>
      <c r="AU253" s="71">
        <v>0</v>
      </c>
      <c r="AV253" s="71">
        <v>0</v>
      </c>
      <c r="AW253" s="71">
        <v>1</v>
      </c>
      <c r="AX253" s="71"/>
      <c r="AY253" s="72"/>
      <c r="AZ253" s="71">
        <v>14348.621999999999</v>
      </c>
      <c r="BA253" s="71">
        <v>67647.616000000009</v>
      </c>
      <c r="BB253" s="71">
        <v>0</v>
      </c>
      <c r="BC253" s="71">
        <v>0</v>
      </c>
      <c r="BD253" s="71">
        <v>0</v>
      </c>
      <c r="BE253" s="71">
        <v>2360</v>
      </c>
      <c r="BF253" s="71"/>
      <c r="BG253" s="72"/>
      <c r="BH253" s="71">
        <v>0</v>
      </c>
      <c r="BI253" s="71">
        <v>0</v>
      </c>
      <c r="BJ253" s="71">
        <v>472.589</v>
      </c>
      <c r="BK253" s="71">
        <v>0</v>
      </c>
      <c r="BL253" s="71">
        <v>63.025999999999996</v>
      </c>
      <c r="BM253" s="71">
        <v>0</v>
      </c>
      <c r="BN253" s="72"/>
      <c r="BO253" s="71">
        <v>0</v>
      </c>
      <c r="BP253" s="71">
        <v>0</v>
      </c>
      <c r="BQ253" s="71">
        <v>6</v>
      </c>
      <c r="BR253" s="71">
        <v>0</v>
      </c>
      <c r="BS253" s="71">
        <v>5</v>
      </c>
      <c r="BT253" s="71">
        <v>0</v>
      </c>
      <c r="BU253"/>
      <c r="BV253" s="70">
        <v>252.60400000000001</v>
      </c>
      <c r="BW253" s="70">
        <v>161.452</v>
      </c>
      <c r="BX253" s="70">
        <v>30.071000000000002</v>
      </c>
      <c r="BY253" s="70">
        <v>4.4050000000000002</v>
      </c>
      <c r="BZ253" s="70">
        <v>87.082999999999998</v>
      </c>
      <c r="CA253" s="70">
        <v>0</v>
      </c>
      <c r="CB253" s="70">
        <v>0</v>
      </c>
      <c r="CC253" s="70">
        <v>0</v>
      </c>
      <c r="CD253" s="70">
        <v>0</v>
      </c>
    </row>
    <row r="254" spans="1:82">
      <c r="A254" s="70" t="s">
        <v>2029</v>
      </c>
      <c r="B254" s="70">
        <v>202</v>
      </c>
      <c r="C254" s="70">
        <v>15</v>
      </c>
      <c r="D254" s="70">
        <v>12</v>
      </c>
      <c r="E254" s="70">
        <v>2018</v>
      </c>
      <c r="F254" s="70" t="s">
        <v>183</v>
      </c>
      <c r="G254" s="1064" t="s">
        <v>2014</v>
      </c>
      <c r="H254" s="70" t="s">
        <v>2015</v>
      </c>
      <c r="I254" s="148"/>
      <c r="J254" s="71">
        <v>170.05804034862831</v>
      </c>
      <c r="K254" s="71">
        <v>10.821391672949394</v>
      </c>
      <c r="L254" s="71">
        <v>13.519731465573425</v>
      </c>
      <c r="M254" s="71">
        <v>281.86567511671558</v>
      </c>
      <c r="N254" s="71">
        <v>274.78091879852894</v>
      </c>
      <c r="O254" s="71">
        <v>154.59875557988354</v>
      </c>
      <c r="P254" s="71">
        <v>111.95447041431824</v>
      </c>
      <c r="Q254" s="71">
        <v>9.4135748969607</v>
      </c>
      <c r="R254" s="71">
        <v>0.22333610124032552</v>
      </c>
      <c r="S254" s="71">
        <v>17.615417219120005</v>
      </c>
      <c r="T254" s="72"/>
      <c r="U254" s="71">
        <v>19209042</v>
      </c>
      <c r="V254" s="71">
        <v>4948</v>
      </c>
      <c r="W254" s="71">
        <v>239</v>
      </c>
      <c r="X254" s="71">
        <v>61548</v>
      </c>
      <c r="Y254" s="71">
        <v>66756</v>
      </c>
      <c r="Z254" s="71">
        <v>94203</v>
      </c>
      <c r="AA254" s="71">
        <v>23422</v>
      </c>
      <c r="AB254" s="71">
        <v>148524</v>
      </c>
      <c r="AC254" s="71">
        <v>38748</v>
      </c>
      <c r="AD254" s="71">
        <v>17.615417219120001</v>
      </c>
      <c r="AE254" s="72"/>
      <c r="AF254" s="71">
        <v>196471645.8093316</v>
      </c>
      <c r="AG254" s="71">
        <v>6739368.291088881</v>
      </c>
      <c r="AH254" s="71">
        <v>1732689.6897402641</v>
      </c>
      <c r="AI254" s="71">
        <v>355928914.88077497</v>
      </c>
      <c r="AJ254" s="71">
        <v>343417094.61604828</v>
      </c>
      <c r="AK254" s="71">
        <v>0</v>
      </c>
      <c r="AL254" s="71">
        <v>0</v>
      </c>
      <c r="AM254" s="71">
        <v>20444493.567336939</v>
      </c>
      <c r="AN254" s="71">
        <v>0</v>
      </c>
      <c r="AO254" s="71">
        <v>0</v>
      </c>
      <c r="AP254" s="71">
        <v>924734206.85432088</v>
      </c>
      <c r="AQ254" s="72"/>
      <c r="AR254" s="71">
        <v>3383</v>
      </c>
      <c r="AS254" s="71">
        <v>736</v>
      </c>
      <c r="AT254" s="71">
        <v>0</v>
      </c>
      <c r="AU254" s="71">
        <v>0</v>
      </c>
      <c r="AV254" s="71">
        <v>0</v>
      </c>
      <c r="AW254" s="71">
        <v>1</v>
      </c>
      <c r="AX254" s="71"/>
      <c r="AY254" s="72"/>
      <c r="AZ254" s="71">
        <v>15345.136000000006</v>
      </c>
      <c r="BA254" s="71">
        <v>95782.216</v>
      </c>
      <c r="BB254" s="71">
        <v>0</v>
      </c>
      <c r="BC254" s="71">
        <v>0</v>
      </c>
      <c r="BD254" s="71">
        <v>0</v>
      </c>
      <c r="BE254" s="71">
        <v>2360</v>
      </c>
      <c r="BF254" s="71"/>
      <c r="BG254" s="72"/>
      <c r="BH254" s="71">
        <v>0</v>
      </c>
      <c r="BI254" s="71">
        <v>0</v>
      </c>
      <c r="BJ254" s="71">
        <v>423.815</v>
      </c>
      <c r="BK254" s="71">
        <v>0</v>
      </c>
      <c r="BL254" s="71">
        <v>50.760999999999996</v>
      </c>
      <c r="BM254" s="71">
        <v>0</v>
      </c>
      <c r="BN254" s="72"/>
      <c r="BO254" s="71">
        <v>0</v>
      </c>
      <c r="BP254" s="71">
        <v>0</v>
      </c>
      <c r="BQ254" s="71">
        <v>5</v>
      </c>
      <c r="BR254" s="71">
        <v>0</v>
      </c>
      <c r="BS254" s="71">
        <v>4</v>
      </c>
      <c r="BT254" s="71">
        <v>0</v>
      </c>
      <c r="BU254"/>
      <c r="BV254" s="70">
        <v>205.47800000000001</v>
      </c>
      <c r="BW254" s="70">
        <v>150.76900000000001</v>
      </c>
      <c r="BX254" s="70">
        <v>29.617000000000001</v>
      </c>
      <c r="BY254" s="70">
        <v>4.4749999999999996</v>
      </c>
      <c r="BZ254" s="70">
        <v>84.236999999999995</v>
      </c>
      <c r="CA254" s="70">
        <v>0</v>
      </c>
      <c r="CB254" s="70">
        <v>0</v>
      </c>
      <c r="CC254" s="70">
        <v>0</v>
      </c>
      <c r="CD254" s="70">
        <v>0</v>
      </c>
    </row>
    <row r="255" spans="1:82">
      <c r="A255" s="70" t="s">
        <v>2030</v>
      </c>
      <c r="B255" s="70">
        <v>203</v>
      </c>
      <c r="C255" s="70">
        <v>16</v>
      </c>
      <c r="D255" s="70">
        <v>12</v>
      </c>
      <c r="E255" s="70">
        <v>2019</v>
      </c>
      <c r="F255" s="70" t="s">
        <v>158</v>
      </c>
      <c r="G255" s="1064" t="s">
        <v>2014</v>
      </c>
      <c r="H255" s="70" t="s">
        <v>2015</v>
      </c>
      <c r="I255" s="148"/>
      <c r="J255" s="71">
        <v>148.81455607242398</v>
      </c>
      <c r="K255" s="71">
        <v>9.7690464103761947</v>
      </c>
      <c r="L255" s="71">
        <v>13.565603780977256</v>
      </c>
      <c r="M255" s="71">
        <v>287.14577329450128</v>
      </c>
      <c r="N255" s="71">
        <v>241.86215787111635</v>
      </c>
      <c r="O255" s="71">
        <v>150.91994598549027</v>
      </c>
      <c r="P255" s="71">
        <v>111.44068412767072</v>
      </c>
      <c r="Q255" s="71">
        <v>9.12428793111342</v>
      </c>
      <c r="R255" s="71">
        <v>0.18723131803000909</v>
      </c>
      <c r="S255" s="71">
        <v>17.551549702399999</v>
      </c>
      <c r="T255" s="72"/>
      <c r="U255" s="71">
        <v>18256836</v>
      </c>
      <c r="V255" s="71">
        <v>4948</v>
      </c>
      <c r="W255" s="71">
        <v>239</v>
      </c>
      <c r="X255" s="71">
        <v>61548</v>
      </c>
      <c r="Y255" s="71">
        <v>67096</v>
      </c>
      <c r="Z255" s="71">
        <v>94486</v>
      </c>
      <c r="AA255" s="71">
        <v>23140</v>
      </c>
      <c r="AB255" s="71">
        <v>147857</v>
      </c>
      <c r="AC255" s="71">
        <v>33016</v>
      </c>
      <c r="AD255" s="71">
        <v>17.551549702399999</v>
      </c>
      <c r="AE255" s="72"/>
      <c r="AF255" s="71">
        <v>186790647.77816269</v>
      </c>
      <c r="AG255" s="71">
        <v>6549425.2038660422</v>
      </c>
      <c r="AH255" s="71">
        <v>1885440.0865131221</v>
      </c>
      <c r="AI255" s="71">
        <v>400083065.52767462</v>
      </c>
      <c r="AJ255" s="71">
        <v>352851897.40869021</v>
      </c>
      <c r="AK255" s="71">
        <v>0</v>
      </c>
      <c r="AL255" s="71">
        <v>0</v>
      </c>
      <c r="AM255" s="71">
        <v>20137010.333099935</v>
      </c>
      <c r="AN255" s="71">
        <v>0</v>
      </c>
      <c r="AO255" s="71">
        <v>0</v>
      </c>
      <c r="AP255" s="71">
        <v>968297486.33800662</v>
      </c>
      <c r="AQ255" s="72"/>
      <c r="AR255" s="71">
        <v>3607</v>
      </c>
      <c r="AS255" s="71">
        <v>819</v>
      </c>
      <c r="AT255" s="71">
        <v>0</v>
      </c>
      <c r="AU255" s="71">
        <v>0</v>
      </c>
      <c r="AV255" s="71">
        <v>0</v>
      </c>
      <c r="AW255" s="71">
        <v>1</v>
      </c>
      <c r="AX255" s="71"/>
      <c r="AY255" s="72"/>
      <c r="AZ255" s="71">
        <v>16436.806999999972</v>
      </c>
      <c r="BA255" s="71">
        <v>101440.31600000001</v>
      </c>
      <c r="BB255" s="71">
        <v>0</v>
      </c>
      <c r="BC255" s="71">
        <v>0</v>
      </c>
      <c r="BD255" s="71">
        <v>0</v>
      </c>
      <c r="BE255" s="71">
        <v>2360</v>
      </c>
      <c r="BF255" s="71"/>
      <c r="BG255" s="72"/>
      <c r="BH255" s="71">
        <v>0</v>
      </c>
      <c r="BI255" s="71">
        <v>0</v>
      </c>
      <c r="BJ255" s="71">
        <v>406.25900000000001</v>
      </c>
      <c r="BK255" s="71">
        <v>0</v>
      </c>
      <c r="BL255" s="71">
        <v>34.747</v>
      </c>
      <c r="BM255" s="71">
        <v>0</v>
      </c>
      <c r="BN255" s="72"/>
      <c r="BO255" s="71">
        <v>0</v>
      </c>
      <c r="BP255" s="71">
        <v>0</v>
      </c>
      <c r="BQ255" s="71">
        <v>5</v>
      </c>
      <c r="BR255" s="71">
        <v>0</v>
      </c>
      <c r="BS255" s="71">
        <v>4</v>
      </c>
      <c r="BT255" s="71">
        <v>0</v>
      </c>
      <c r="BU255"/>
      <c r="BV255" s="70">
        <v>163.27000000000001</v>
      </c>
      <c r="BW255" s="70">
        <v>171.59800000000001</v>
      </c>
      <c r="BX255" s="70">
        <v>15.722</v>
      </c>
      <c r="BY255" s="70">
        <v>4.024</v>
      </c>
      <c r="BZ255" s="70">
        <v>86.391999999999996</v>
      </c>
      <c r="CA255" s="70">
        <v>0</v>
      </c>
      <c r="CB255" s="70">
        <v>0</v>
      </c>
      <c r="CC255" s="70">
        <v>0</v>
      </c>
      <c r="CD255" s="70">
        <v>0</v>
      </c>
    </row>
    <row r="256" spans="1:82">
      <c r="A256" s="70" t="s">
        <v>2031</v>
      </c>
      <c r="B256" s="70">
        <v>204</v>
      </c>
      <c r="C256" s="70">
        <v>17</v>
      </c>
      <c r="D256" s="70">
        <v>12</v>
      </c>
      <c r="E256" s="70">
        <v>2020</v>
      </c>
      <c r="F256" s="70" t="s">
        <v>159</v>
      </c>
      <c r="G256" s="70" t="s">
        <v>2014</v>
      </c>
      <c r="H256" s="70" t="s">
        <v>2015</v>
      </c>
      <c r="I256" s="148"/>
      <c r="J256" s="71">
        <v>140.95071377422889</v>
      </c>
      <c r="K256" s="71">
        <v>11.163986880429515</v>
      </c>
      <c r="L256" s="71">
        <v>18.82459698628471</v>
      </c>
      <c r="M256" s="71">
        <v>233.22718237944994</v>
      </c>
      <c r="N256" s="71">
        <v>216.04779768253428</v>
      </c>
      <c r="O256" s="71">
        <v>132.94512140850364</v>
      </c>
      <c r="P256" s="71">
        <v>105.06842124688156</v>
      </c>
      <c r="Q256" s="71">
        <v>8.69882928738304</v>
      </c>
      <c r="R256" s="71">
        <v>0.28632632045092649</v>
      </c>
      <c r="S256" s="71">
        <v>15.781388485039001</v>
      </c>
      <c r="T256" s="72"/>
      <c r="U256" s="71">
        <v>16006002</v>
      </c>
      <c r="V256" s="71">
        <v>5133</v>
      </c>
      <c r="W256" s="71">
        <v>296</v>
      </c>
      <c r="X256" s="71">
        <v>62791</v>
      </c>
      <c r="Y256" s="71">
        <v>67735</v>
      </c>
      <c r="Z256" s="71">
        <v>94999</v>
      </c>
      <c r="AA256" s="71">
        <v>23189</v>
      </c>
      <c r="AB256" s="71">
        <v>147536</v>
      </c>
      <c r="AC256" s="71">
        <v>50757</v>
      </c>
      <c r="AD256" s="71">
        <v>15.781388485039001</v>
      </c>
      <c r="AE256" s="72"/>
      <c r="AF256" s="71">
        <v>161322603.5510225</v>
      </c>
      <c r="AG256" s="71">
        <v>7151716.4674085826</v>
      </c>
      <c r="AH256" s="71">
        <v>2678799.6279045762</v>
      </c>
      <c r="AI256" s="71">
        <v>340084580.77515692</v>
      </c>
      <c r="AJ256" s="71">
        <v>341119959.40409642</v>
      </c>
      <c r="AK256" s="71"/>
      <c r="AL256" s="71"/>
      <c r="AM256" s="71">
        <v>19255087.159148019</v>
      </c>
      <c r="AN256" s="71"/>
      <c r="AO256" s="71"/>
      <c r="AP256" s="71">
        <v>871612746.98473692</v>
      </c>
      <c r="AQ256" s="72"/>
      <c r="AR256" s="71">
        <v>3781</v>
      </c>
      <c r="AS256" s="71">
        <v>877</v>
      </c>
      <c r="AT256" s="71">
        <v>0</v>
      </c>
      <c r="AU256" s="71">
        <v>0</v>
      </c>
      <c r="AV256" s="71">
        <v>0</v>
      </c>
      <c r="AW256" s="71">
        <v>1</v>
      </c>
      <c r="AX256" s="71"/>
      <c r="AY256" s="72"/>
      <c r="AZ256" s="71">
        <v>17325.56799999997</v>
      </c>
      <c r="BA256" s="71">
        <v>105068.61599999991</v>
      </c>
      <c r="BB256" s="71">
        <v>0</v>
      </c>
      <c r="BC256" s="71">
        <v>0</v>
      </c>
      <c r="BD256" s="71">
        <v>0</v>
      </c>
      <c r="BE256" s="71">
        <v>2360</v>
      </c>
      <c r="BF256" s="71"/>
      <c r="BG256" s="72"/>
      <c r="BH256" s="71">
        <v>0</v>
      </c>
      <c r="BI256" s="71">
        <v>0</v>
      </c>
      <c r="BJ256" s="71">
        <v>390.28100000000001</v>
      </c>
      <c r="BK256" s="71">
        <v>0</v>
      </c>
      <c r="BL256" s="71">
        <v>33.033000000000001</v>
      </c>
      <c r="BM256" s="71">
        <v>0</v>
      </c>
      <c r="BN256" s="72"/>
      <c r="BO256" s="71">
        <v>0</v>
      </c>
      <c r="BP256" s="71">
        <v>0</v>
      </c>
      <c r="BQ256" s="71">
        <v>5</v>
      </c>
      <c r="BR256" s="71">
        <v>0</v>
      </c>
      <c r="BS256" s="71">
        <v>4</v>
      </c>
      <c r="BT256" s="71">
        <v>0</v>
      </c>
      <c r="BU256"/>
      <c r="BV256" s="70">
        <v>162.93199999999999</v>
      </c>
      <c r="BW256" s="70">
        <v>160.792</v>
      </c>
      <c r="BX256" s="70">
        <v>15.529</v>
      </c>
      <c r="BY256" s="70">
        <v>3.242</v>
      </c>
      <c r="BZ256" s="70">
        <v>80.819000000000003</v>
      </c>
      <c r="CA256" s="70">
        <v>0</v>
      </c>
      <c r="CB256" s="70">
        <v>0</v>
      </c>
      <c r="CC256" s="70">
        <v>0</v>
      </c>
      <c r="CD256" s="70">
        <v>0</v>
      </c>
    </row>
    <row r="257" spans="1:82">
      <c r="A257" s="70" t="s">
        <v>2032</v>
      </c>
      <c r="B257" s="70">
        <v>204</v>
      </c>
      <c r="C257" s="70">
        <v>18</v>
      </c>
      <c r="D257" s="70">
        <v>12</v>
      </c>
      <c r="E257" s="70">
        <v>2021</v>
      </c>
      <c r="F257" s="70" t="s">
        <v>160</v>
      </c>
      <c r="G257" s="70" t="s">
        <v>2014</v>
      </c>
      <c r="H257" s="70" t="s">
        <v>2015</v>
      </c>
      <c r="I257" s="148"/>
      <c r="J257" s="71">
        <v>134.64697431376666</v>
      </c>
      <c r="K257" s="71">
        <v>11.81613830787267</v>
      </c>
      <c r="L257" s="71">
        <v>14.969944260357622</v>
      </c>
      <c r="M257" s="71">
        <v>285.12776696888216</v>
      </c>
      <c r="N257" s="71">
        <v>245.90461920223444</v>
      </c>
      <c r="O257" s="71">
        <v>129.52291081736635</v>
      </c>
      <c r="P257" s="71">
        <v>108.1405522405872</v>
      </c>
      <c r="Q257" s="71">
        <v>8.5770076895759502</v>
      </c>
      <c r="R257" s="71">
        <v>0.25073199964185655</v>
      </c>
      <c r="S257" s="71">
        <v>16.808046906015999</v>
      </c>
      <c r="T257" s="72"/>
      <c r="U257" s="71">
        <v>17314122</v>
      </c>
      <c r="V257" s="71">
        <v>5133</v>
      </c>
      <c r="W257" s="71">
        <v>296</v>
      </c>
      <c r="X257" s="71">
        <v>62791</v>
      </c>
      <c r="Y257" s="71">
        <v>68174</v>
      </c>
      <c r="Z257" s="71">
        <v>95298</v>
      </c>
      <c r="AA257" s="71">
        <v>23273</v>
      </c>
      <c r="AB257" s="71">
        <v>146899</v>
      </c>
      <c r="AC257" s="71">
        <v>43118.999999999993</v>
      </c>
      <c r="AD257" s="71">
        <v>16.808046906015999</v>
      </c>
      <c r="AE257" s="72"/>
      <c r="AF257" s="71">
        <v>151113124.60209465</v>
      </c>
      <c r="AG257" s="71">
        <v>7562437.93135559</v>
      </c>
      <c r="AH257" s="71">
        <v>2373320.8249629899</v>
      </c>
      <c r="AI257" s="71">
        <v>420325605.80110264</v>
      </c>
      <c r="AJ257" s="71">
        <v>351356822.25235879</v>
      </c>
      <c r="AK257" s="71">
        <v>0</v>
      </c>
      <c r="AL257" s="71">
        <v>0</v>
      </c>
      <c r="AM257" s="71">
        <v>19282533.85507844</v>
      </c>
      <c r="AN257" s="71">
        <v>0</v>
      </c>
      <c r="AO257" s="71">
        <v>0</v>
      </c>
      <c r="AP257" s="71">
        <v>952013845.26695311</v>
      </c>
      <c r="AQ257" s="72"/>
      <c r="AR257" s="71">
        <v>3939</v>
      </c>
      <c r="AS257" s="71">
        <v>905</v>
      </c>
      <c r="AT257" s="71">
        <v>0</v>
      </c>
      <c r="AU257" s="71">
        <v>0</v>
      </c>
      <c r="AV257" s="71">
        <v>0</v>
      </c>
      <c r="AW257" s="71">
        <v>1</v>
      </c>
      <c r="AX257" s="71"/>
      <c r="AY257" s="72"/>
      <c r="AZ257" s="71">
        <v>18193.03599999996</v>
      </c>
      <c r="BA257" s="71">
        <v>109457.3159999999</v>
      </c>
      <c r="BB257" s="71">
        <v>0</v>
      </c>
      <c r="BC257" s="71">
        <v>0</v>
      </c>
      <c r="BD257" s="71">
        <v>0</v>
      </c>
      <c r="BE257" s="71">
        <v>2360</v>
      </c>
      <c r="BF257" s="71"/>
      <c r="BG257" s="72"/>
      <c r="BH257" s="71">
        <v>0</v>
      </c>
      <c r="BI257" s="71">
        <v>0</v>
      </c>
      <c r="BJ257" s="71">
        <v>384.315</v>
      </c>
      <c r="BK257" s="71">
        <v>0</v>
      </c>
      <c r="BL257" s="71">
        <v>34.978000000000002</v>
      </c>
      <c r="BM257" s="71">
        <v>0</v>
      </c>
      <c r="BN257" s="72"/>
      <c r="BO257" s="71">
        <v>0</v>
      </c>
      <c r="BP257" s="71">
        <v>0</v>
      </c>
      <c r="BQ257" s="71">
        <v>5</v>
      </c>
      <c r="BR257" s="71">
        <v>0</v>
      </c>
      <c r="BS257" s="71">
        <v>4</v>
      </c>
      <c r="BT257" s="71">
        <v>0</v>
      </c>
      <c r="BU257"/>
      <c r="BV257" s="70">
        <v>177.43299999999999</v>
      </c>
      <c r="BW257" s="70">
        <v>148.30199999999999</v>
      </c>
      <c r="BX257" s="70">
        <v>16.11</v>
      </c>
      <c r="BY257" s="70">
        <v>3.9860000000000002</v>
      </c>
      <c r="BZ257" s="70">
        <v>73.462000000000003</v>
      </c>
      <c r="CA257" s="70">
        <v>0</v>
      </c>
      <c r="CB257" s="70">
        <v>0</v>
      </c>
      <c r="CC257" s="70">
        <v>0</v>
      </c>
      <c r="CD257" s="70">
        <v>0</v>
      </c>
    </row>
    <row r="258" spans="1:82">
      <c r="A258" s="70" t="s">
        <v>2033</v>
      </c>
      <c r="B258" s="70">
        <v>204</v>
      </c>
      <c r="C258" s="70">
        <v>19</v>
      </c>
      <c r="D258" s="70">
        <v>12</v>
      </c>
      <c r="E258" s="70">
        <v>2022</v>
      </c>
      <c r="F258" s="70" t="s">
        <v>161</v>
      </c>
      <c r="G258" s="70" t="s">
        <v>2014</v>
      </c>
      <c r="H258" s="70" t="s">
        <v>2015</v>
      </c>
      <c r="I258" s="148"/>
      <c r="J258" s="71">
        <v>137.73302054717564</v>
      </c>
      <c r="K258" s="71">
        <v>10.985988358557819</v>
      </c>
      <c r="L258" s="71">
        <v>13.676483249216922</v>
      </c>
      <c r="M258" s="71">
        <v>257.91957949702265</v>
      </c>
      <c r="N258" s="71">
        <v>264.34104459471035</v>
      </c>
      <c r="O258" s="71">
        <v>137.1770100396476</v>
      </c>
      <c r="P258" s="71">
        <v>107.96304680603303</v>
      </c>
      <c r="Q258" s="71">
        <v>8.6031799141427872</v>
      </c>
      <c r="R258" s="71">
        <v>0.26509147618248524</v>
      </c>
      <c r="S258" s="71">
        <v>19.561005349119998</v>
      </c>
      <c r="T258" s="72"/>
      <c r="U258" s="71">
        <v>17937235</v>
      </c>
      <c r="V258" s="71">
        <v>5133</v>
      </c>
      <c r="W258" s="71">
        <v>296</v>
      </c>
      <c r="X258" s="71">
        <v>62791</v>
      </c>
      <c r="Y258" s="71">
        <v>68534</v>
      </c>
      <c r="Z258" s="71">
        <v>95894</v>
      </c>
      <c r="AA258" s="71">
        <v>23589</v>
      </c>
      <c r="AB258" s="71">
        <v>146139</v>
      </c>
      <c r="AC258" s="71">
        <v>46160.999999999993</v>
      </c>
      <c r="AD258" s="71">
        <v>19.561005349119998</v>
      </c>
      <c r="AE258" s="72"/>
      <c r="AF258" s="71">
        <v>150009546.17304951</v>
      </c>
      <c r="AG258" s="71">
        <v>7619078.3720896561</v>
      </c>
      <c r="AH258" s="71">
        <v>2037730.444200204</v>
      </c>
      <c r="AI258" s="71">
        <v>371015878.29103684</v>
      </c>
      <c r="AJ258" s="71">
        <v>396362562.58793116</v>
      </c>
      <c r="AK258" s="71">
        <v>0</v>
      </c>
      <c r="AL258" s="71">
        <v>0</v>
      </c>
      <c r="AM258" s="71">
        <v>18870533.677361462</v>
      </c>
      <c r="AN258" s="71">
        <v>0</v>
      </c>
      <c r="AO258" s="71">
        <v>0</v>
      </c>
      <c r="AP258" s="71">
        <v>945915329.54566884</v>
      </c>
      <c r="AQ258" s="72"/>
      <c r="AR258" s="71">
        <v>4198</v>
      </c>
      <c r="AS258" s="71">
        <v>910</v>
      </c>
      <c r="AT258" s="71">
        <v>0</v>
      </c>
      <c r="AU258" s="71">
        <v>0</v>
      </c>
      <c r="AV258" s="71">
        <v>0</v>
      </c>
      <c r="AW258" s="71">
        <v>2</v>
      </c>
      <c r="AX258" s="71"/>
      <c r="AY258" s="72"/>
      <c r="AZ258" s="71">
        <v>19674.667999999921</v>
      </c>
      <c r="BA258" s="71">
        <v>128736.71599999988</v>
      </c>
      <c r="BB258" s="71">
        <v>0</v>
      </c>
      <c r="BC258" s="71">
        <v>0</v>
      </c>
      <c r="BD258" s="71">
        <v>0</v>
      </c>
      <c r="BE258" s="71">
        <v>56860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2034</v>
      </c>
      <c r="B259" s="70">
        <v>204</v>
      </c>
      <c r="C259" s="70">
        <v>20</v>
      </c>
      <c r="D259" s="70">
        <v>12</v>
      </c>
      <c r="E259" s="70">
        <v>2023</v>
      </c>
      <c r="F259" s="70" t="s">
        <v>1539</v>
      </c>
      <c r="G259" s="70" t="s">
        <v>2014</v>
      </c>
      <c r="H259" s="70" t="s">
        <v>2015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4478</v>
      </c>
      <c r="AS259" s="71">
        <v>926</v>
      </c>
      <c r="AT259" s="71">
        <v>0</v>
      </c>
      <c r="AU259" s="71">
        <v>0</v>
      </c>
      <c r="AV259" s="71">
        <v>0</v>
      </c>
      <c r="AW259" s="71">
        <v>2</v>
      </c>
      <c r="AX259" s="71"/>
      <c r="AY259" s="72"/>
      <c r="AZ259" s="71">
        <v>21188.743999999915</v>
      </c>
      <c r="BA259" s="71">
        <v>129888.2159999999</v>
      </c>
      <c r="BB259" s="71">
        <v>0</v>
      </c>
      <c r="BC259" s="71">
        <v>0</v>
      </c>
      <c r="BD259" s="71">
        <v>0</v>
      </c>
      <c r="BE259" s="71">
        <v>56860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2035</v>
      </c>
      <c r="B260" s="70">
        <v>204</v>
      </c>
      <c r="C260" s="70">
        <v>21</v>
      </c>
      <c r="D260" s="70">
        <v>12</v>
      </c>
      <c r="E260" s="70">
        <v>2024</v>
      </c>
      <c r="F260" s="70" t="s">
        <v>1558</v>
      </c>
      <c r="G260" s="70" t="s">
        <v>2014</v>
      </c>
      <c r="H260" s="70" t="s">
        <v>2015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2036</v>
      </c>
      <c r="B261" s="70">
        <v>426</v>
      </c>
      <c r="C261" s="70">
        <v>1</v>
      </c>
      <c r="D261" s="70">
        <v>26</v>
      </c>
      <c r="E261" s="70">
        <v>1990</v>
      </c>
      <c r="F261" s="70" t="s">
        <v>787</v>
      </c>
      <c r="G261" s="70" t="s">
        <v>2037</v>
      </c>
      <c r="H261" s="70" t="s">
        <v>2038</v>
      </c>
      <c r="I261" s="148"/>
      <c r="J261" s="71">
        <v>108.8314803487134</v>
      </c>
      <c r="K261" s="71">
        <v>10.886317231692169</v>
      </c>
      <c r="L261" s="71">
        <v>0.95351616225514091</v>
      </c>
      <c r="M261" s="71">
        <v>76.713206131864737</v>
      </c>
      <c r="N261" s="71">
        <v>99.563415666409711</v>
      </c>
      <c r="O261" s="71">
        <v>67.610526087907616</v>
      </c>
      <c r="P261" s="71">
        <v>45.269760311842347</v>
      </c>
      <c r="Q261" s="71">
        <v>6.3816900596758002</v>
      </c>
      <c r="R261" s="71">
        <v>0</v>
      </c>
      <c r="S261" s="71">
        <v>7.3930446302393378</v>
      </c>
      <c r="T261" s="72"/>
      <c r="U261" s="71">
        <v>17994708</v>
      </c>
      <c r="V261" s="71">
        <v>3910</v>
      </c>
      <c r="W261" s="71">
        <v>10</v>
      </c>
      <c r="X261" s="71">
        <v>26290</v>
      </c>
      <c r="Y261" s="71">
        <v>38734</v>
      </c>
      <c r="Z261" s="71">
        <v>27809</v>
      </c>
      <c r="AA261" s="71">
        <v>10992</v>
      </c>
      <c r="AB261" s="71">
        <v>103617</v>
      </c>
      <c r="AC261" s="71">
        <v>0</v>
      </c>
      <c r="AD261" s="71">
        <v>7.3930446302393378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2039</v>
      </c>
      <c r="B262" s="70">
        <v>427</v>
      </c>
      <c r="C262" s="70">
        <v>2</v>
      </c>
      <c r="D262" s="70">
        <v>26</v>
      </c>
      <c r="E262" s="70">
        <v>2005</v>
      </c>
      <c r="F262" s="70" t="s">
        <v>789</v>
      </c>
      <c r="G262" s="70" t="s">
        <v>2037</v>
      </c>
      <c r="H262" s="70" t="s">
        <v>2038</v>
      </c>
      <c r="I262" s="148"/>
      <c r="J262" s="71">
        <v>65.893028974001069</v>
      </c>
      <c r="K262" s="71">
        <v>6.8941193541881463</v>
      </c>
      <c r="L262" s="71">
        <v>1.570699033909114</v>
      </c>
      <c r="M262" s="71">
        <v>142.82458111170001</v>
      </c>
      <c r="N262" s="71">
        <v>159.2786050425623</v>
      </c>
      <c r="O262" s="71">
        <v>90.739664284338673</v>
      </c>
      <c r="P262" s="71">
        <v>49.094841828938101</v>
      </c>
      <c r="Q262" s="71">
        <v>7.2165325106728897</v>
      </c>
      <c r="R262" s="71">
        <v>0</v>
      </c>
      <c r="S262" s="71">
        <v>7.96388418</v>
      </c>
      <c r="T262" s="72"/>
      <c r="U262" s="71">
        <v>9983779</v>
      </c>
      <c r="V262" s="71">
        <v>2921</v>
      </c>
      <c r="W262" s="71">
        <v>21</v>
      </c>
      <c r="X262" s="71">
        <v>26438</v>
      </c>
      <c r="Y262" s="71">
        <v>53443</v>
      </c>
      <c r="Z262" s="71">
        <v>43189</v>
      </c>
      <c r="AA262" s="71">
        <v>9763</v>
      </c>
      <c r="AB262" s="71">
        <v>122492</v>
      </c>
      <c r="AC262" s="71">
        <v>0</v>
      </c>
      <c r="AD262" s="71">
        <v>7.96388418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2040</v>
      </c>
      <c r="B263" s="70">
        <v>428</v>
      </c>
      <c r="C263" s="70">
        <v>3</v>
      </c>
      <c r="D263" s="70">
        <v>26</v>
      </c>
      <c r="E263" s="70">
        <v>2006</v>
      </c>
      <c r="F263" s="70" t="s">
        <v>790</v>
      </c>
      <c r="G263" s="70" t="s">
        <v>2037</v>
      </c>
      <c r="H263" s="70" t="s">
        <v>2038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2041</v>
      </c>
      <c r="B264" s="70">
        <v>429</v>
      </c>
      <c r="C264" s="70">
        <v>4</v>
      </c>
      <c r="D264" s="70">
        <v>26</v>
      </c>
      <c r="E264" s="70">
        <v>2007</v>
      </c>
      <c r="F264" s="70" t="s">
        <v>791</v>
      </c>
      <c r="G264" s="70" t="s">
        <v>2037</v>
      </c>
      <c r="H264" s="70" t="s">
        <v>2038</v>
      </c>
      <c r="I264" s="148"/>
      <c r="J264" s="71">
        <v>72.770882156145959</v>
      </c>
      <c r="K264" s="71">
        <v>6.7115190414472652</v>
      </c>
      <c r="L264" s="71">
        <v>0.5505176645522708</v>
      </c>
      <c r="M264" s="71">
        <v>132.82586421738191</v>
      </c>
      <c r="N264" s="71">
        <v>173.66213657955899</v>
      </c>
      <c r="O264" s="71">
        <v>87.442931505638143</v>
      </c>
      <c r="P264" s="71">
        <v>49.150076074982422</v>
      </c>
      <c r="Q264" s="71">
        <v>7.7534953247212899</v>
      </c>
      <c r="R264" s="71">
        <v>0</v>
      </c>
      <c r="S264" s="71">
        <v>7.5046243554399998</v>
      </c>
      <c r="T264" s="72"/>
      <c r="U264" s="71">
        <v>11304546</v>
      </c>
      <c r="V264" s="71">
        <v>2917</v>
      </c>
      <c r="W264" s="71">
        <v>7</v>
      </c>
      <c r="X264" s="71">
        <v>30988</v>
      </c>
      <c r="Y264" s="71">
        <v>55095</v>
      </c>
      <c r="Z264" s="71">
        <v>43266</v>
      </c>
      <c r="AA264" s="71">
        <v>9625</v>
      </c>
      <c r="AB264" s="71">
        <v>124647</v>
      </c>
      <c r="AC264" s="71">
        <v>0</v>
      </c>
      <c r="AD264" s="71">
        <v>7.5046243554399998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2042</v>
      </c>
      <c r="B265" s="70">
        <v>430</v>
      </c>
      <c r="C265" s="70">
        <v>5</v>
      </c>
      <c r="D265" s="70">
        <v>26</v>
      </c>
      <c r="E265" s="70">
        <v>2008</v>
      </c>
      <c r="F265" s="70" t="s">
        <v>792</v>
      </c>
      <c r="G265" s="70" t="s">
        <v>2037</v>
      </c>
      <c r="H265" s="70" t="s">
        <v>2038</v>
      </c>
      <c r="I265" s="148"/>
      <c r="J265" s="71">
        <v>64.368714920037064</v>
      </c>
      <c r="K265" s="71">
        <v>5.3552433747747026</v>
      </c>
      <c r="L265" s="71">
        <v>0.49810298270290948</v>
      </c>
      <c r="M265" s="71">
        <v>140.13807046950959</v>
      </c>
      <c r="N265" s="71">
        <v>176.51657819496981</v>
      </c>
      <c r="O265" s="71">
        <v>83.817951957991411</v>
      </c>
      <c r="P265" s="71">
        <v>48.160637519357778</v>
      </c>
      <c r="Q265" s="71">
        <v>7.6910022696035103</v>
      </c>
      <c r="R265" s="71">
        <v>0</v>
      </c>
      <c r="S265" s="71">
        <v>6.1227525823200004</v>
      </c>
      <c r="T265" s="72"/>
      <c r="U265" s="71">
        <v>10974190</v>
      </c>
      <c r="V265" s="71">
        <v>2917</v>
      </c>
      <c r="W265" s="71">
        <v>7</v>
      </c>
      <c r="X265" s="71">
        <v>30988</v>
      </c>
      <c r="Y265" s="71">
        <v>55783</v>
      </c>
      <c r="Z265" s="71">
        <v>42928</v>
      </c>
      <c r="AA265" s="71">
        <v>9442</v>
      </c>
      <c r="AB265" s="71">
        <v>125676</v>
      </c>
      <c r="AC265" s="71">
        <v>0</v>
      </c>
      <c r="AD265" s="71">
        <v>6.1227525823200004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2043</v>
      </c>
      <c r="B266" s="70">
        <v>431</v>
      </c>
      <c r="C266" s="70">
        <v>6</v>
      </c>
      <c r="D266" s="70">
        <v>26</v>
      </c>
      <c r="E266" s="70">
        <v>2009</v>
      </c>
      <c r="F266" s="70" t="s">
        <v>176</v>
      </c>
      <c r="G266" s="70" t="s">
        <v>2037</v>
      </c>
      <c r="H266" s="70" t="s">
        <v>2038</v>
      </c>
      <c r="I266" s="148"/>
      <c r="J266" s="71">
        <v>58.099013121125907</v>
      </c>
      <c r="K266" s="71">
        <v>5.6743855633593494</v>
      </c>
      <c r="L266" s="71">
        <v>1.433140177920045</v>
      </c>
      <c r="M266" s="71">
        <v>132.93531980916461</v>
      </c>
      <c r="N266" s="71">
        <v>165.7846163696658</v>
      </c>
      <c r="O266" s="71">
        <v>84.939516181580743</v>
      </c>
      <c r="P266" s="71">
        <v>46.460040269721773</v>
      </c>
      <c r="Q266" s="71">
        <v>7.3956611784759296</v>
      </c>
      <c r="R266" s="71">
        <v>0</v>
      </c>
      <c r="S266" s="71">
        <v>6.5148490311000007</v>
      </c>
      <c r="T266" s="72"/>
      <c r="U266" s="71">
        <v>8842726</v>
      </c>
      <c r="V266" s="71">
        <v>3605</v>
      </c>
      <c r="W266" s="71">
        <v>22</v>
      </c>
      <c r="X266" s="71">
        <v>34675</v>
      </c>
      <c r="Y266" s="71">
        <v>56391</v>
      </c>
      <c r="Z266" s="71">
        <v>42939</v>
      </c>
      <c r="AA266" s="71">
        <v>9351</v>
      </c>
      <c r="AB266" s="71">
        <v>126861</v>
      </c>
      <c r="AC266" s="71">
        <v>0</v>
      </c>
      <c r="AD266" s="71">
        <v>6.5148490311000007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58.4</v>
      </c>
      <c r="BK266" s="71">
        <v>8.0000000000000002E-3</v>
      </c>
      <c r="BL266" s="71">
        <v>103.96</v>
      </c>
      <c r="BM266" s="71">
        <v>0</v>
      </c>
      <c r="BN266" s="72"/>
      <c r="BO266" s="71">
        <v>0</v>
      </c>
      <c r="BP266" s="71">
        <v>0</v>
      </c>
      <c r="BQ266" s="71">
        <v>5</v>
      </c>
      <c r="BR266" s="71">
        <v>1</v>
      </c>
      <c r="BS266" s="71">
        <v>3</v>
      </c>
      <c r="BT266" s="71">
        <v>0</v>
      </c>
      <c r="BU266"/>
      <c r="BV266" s="70">
        <v>162.36799999999999</v>
      </c>
      <c r="BW266" s="70">
        <v>0</v>
      </c>
      <c r="BX266" s="70">
        <v>0</v>
      </c>
      <c r="BY266" s="70">
        <v>0</v>
      </c>
      <c r="BZ266" s="70">
        <v>0</v>
      </c>
      <c r="CA266" s="70">
        <v>0</v>
      </c>
      <c r="CB266" s="70">
        <v>0</v>
      </c>
      <c r="CC266" s="70">
        <v>0</v>
      </c>
      <c r="CD266" s="70">
        <v>0</v>
      </c>
    </row>
    <row r="267" spans="1:82">
      <c r="A267" s="70" t="s">
        <v>2044</v>
      </c>
      <c r="B267" s="70">
        <v>432</v>
      </c>
      <c r="C267" s="70">
        <v>7</v>
      </c>
      <c r="D267" s="70">
        <v>26</v>
      </c>
      <c r="E267" s="70">
        <v>2010</v>
      </c>
      <c r="F267" s="70" t="s">
        <v>177</v>
      </c>
      <c r="G267" s="70" t="s">
        <v>2037</v>
      </c>
      <c r="H267" s="70" t="s">
        <v>2038</v>
      </c>
      <c r="I267" s="148"/>
      <c r="J267" s="71">
        <v>54.790231616979227</v>
      </c>
      <c r="K267" s="71">
        <v>5.9461014136297594</v>
      </c>
      <c r="L267" s="71">
        <v>1.5994112175182591</v>
      </c>
      <c r="M267" s="71">
        <v>135.46676100849729</v>
      </c>
      <c r="N267" s="71">
        <v>183.3940160951868</v>
      </c>
      <c r="O267" s="71">
        <v>84.735668321401775</v>
      </c>
      <c r="P267" s="71">
        <v>47.70099466847379</v>
      </c>
      <c r="Q267" s="71">
        <v>7.7819730057410696</v>
      </c>
      <c r="R267" s="71">
        <v>0</v>
      </c>
      <c r="S267" s="71">
        <v>10.185305902326</v>
      </c>
      <c r="T267" s="72"/>
      <c r="U267" s="71">
        <v>9002032</v>
      </c>
      <c r="V267" s="71">
        <v>3605</v>
      </c>
      <c r="W267" s="71">
        <v>22</v>
      </c>
      <c r="X267" s="71">
        <v>34675</v>
      </c>
      <c r="Y267" s="71">
        <v>56983</v>
      </c>
      <c r="Z267" s="71">
        <v>43035</v>
      </c>
      <c r="AA267" s="71">
        <v>9361</v>
      </c>
      <c r="AB267" s="71">
        <v>127911</v>
      </c>
      <c r="AC267" s="71">
        <v>0</v>
      </c>
      <c r="AD267" s="71">
        <v>10.185305902326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52.981999999999999</v>
      </c>
      <c r="BK267" s="71">
        <v>0.01</v>
      </c>
      <c r="BL267" s="71">
        <v>96.626999999999995</v>
      </c>
      <c r="BM267" s="71">
        <v>0</v>
      </c>
      <c r="BN267" s="72"/>
      <c r="BO267" s="71">
        <v>0</v>
      </c>
      <c r="BP267" s="71">
        <v>0</v>
      </c>
      <c r="BQ267" s="71">
        <v>5</v>
      </c>
      <c r="BR267" s="71">
        <v>1</v>
      </c>
      <c r="BS267" s="71">
        <v>3</v>
      </c>
      <c r="BT267" s="71">
        <v>0</v>
      </c>
      <c r="BU267"/>
      <c r="BV267" s="70">
        <v>149.619</v>
      </c>
      <c r="BW267" s="70">
        <v>0</v>
      </c>
      <c r="BX267" s="70">
        <v>0</v>
      </c>
      <c r="BY267" s="70">
        <v>0</v>
      </c>
      <c r="BZ267" s="70">
        <v>0</v>
      </c>
      <c r="CA267" s="70">
        <v>0</v>
      </c>
      <c r="CB267" s="70">
        <v>0</v>
      </c>
      <c r="CC267" s="70">
        <v>0</v>
      </c>
      <c r="CD267" s="70">
        <v>0</v>
      </c>
    </row>
    <row r="268" spans="1:82">
      <c r="A268" s="70" t="s">
        <v>2045</v>
      </c>
      <c r="B268" s="70">
        <v>433</v>
      </c>
      <c r="C268" s="70">
        <v>8</v>
      </c>
      <c r="D268" s="70">
        <v>26</v>
      </c>
      <c r="E268" s="70">
        <v>2011</v>
      </c>
      <c r="F268" s="70" t="s">
        <v>178</v>
      </c>
      <c r="G268" s="70" t="s">
        <v>2037</v>
      </c>
      <c r="H268" s="70" t="s">
        <v>2038</v>
      </c>
      <c r="I268" s="148"/>
      <c r="J268" s="71">
        <v>68.621123619351948</v>
      </c>
      <c r="K268" s="71">
        <v>8.6472956909157883</v>
      </c>
      <c r="L268" s="71">
        <v>0.9064541819872195</v>
      </c>
      <c r="M268" s="71">
        <v>171.89240649397831</v>
      </c>
      <c r="N268" s="71">
        <v>197.4964916719035</v>
      </c>
      <c r="O268" s="71">
        <v>83.140131479495906</v>
      </c>
      <c r="P268" s="71">
        <v>46.268079852106311</v>
      </c>
      <c r="Q268" s="71">
        <v>9.0176095176848108</v>
      </c>
      <c r="R268" s="71">
        <v>0</v>
      </c>
      <c r="S268" s="71">
        <v>8.4472051967999988</v>
      </c>
      <c r="T268" s="72"/>
      <c r="U268" s="71">
        <v>9793738</v>
      </c>
      <c r="V268" s="71">
        <v>3605</v>
      </c>
      <c r="W268" s="71">
        <v>22</v>
      </c>
      <c r="X268" s="71">
        <v>34675</v>
      </c>
      <c r="Y268" s="71">
        <v>57412</v>
      </c>
      <c r="Z268" s="71">
        <v>43142</v>
      </c>
      <c r="AA268" s="71">
        <v>9350</v>
      </c>
      <c r="AB268" s="71">
        <v>128498</v>
      </c>
      <c r="AC268" s="71">
        <v>0</v>
      </c>
      <c r="AD268" s="71">
        <v>8.4472051967999988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43.219000000000001</v>
      </c>
      <c r="BK268" s="71">
        <v>3.4319999999999999</v>
      </c>
      <c r="BL268" s="71">
        <v>95.53</v>
      </c>
      <c r="BM268" s="71">
        <v>0</v>
      </c>
      <c r="BN268" s="72"/>
      <c r="BO268" s="71">
        <v>0</v>
      </c>
      <c r="BP268" s="71">
        <v>0</v>
      </c>
      <c r="BQ268" s="71">
        <v>5</v>
      </c>
      <c r="BR268" s="71">
        <v>1</v>
      </c>
      <c r="BS268" s="71">
        <v>3</v>
      </c>
      <c r="BT268" s="71">
        <v>0</v>
      </c>
      <c r="BU268"/>
      <c r="BV268" s="70">
        <v>142.18100000000001</v>
      </c>
      <c r="BW268" s="70">
        <v>0</v>
      </c>
      <c r="BX268" s="70">
        <v>0</v>
      </c>
      <c r="BY268" s="70">
        <v>0</v>
      </c>
      <c r="BZ268" s="70">
        <v>0</v>
      </c>
      <c r="CA268" s="70">
        <v>0</v>
      </c>
      <c r="CB268" s="70">
        <v>0</v>
      </c>
      <c r="CC268" s="70">
        <v>0</v>
      </c>
      <c r="CD268" s="70">
        <v>0</v>
      </c>
    </row>
    <row r="269" spans="1:82">
      <c r="A269" s="70" t="s">
        <v>2046</v>
      </c>
      <c r="B269" s="70">
        <v>434</v>
      </c>
      <c r="C269" s="70">
        <v>9</v>
      </c>
      <c r="D269" s="70">
        <v>26</v>
      </c>
      <c r="E269" s="70">
        <v>2012</v>
      </c>
      <c r="F269" s="70" t="s">
        <v>179</v>
      </c>
      <c r="G269" s="70" t="s">
        <v>2037</v>
      </c>
      <c r="H269" s="70" t="s">
        <v>2038</v>
      </c>
      <c r="I269" s="148"/>
      <c r="J269" s="71">
        <v>66.611931842032689</v>
      </c>
      <c r="K269" s="71">
        <v>8.4322753744762533</v>
      </c>
      <c r="L269" s="71">
        <v>0.89986705979382353</v>
      </c>
      <c r="M269" s="71">
        <v>177.69639864409311</v>
      </c>
      <c r="N269" s="71">
        <v>213.46602637240591</v>
      </c>
      <c r="O269" s="71">
        <v>82.682821192697673</v>
      </c>
      <c r="P269" s="71">
        <v>46.416860214884856</v>
      </c>
      <c r="Q269" s="71">
        <v>10.020927891799101</v>
      </c>
      <c r="R269" s="71">
        <v>0</v>
      </c>
      <c r="S269" s="71">
        <v>7.6194223974400002</v>
      </c>
      <c r="T269" s="72"/>
      <c r="U269" s="71">
        <v>9091157</v>
      </c>
      <c r="V269" s="71">
        <v>3605</v>
      </c>
      <c r="W269" s="71">
        <v>22</v>
      </c>
      <c r="X269" s="71">
        <v>34675</v>
      </c>
      <c r="Y269" s="71">
        <v>58951</v>
      </c>
      <c r="Z269" s="71">
        <v>43245</v>
      </c>
      <c r="AA269" s="71">
        <v>9327</v>
      </c>
      <c r="AB269" s="71">
        <v>131429</v>
      </c>
      <c r="AC269" s="71">
        <v>0</v>
      </c>
      <c r="AD269" s="71">
        <v>7.6194223974400002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53.780999999999999</v>
      </c>
      <c r="BK269" s="71">
        <v>3.0019999999999998</v>
      </c>
      <c r="BL269" s="71">
        <v>96.370999999999995</v>
      </c>
      <c r="BM269" s="71">
        <v>0</v>
      </c>
      <c r="BN269" s="72"/>
      <c r="BO269" s="71">
        <v>0</v>
      </c>
      <c r="BP269" s="71">
        <v>0</v>
      </c>
      <c r="BQ269" s="71">
        <v>6</v>
      </c>
      <c r="BR269" s="71">
        <v>1</v>
      </c>
      <c r="BS269" s="71">
        <v>3</v>
      </c>
      <c r="BT269" s="71">
        <v>0</v>
      </c>
      <c r="BU269"/>
      <c r="BV269" s="70">
        <v>153.154</v>
      </c>
      <c r="BW269" s="70">
        <v>0</v>
      </c>
      <c r="BX269" s="70">
        <v>0</v>
      </c>
      <c r="BY269" s="70">
        <v>0</v>
      </c>
      <c r="BZ269" s="70">
        <v>0</v>
      </c>
      <c r="CA269" s="70">
        <v>0</v>
      </c>
      <c r="CB269" s="70">
        <v>0</v>
      </c>
      <c r="CC269" s="70">
        <v>0</v>
      </c>
      <c r="CD269" s="70">
        <v>0</v>
      </c>
    </row>
    <row r="270" spans="1:82">
      <c r="A270" s="70" t="s">
        <v>2047</v>
      </c>
      <c r="B270" s="70">
        <v>435</v>
      </c>
      <c r="C270" s="70">
        <v>10</v>
      </c>
      <c r="D270" s="70">
        <v>26</v>
      </c>
      <c r="E270" s="70">
        <v>2013</v>
      </c>
      <c r="F270" s="70" t="s">
        <v>180</v>
      </c>
      <c r="G270" s="70" t="s">
        <v>2037</v>
      </c>
      <c r="H270" s="70" t="s">
        <v>2038</v>
      </c>
      <c r="I270" s="148"/>
      <c r="J270" s="71">
        <v>72.633762770472401</v>
      </c>
      <c r="K270" s="71">
        <v>7.2689877703249381</v>
      </c>
      <c r="L270" s="71">
        <v>0.92805335857572202</v>
      </c>
      <c r="M270" s="71">
        <v>171.1960985836175</v>
      </c>
      <c r="N270" s="71">
        <v>215.3752698367289</v>
      </c>
      <c r="O270" s="71">
        <v>79.601036379182517</v>
      </c>
      <c r="P270" s="71">
        <v>47.321082413092689</v>
      </c>
      <c r="Q270" s="71">
        <v>10.245578328651501</v>
      </c>
      <c r="R270" s="71">
        <v>0</v>
      </c>
      <c r="S270" s="71">
        <v>9.0486403488000011</v>
      </c>
      <c r="T270" s="72"/>
      <c r="U270" s="71">
        <v>9173218</v>
      </c>
      <c r="V270" s="71">
        <v>3605</v>
      </c>
      <c r="W270" s="71">
        <v>22</v>
      </c>
      <c r="X270" s="71">
        <v>34675</v>
      </c>
      <c r="Y270" s="71">
        <v>59557</v>
      </c>
      <c r="Z270" s="71">
        <v>43492</v>
      </c>
      <c r="AA270" s="71">
        <v>9473</v>
      </c>
      <c r="AB270" s="71">
        <v>132449</v>
      </c>
      <c r="AC270" s="71">
        <v>0</v>
      </c>
      <c r="AD270" s="71">
        <v>9.0486403488000011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55.353000000000002</v>
      </c>
      <c r="BK270" s="71">
        <v>3.1190000000000002</v>
      </c>
      <c r="BL270" s="71">
        <v>113.845</v>
      </c>
      <c r="BM270" s="71">
        <v>0</v>
      </c>
      <c r="BN270" s="72"/>
      <c r="BO270" s="71">
        <v>0</v>
      </c>
      <c r="BP270" s="71">
        <v>0</v>
      </c>
      <c r="BQ270" s="71">
        <v>5</v>
      </c>
      <c r="BR270" s="71">
        <v>1</v>
      </c>
      <c r="BS270" s="71">
        <v>3</v>
      </c>
      <c r="BT270" s="71">
        <v>0</v>
      </c>
      <c r="BU270"/>
      <c r="BV270" s="70">
        <v>172.31700000000001</v>
      </c>
      <c r="BW270" s="70">
        <v>0</v>
      </c>
      <c r="BX270" s="70">
        <v>0</v>
      </c>
      <c r="BY270" s="70">
        <v>0</v>
      </c>
      <c r="BZ270" s="70">
        <v>0</v>
      </c>
      <c r="CA270" s="70">
        <v>0</v>
      </c>
      <c r="CB270" s="70">
        <v>0</v>
      </c>
      <c r="CC270" s="70">
        <v>0</v>
      </c>
      <c r="CD270" s="70">
        <v>0</v>
      </c>
    </row>
    <row r="271" spans="1:82">
      <c r="A271" s="70" t="s">
        <v>2048</v>
      </c>
      <c r="B271" s="70">
        <v>436</v>
      </c>
      <c r="C271" s="70">
        <v>11</v>
      </c>
      <c r="D271" s="70">
        <v>26</v>
      </c>
      <c r="E271" s="70">
        <v>2014</v>
      </c>
      <c r="F271" s="70" t="s">
        <v>181</v>
      </c>
      <c r="G271" s="70" t="s">
        <v>2037</v>
      </c>
      <c r="H271" s="70" t="s">
        <v>2038</v>
      </c>
      <c r="I271" s="148"/>
      <c r="J271" s="71">
        <v>61.713045376439403</v>
      </c>
      <c r="K271" s="71">
        <v>6.1226295372650643</v>
      </c>
      <c r="L271" s="71">
        <v>1.52653492890012</v>
      </c>
      <c r="M271" s="71">
        <v>157.07809511300411</v>
      </c>
      <c r="N271" s="71">
        <v>190.16174077850141</v>
      </c>
      <c r="O271" s="71">
        <v>76.096404995599883</v>
      </c>
      <c r="P271" s="71">
        <v>48.5361666804828</v>
      </c>
      <c r="Q271" s="71">
        <v>9.9549300520632205</v>
      </c>
      <c r="R271" s="71">
        <v>0</v>
      </c>
      <c r="S271" s="71">
        <v>8.7340139900999976</v>
      </c>
      <c r="T271" s="72"/>
      <c r="U271" s="71">
        <v>8661049</v>
      </c>
      <c r="V271" s="71">
        <v>2671</v>
      </c>
      <c r="W271" s="71">
        <v>34</v>
      </c>
      <c r="X271" s="71">
        <v>34848</v>
      </c>
      <c r="Y271" s="71">
        <v>60525</v>
      </c>
      <c r="Z271" s="71">
        <v>43790</v>
      </c>
      <c r="AA271" s="71">
        <v>9666</v>
      </c>
      <c r="AB271" s="71">
        <v>134132</v>
      </c>
      <c r="AC271" s="71">
        <v>0</v>
      </c>
      <c r="AD271" s="71">
        <v>8.7340139900999976</v>
      </c>
      <c r="AE271" s="72"/>
      <c r="AF271" s="71"/>
      <c r="AG271" s="71"/>
      <c r="AH271" s="71"/>
      <c r="AI271" s="71"/>
      <c r="AJ271" s="71"/>
      <c r="AK271" s="71"/>
      <c r="AL271" s="71"/>
      <c r="AM271" s="71"/>
      <c r="AN271" s="71"/>
      <c r="AO271" s="71"/>
      <c r="AP271" s="71"/>
      <c r="AQ271" s="72"/>
      <c r="AR271" s="71">
        <v>1078</v>
      </c>
      <c r="AS271" s="71">
        <v>70</v>
      </c>
      <c r="AT271" s="71">
        <v>0</v>
      </c>
      <c r="AU271" s="71">
        <v>0</v>
      </c>
      <c r="AV271" s="71">
        <v>0</v>
      </c>
      <c r="AW271" s="71">
        <v>0</v>
      </c>
      <c r="AX271" s="71"/>
      <c r="AY271" s="72"/>
      <c r="AZ271" s="71">
        <v>3873.4</v>
      </c>
      <c r="BA271" s="71">
        <v>1983.8</v>
      </c>
      <c r="BB271" s="71">
        <v>0</v>
      </c>
      <c r="BC271" s="71">
        <v>0</v>
      </c>
      <c r="BD271" s="71">
        <v>0</v>
      </c>
      <c r="BE271" s="71">
        <v>0</v>
      </c>
      <c r="BF271" s="71"/>
      <c r="BG271" s="72"/>
      <c r="BH271" s="71">
        <v>0</v>
      </c>
      <c r="BI271" s="71">
        <v>0</v>
      </c>
      <c r="BJ271" s="71">
        <v>40.99</v>
      </c>
      <c r="BK271" s="71">
        <v>3.1720000000000002</v>
      </c>
      <c r="BL271" s="71">
        <v>94.552000000000007</v>
      </c>
      <c r="BM271" s="71">
        <v>0</v>
      </c>
      <c r="BN271" s="72"/>
      <c r="BO271" s="71">
        <v>0</v>
      </c>
      <c r="BP271" s="71">
        <v>0</v>
      </c>
      <c r="BQ271" s="71">
        <v>4</v>
      </c>
      <c r="BR271" s="71">
        <v>1</v>
      </c>
      <c r="BS271" s="71">
        <v>3</v>
      </c>
      <c r="BT271" s="71">
        <v>0</v>
      </c>
      <c r="BU271"/>
      <c r="BV271" s="70">
        <v>138.714</v>
      </c>
      <c r="BW271" s="70">
        <v>0</v>
      </c>
      <c r="BX271" s="70">
        <v>0</v>
      </c>
      <c r="BY271" s="70">
        <v>0</v>
      </c>
      <c r="BZ271" s="70">
        <v>0</v>
      </c>
      <c r="CA271" s="70">
        <v>0</v>
      </c>
      <c r="CB271" s="70">
        <v>0</v>
      </c>
      <c r="CC271" s="70">
        <v>0</v>
      </c>
      <c r="CD271" s="70">
        <v>0</v>
      </c>
    </row>
    <row r="272" spans="1:82">
      <c r="A272" s="70" t="s">
        <v>2049</v>
      </c>
      <c r="B272" s="70">
        <v>437</v>
      </c>
      <c r="C272" s="70">
        <v>12</v>
      </c>
      <c r="D272" s="70">
        <v>26</v>
      </c>
      <c r="E272" s="70">
        <v>2015</v>
      </c>
      <c r="F272" s="70" t="s">
        <v>182</v>
      </c>
      <c r="G272" s="70" t="s">
        <v>2037</v>
      </c>
      <c r="H272" s="70" t="s">
        <v>2038</v>
      </c>
      <c r="I272" s="148"/>
      <c r="J272" s="71">
        <v>53.861994225651493</v>
      </c>
      <c r="K272" s="71">
        <v>5.8478951109625488</v>
      </c>
      <c r="L272" s="71">
        <v>1.683060681134257</v>
      </c>
      <c r="M272" s="71">
        <v>164.60381394591499</v>
      </c>
      <c r="N272" s="71">
        <v>192.46487999825499</v>
      </c>
      <c r="O272" s="71">
        <v>75.839204889322161</v>
      </c>
      <c r="P272" s="71">
        <v>48.403653017560877</v>
      </c>
      <c r="Q272" s="71">
        <v>9.8757216366998808</v>
      </c>
      <c r="R272" s="71">
        <v>0</v>
      </c>
      <c r="S272" s="71">
        <v>12.787242890401</v>
      </c>
      <c r="T272" s="72"/>
      <c r="U272" s="71">
        <v>8117692</v>
      </c>
      <c r="V272" s="71">
        <v>2671</v>
      </c>
      <c r="W272" s="71">
        <v>34</v>
      </c>
      <c r="X272" s="71">
        <v>34848</v>
      </c>
      <c r="Y272" s="71">
        <v>61845</v>
      </c>
      <c r="Z272" s="71">
        <v>44062</v>
      </c>
      <c r="AA272" s="71">
        <v>9632</v>
      </c>
      <c r="AB272" s="71">
        <v>135928</v>
      </c>
      <c r="AC272" s="71">
        <v>0</v>
      </c>
      <c r="AD272" s="71">
        <v>12.787242890401</v>
      </c>
      <c r="AE272" s="72"/>
      <c r="AF272" s="71">
        <v>61474233.124902263</v>
      </c>
      <c r="AG272" s="71">
        <v>4829520.0942999925</v>
      </c>
      <c r="AH272" s="71">
        <v>354500.66604292783</v>
      </c>
      <c r="AI272" s="71">
        <v>246426207.7142626</v>
      </c>
      <c r="AJ272" s="71">
        <v>291022993.3911202</v>
      </c>
      <c r="AK272" s="71">
        <v>0</v>
      </c>
      <c r="AL272" s="71">
        <v>0</v>
      </c>
      <c r="AM272" s="71">
        <v>18628362.2034855</v>
      </c>
      <c r="AN272" s="71">
        <v>0</v>
      </c>
      <c r="AO272" s="71">
        <v>0</v>
      </c>
      <c r="AP272" s="71">
        <v>622735817.19411349</v>
      </c>
      <c r="AQ272" s="72"/>
      <c r="AR272" s="71">
        <v>1190</v>
      </c>
      <c r="AS272" s="71">
        <v>103</v>
      </c>
      <c r="AT272" s="71">
        <v>0</v>
      </c>
      <c r="AU272" s="71">
        <v>0</v>
      </c>
      <c r="AV272" s="71">
        <v>0</v>
      </c>
      <c r="AW272" s="71">
        <v>0</v>
      </c>
      <c r="AX272" s="71"/>
      <c r="AY272" s="72"/>
      <c r="AZ272" s="71">
        <v>4368.2000000000007</v>
      </c>
      <c r="BA272" s="71">
        <v>3562.4</v>
      </c>
      <c r="BB272" s="71">
        <v>0</v>
      </c>
      <c r="BC272" s="71">
        <v>0</v>
      </c>
      <c r="BD272" s="71">
        <v>0</v>
      </c>
      <c r="BE272" s="71">
        <v>0</v>
      </c>
      <c r="BF272" s="71"/>
      <c r="BG272" s="72"/>
      <c r="BH272" s="71">
        <v>0</v>
      </c>
      <c r="BI272" s="71">
        <v>0</v>
      </c>
      <c r="BJ272" s="71">
        <v>42.718000000000004</v>
      </c>
      <c r="BK272" s="71">
        <v>3.3860000000000001</v>
      </c>
      <c r="BL272" s="71">
        <v>105.22799999999999</v>
      </c>
      <c r="BM272" s="71">
        <v>0</v>
      </c>
      <c r="BN272" s="72"/>
      <c r="BO272" s="71">
        <v>0</v>
      </c>
      <c r="BP272" s="71">
        <v>0</v>
      </c>
      <c r="BQ272" s="71">
        <v>4</v>
      </c>
      <c r="BR272" s="71">
        <v>1</v>
      </c>
      <c r="BS272" s="71">
        <v>3</v>
      </c>
      <c r="BT272" s="71">
        <v>0</v>
      </c>
      <c r="BU272"/>
      <c r="BV272" s="70">
        <v>151.33199999999999</v>
      </c>
      <c r="BW272" s="70">
        <v>0</v>
      </c>
      <c r="BX272" s="70">
        <v>0</v>
      </c>
      <c r="BY272" s="70">
        <v>0</v>
      </c>
      <c r="BZ272" s="70">
        <v>0</v>
      </c>
      <c r="CA272" s="70">
        <v>0</v>
      </c>
      <c r="CB272" s="70">
        <v>0</v>
      </c>
      <c r="CC272" s="70">
        <v>0</v>
      </c>
      <c r="CD272" s="70">
        <v>0</v>
      </c>
    </row>
    <row r="273" spans="1:82">
      <c r="A273" s="70" t="s">
        <v>2050</v>
      </c>
      <c r="B273" s="70">
        <v>438</v>
      </c>
      <c r="C273" s="70">
        <v>13</v>
      </c>
      <c r="D273" s="70">
        <v>26</v>
      </c>
      <c r="E273" s="70">
        <v>2016</v>
      </c>
      <c r="F273" s="70" t="s">
        <v>155</v>
      </c>
      <c r="G273" s="1064" t="s">
        <v>2037</v>
      </c>
      <c r="H273" s="70" t="s">
        <v>2038</v>
      </c>
      <c r="I273" s="148"/>
      <c r="J273" s="71">
        <v>49.842807346827186</v>
      </c>
      <c r="K273" s="71">
        <v>5.8408207510361825</v>
      </c>
      <c r="L273" s="71">
        <v>1.9719926100972116</v>
      </c>
      <c r="M273" s="71">
        <v>144.05544406729032</v>
      </c>
      <c r="N273" s="71">
        <v>171.55053567349685</v>
      </c>
      <c r="O273" s="71">
        <v>75.474248320930769</v>
      </c>
      <c r="P273" s="71">
        <v>47.916715713706807</v>
      </c>
      <c r="Q273" s="71">
        <v>9.6702309331223155</v>
      </c>
      <c r="R273" s="71">
        <v>0</v>
      </c>
      <c r="S273" s="71">
        <v>13.5629329248</v>
      </c>
      <c r="T273" s="72"/>
      <c r="U273" s="71">
        <v>7853496.0000000009</v>
      </c>
      <c r="V273" s="71">
        <v>2671</v>
      </c>
      <c r="W273" s="71">
        <v>34</v>
      </c>
      <c r="X273" s="71">
        <v>34848</v>
      </c>
      <c r="Y273" s="71">
        <v>62671</v>
      </c>
      <c r="Z273" s="71">
        <v>44389</v>
      </c>
      <c r="AA273" s="71">
        <v>9862</v>
      </c>
      <c r="AB273" s="71">
        <v>136910</v>
      </c>
      <c r="AC273" s="71">
        <v>0</v>
      </c>
      <c r="AD273" s="71">
        <v>13.5629329248</v>
      </c>
      <c r="AE273" s="72"/>
      <c r="AF273" s="71">
        <v>57967302.814600252</v>
      </c>
      <c r="AG273" s="71">
        <v>4642780.2237060871</v>
      </c>
      <c r="AH273" s="71">
        <v>308660.71192819398</v>
      </c>
      <c r="AI273" s="71">
        <v>230172994.0536736</v>
      </c>
      <c r="AJ273" s="71">
        <v>251417053.38516629</v>
      </c>
      <c r="AK273" s="71">
        <v>0</v>
      </c>
      <c r="AL273" s="71">
        <v>0</v>
      </c>
      <c r="AM273" s="71">
        <v>18777518.14844723</v>
      </c>
      <c r="AN273" s="71">
        <v>0</v>
      </c>
      <c r="AO273" s="71">
        <v>0</v>
      </c>
      <c r="AP273" s="71">
        <v>563286309.33752167</v>
      </c>
      <c r="AQ273" s="72"/>
      <c r="AR273" s="71">
        <v>1273</v>
      </c>
      <c r="AS273" s="71">
        <v>117</v>
      </c>
      <c r="AT273" s="71">
        <v>0</v>
      </c>
      <c r="AU273" s="71">
        <v>1</v>
      </c>
      <c r="AV273" s="71">
        <v>0</v>
      </c>
      <c r="AW273" s="71">
        <v>0</v>
      </c>
      <c r="AX273" s="71"/>
      <c r="AY273" s="72"/>
      <c r="AZ273" s="71">
        <v>4751.7000000000007</v>
      </c>
      <c r="BA273" s="71">
        <v>4803.2000000000007</v>
      </c>
      <c r="BB273" s="71">
        <v>0</v>
      </c>
      <c r="BC273" s="71">
        <v>63</v>
      </c>
      <c r="BD273" s="71">
        <v>0</v>
      </c>
      <c r="BE273" s="71">
        <v>0</v>
      </c>
      <c r="BF273" s="71"/>
      <c r="BG273" s="72"/>
      <c r="BH273" s="71">
        <v>0</v>
      </c>
      <c r="BI273" s="71">
        <v>0</v>
      </c>
      <c r="BJ273" s="71">
        <v>46.7</v>
      </c>
      <c r="BK273" s="71">
        <v>2.915</v>
      </c>
      <c r="BL273" s="71">
        <v>100.191</v>
      </c>
      <c r="BM273" s="71">
        <v>0</v>
      </c>
      <c r="BN273" s="72"/>
      <c r="BO273" s="71">
        <v>0</v>
      </c>
      <c r="BP273" s="71">
        <v>0</v>
      </c>
      <c r="BQ273" s="71">
        <v>5</v>
      </c>
      <c r="BR273" s="71">
        <v>1</v>
      </c>
      <c r="BS273" s="71">
        <v>3</v>
      </c>
      <c r="BT273" s="71">
        <v>0</v>
      </c>
      <c r="BU273"/>
      <c r="BV273" s="70">
        <v>149.80600000000001</v>
      </c>
      <c r="BW273" s="70">
        <v>0</v>
      </c>
      <c r="BX273" s="70">
        <v>0</v>
      </c>
      <c r="BY273" s="70">
        <v>0</v>
      </c>
      <c r="BZ273" s="70">
        <v>0</v>
      </c>
      <c r="CA273" s="70">
        <v>0</v>
      </c>
      <c r="CB273" s="70">
        <v>0</v>
      </c>
      <c r="CC273" s="70">
        <v>0</v>
      </c>
      <c r="CD273" s="70">
        <v>0</v>
      </c>
    </row>
    <row r="274" spans="1:82">
      <c r="A274" s="70" t="s">
        <v>2051</v>
      </c>
      <c r="B274" s="70">
        <v>439</v>
      </c>
      <c r="C274" s="70">
        <v>14</v>
      </c>
      <c r="D274" s="70">
        <v>26</v>
      </c>
      <c r="E274" s="70">
        <v>2017</v>
      </c>
      <c r="F274" s="70" t="s">
        <v>156</v>
      </c>
      <c r="G274" s="1064" t="s">
        <v>2037</v>
      </c>
      <c r="H274" s="70" t="s">
        <v>2038</v>
      </c>
      <c r="I274" s="148"/>
      <c r="J274" s="71">
        <v>46.086266303797025</v>
      </c>
      <c r="K274" s="71">
        <v>6.0841314306315137</v>
      </c>
      <c r="L274" s="71">
        <v>1.725224328162116</v>
      </c>
      <c r="M274" s="71">
        <v>138.94779706191247</v>
      </c>
      <c r="N274" s="71">
        <v>189.46493815216465</v>
      </c>
      <c r="O274" s="71">
        <v>74.985299288542564</v>
      </c>
      <c r="P274" s="71">
        <v>48.067007134667264</v>
      </c>
      <c r="Q274" s="71">
        <v>9.4559683644344492</v>
      </c>
      <c r="R274" s="71">
        <v>0</v>
      </c>
      <c r="S274" s="71">
        <v>8.4769207948799981</v>
      </c>
      <c r="T274" s="72"/>
      <c r="U274" s="71">
        <v>7893214</v>
      </c>
      <c r="V274" s="71">
        <v>2671</v>
      </c>
      <c r="W274" s="71">
        <v>34</v>
      </c>
      <c r="X274" s="71">
        <v>34848</v>
      </c>
      <c r="Y274" s="71">
        <v>63967</v>
      </c>
      <c r="Z274" s="71">
        <v>44833</v>
      </c>
      <c r="AA274" s="71">
        <v>9956</v>
      </c>
      <c r="AB274" s="71">
        <v>138442</v>
      </c>
      <c r="AC274" s="71">
        <v>0</v>
      </c>
      <c r="AD274" s="71">
        <v>8.4769207948799981</v>
      </c>
      <c r="AE274" s="72"/>
      <c r="AF274" s="71">
        <v>54909536.929004528</v>
      </c>
      <c r="AG274" s="71">
        <v>4817389.3067337191</v>
      </c>
      <c r="AH274" s="71">
        <v>368923.61775634729</v>
      </c>
      <c r="AI274" s="71">
        <v>230710548.65284711</v>
      </c>
      <c r="AJ274" s="71">
        <v>278858994.6669417</v>
      </c>
      <c r="AK274" s="71">
        <v>0</v>
      </c>
      <c r="AL274" s="71">
        <v>0</v>
      </c>
      <c r="AM274" s="71">
        <v>19017345.902130749</v>
      </c>
      <c r="AN274" s="71">
        <v>0</v>
      </c>
      <c r="AO274" s="71">
        <v>0</v>
      </c>
      <c r="AP274" s="71">
        <v>588682739.07541406</v>
      </c>
      <c r="AQ274" s="72"/>
      <c r="AR274" s="71">
        <v>1346</v>
      </c>
      <c r="AS274" s="71">
        <v>125</v>
      </c>
      <c r="AT274" s="71">
        <v>0</v>
      </c>
      <c r="AU274" s="71">
        <v>1</v>
      </c>
      <c r="AV274" s="71">
        <v>0</v>
      </c>
      <c r="AW274" s="71">
        <v>0</v>
      </c>
      <c r="AX274" s="71"/>
      <c r="AY274" s="72"/>
      <c r="AZ274" s="71">
        <v>5070</v>
      </c>
      <c r="BA274" s="71">
        <v>4919.0000000000009</v>
      </c>
      <c r="BB274" s="71">
        <v>0</v>
      </c>
      <c r="BC274" s="71">
        <v>63</v>
      </c>
      <c r="BD274" s="71">
        <v>0</v>
      </c>
      <c r="BE274" s="71">
        <v>0</v>
      </c>
      <c r="BF274" s="71"/>
      <c r="BG274" s="72"/>
      <c r="BH274" s="71">
        <v>0</v>
      </c>
      <c r="BI274" s="71">
        <v>0</v>
      </c>
      <c r="BJ274" s="71">
        <v>46.996000000000002</v>
      </c>
      <c r="BK274" s="71">
        <v>3.3250000000000002</v>
      </c>
      <c r="BL274" s="71">
        <v>97.218000000000004</v>
      </c>
      <c r="BM274" s="71">
        <v>0</v>
      </c>
      <c r="BN274" s="72"/>
      <c r="BO274" s="71">
        <v>0</v>
      </c>
      <c r="BP274" s="71">
        <v>0</v>
      </c>
      <c r="BQ274" s="71">
        <v>5</v>
      </c>
      <c r="BR274" s="71">
        <v>1</v>
      </c>
      <c r="BS274" s="71">
        <v>3</v>
      </c>
      <c r="BT274" s="71">
        <v>0</v>
      </c>
      <c r="BU274"/>
      <c r="BV274" s="70">
        <v>147.53899999999999</v>
      </c>
      <c r="BW274" s="70">
        <v>0</v>
      </c>
      <c r="BX274" s="70">
        <v>0</v>
      </c>
      <c r="BY274" s="70">
        <v>0</v>
      </c>
      <c r="BZ274" s="70">
        <v>0</v>
      </c>
      <c r="CA274" s="70">
        <v>0</v>
      </c>
      <c r="CB274" s="70">
        <v>0</v>
      </c>
      <c r="CC274" s="70">
        <v>0</v>
      </c>
      <c r="CD274" s="70">
        <v>0</v>
      </c>
    </row>
    <row r="275" spans="1:82">
      <c r="A275" s="70" t="s">
        <v>2052</v>
      </c>
      <c r="B275" s="70">
        <v>440</v>
      </c>
      <c r="C275" s="70">
        <v>15</v>
      </c>
      <c r="D275" s="70">
        <v>26</v>
      </c>
      <c r="E275" s="70">
        <v>2018</v>
      </c>
      <c r="F275" s="70" t="s">
        <v>183</v>
      </c>
      <c r="G275" s="70" t="s">
        <v>2037</v>
      </c>
      <c r="H275" s="70" t="s">
        <v>2038</v>
      </c>
      <c r="I275" s="148"/>
      <c r="J275" s="71">
        <v>46.315184148623864</v>
      </c>
      <c r="K275" s="71">
        <v>5.7206285515626858</v>
      </c>
      <c r="L275" s="71">
        <v>1.6162195281190228</v>
      </c>
      <c r="M275" s="71">
        <v>137.37403394717091</v>
      </c>
      <c r="N275" s="71">
        <v>182.03477077540123</v>
      </c>
      <c r="O275" s="71">
        <v>74.032721494688346</v>
      </c>
      <c r="P275" s="71">
        <v>48.463255722430731</v>
      </c>
      <c r="Q275" s="71">
        <v>8.8735701965614098</v>
      </c>
      <c r="R275" s="71">
        <v>0</v>
      </c>
      <c r="S275" s="71">
        <v>8.6515088863419987</v>
      </c>
      <c r="T275" s="72"/>
      <c r="U275" s="71">
        <v>8439830</v>
      </c>
      <c r="V275" s="71">
        <v>2671</v>
      </c>
      <c r="W275" s="71">
        <v>34</v>
      </c>
      <c r="X275" s="71">
        <v>34848</v>
      </c>
      <c r="Y275" s="71">
        <v>65225</v>
      </c>
      <c r="Z275" s="71">
        <v>45111</v>
      </c>
      <c r="AA275" s="71">
        <v>10139</v>
      </c>
      <c r="AB275" s="71">
        <v>140004</v>
      </c>
      <c r="AC275" s="71">
        <v>0</v>
      </c>
      <c r="AD275" s="71">
        <v>8.6515088863419987</v>
      </c>
      <c r="AE275" s="72"/>
      <c r="AF275" s="71">
        <v>56178343.824424721</v>
      </c>
      <c r="AG275" s="71">
        <v>4350389.7853013976</v>
      </c>
      <c r="AH275" s="71">
        <v>352110.39832488471</v>
      </c>
      <c r="AI275" s="71">
        <v>224822096.96475869</v>
      </c>
      <c r="AJ275" s="71">
        <v>285769081.76013488</v>
      </c>
      <c r="AK275" s="71">
        <v>0</v>
      </c>
      <c r="AL275" s="71">
        <v>0</v>
      </c>
      <c r="AM275" s="71">
        <v>19271706.104073681</v>
      </c>
      <c r="AN275" s="71">
        <v>0</v>
      </c>
      <c r="AO275" s="71">
        <v>0</v>
      </c>
      <c r="AP275" s="71">
        <v>590743728.83701813</v>
      </c>
      <c r="AQ275" s="72"/>
      <c r="AR275" s="71">
        <v>1425</v>
      </c>
      <c r="AS275" s="71">
        <v>142</v>
      </c>
      <c r="AT275" s="71">
        <v>0</v>
      </c>
      <c r="AU275" s="71">
        <v>1</v>
      </c>
      <c r="AV275" s="71">
        <v>0</v>
      </c>
      <c r="AW275" s="71">
        <v>0</v>
      </c>
      <c r="AX275" s="71"/>
      <c r="AY275" s="72"/>
      <c r="AZ275" s="71">
        <v>5399.9999999999991</v>
      </c>
      <c r="BA275" s="71">
        <v>5261.1</v>
      </c>
      <c r="BB275" s="71">
        <v>0</v>
      </c>
      <c r="BC275" s="71">
        <v>63</v>
      </c>
      <c r="BD275" s="71">
        <v>0</v>
      </c>
      <c r="BE275" s="71">
        <v>0</v>
      </c>
      <c r="BF275" s="71"/>
      <c r="BG275" s="72"/>
      <c r="BH275" s="71">
        <v>0</v>
      </c>
      <c r="BI275" s="71">
        <v>0</v>
      </c>
      <c r="BJ275" s="71">
        <v>44.34</v>
      </c>
      <c r="BK275" s="71">
        <v>3.2650000000000001</v>
      </c>
      <c r="BL275" s="71">
        <v>104.85999999999999</v>
      </c>
      <c r="BM275" s="71">
        <v>0</v>
      </c>
      <c r="BN275" s="72"/>
      <c r="BO275" s="71">
        <v>0</v>
      </c>
      <c r="BP275" s="71">
        <v>0</v>
      </c>
      <c r="BQ275" s="71">
        <v>4</v>
      </c>
      <c r="BR275" s="71">
        <v>1</v>
      </c>
      <c r="BS275" s="71">
        <v>4</v>
      </c>
      <c r="BT275" s="71">
        <v>0</v>
      </c>
      <c r="BU275"/>
      <c r="BV275" s="70">
        <v>152.465</v>
      </c>
      <c r="BW275" s="70">
        <v>0</v>
      </c>
      <c r="BX275" s="70">
        <v>0</v>
      </c>
      <c r="BY275" s="70">
        <v>0</v>
      </c>
      <c r="BZ275" s="70">
        <v>0</v>
      </c>
      <c r="CA275" s="70">
        <v>0</v>
      </c>
      <c r="CB275" s="70">
        <v>0</v>
      </c>
      <c r="CC275" s="70">
        <v>0</v>
      </c>
      <c r="CD275" s="70">
        <v>0</v>
      </c>
    </row>
    <row r="276" spans="1:82">
      <c r="A276" s="70" t="s">
        <v>2053</v>
      </c>
      <c r="B276" s="70">
        <v>441</v>
      </c>
      <c r="C276" s="70">
        <v>16</v>
      </c>
      <c r="D276" s="70">
        <v>26</v>
      </c>
      <c r="E276" s="70">
        <v>2019</v>
      </c>
      <c r="F276" s="70" t="s">
        <v>158</v>
      </c>
      <c r="G276" s="70" t="s">
        <v>2037</v>
      </c>
      <c r="H276" s="70" t="s">
        <v>2038</v>
      </c>
      <c r="I276" s="148"/>
      <c r="J276" s="71">
        <v>45.054827079366589</v>
      </c>
      <c r="K276" s="71">
        <v>5.0503785739230471</v>
      </c>
      <c r="L276" s="71">
        <v>1.6298249592278089</v>
      </c>
      <c r="M276" s="71">
        <v>130.07301874429791</v>
      </c>
      <c r="N276" s="71">
        <v>161.55785411378804</v>
      </c>
      <c r="O276" s="71">
        <v>72.635994154585575</v>
      </c>
      <c r="P276" s="71">
        <v>48.318253407645649</v>
      </c>
      <c r="Q276" s="71">
        <v>8.7506325517746504</v>
      </c>
      <c r="R276" s="71">
        <v>0</v>
      </c>
      <c r="S276" s="71">
        <v>12.583518311359999</v>
      </c>
      <c r="T276" s="72"/>
      <c r="U276" s="71">
        <v>8580569</v>
      </c>
      <c r="V276" s="71">
        <v>2671</v>
      </c>
      <c r="W276" s="71">
        <v>34</v>
      </c>
      <c r="X276" s="71">
        <v>34848</v>
      </c>
      <c r="Y276" s="71">
        <v>66589</v>
      </c>
      <c r="Z276" s="71">
        <v>45475</v>
      </c>
      <c r="AA276" s="71">
        <v>10033</v>
      </c>
      <c r="AB276" s="71">
        <v>141802</v>
      </c>
      <c r="AC276" s="71">
        <v>0</v>
      </c>
      <c r="AD276" s="71">
        <v>12.583518311360001</v>
      </c>
      <c r="AE276" s="72"/>
      <c r="AF276" s="71">
        <v>55866663.527525403</v>
      </c>
      <c r="AG276" s="71">
        <v>4062529.1495778118</v>
      </c>
      <c r="AH276" s="71">
        <v>373346.77054925577</v>
      </c>
      <c r="AI276" s="71">
        <v>221752249.15468049</v>
      </c>
      <c r="AJ276" s="71">
        <v>256566485.82550159</v>
      </c>
      <c r="AK276" s="71">
        <v>0</v>
      </c>
      <c r="AL276" s="71">
        <v>0</v>
      </c>
      <c r="AM276" s="71">
        <v>19312364.915115528</v>
      </c>
      <c r="AN276" s="71">
        <v>0</v>
      </c>
      <c r="AO276" s="71">
        <v>0</v>
      </c>
      <c r="AP276" s="71">
        <v>557933639.34294999</v>
      </c>
      <c r="AQ276" s="72"/>
      <c r="AR276" s="71">
        <v>1595</v>
      </c>
      <c r="AS276" s="71">
        <v>150</v>
      </c>
      <c r="AT276" s="71">
        <v>0</v>
      </c>
      <c r="AU276" s="71">
        <v>1</v>
      </c>
      <c r="AV276" s="71">
        <v>0</v>
      </c>
      <c r="AW276" s="71">
        <v>0</v>
      </c>
      <c r="AX276" s="71"/>
      <c r="AY276" s="72"/>
      <c r="AZ276" s="71">
        <v>6244.0999999999967</v>
      </c>
      <c r="BA276" s="71">
        <v>5393.9000000000005</v>
      </c>
      <c r="BB276" s="71">
        <v>0</v>
      </c>
      <c r="BC276" s="71">
        <v>63</v>
      </c>
      <c r="BD276" s="71">
        <v>0</v>
      </c>
      <c r="BE276" s="71">
        <v>0</v>
      </c>
      <c r="BF276" s="71"/>
      <c r="BG276" s="72"/>
      <c r="BH276" s="71">
        <v>0</v>
      </c>
      <c r="BI276" s="71">
        <v>0</v>
      </c>
      <c r="BJ276" s="71">
        <v>45.768999999999998</v>
      </c>
      <c r="BK276" s="71">
        <v>3.3849999999999998</v>
      </c>
      <c r="BL276" s="71">
        <v>96.397999999999996</v>
      </c>
      <c r="BM276" s="71">
        <v>0</v>
      </c>
      <c r="BN276" s="72"/>
      <c r="BO276" s="71">
        <v>0</v>
      </c>
      <c r="BP276" s="71">
        <v>0</v>
      </c>
      <c r="BQ276" s="71">
        <v>5</v>
      </c>
      <c r="BR276" s="71">
        <v>1</v>
      </c>
      <c r="BS276" s="71">
        <v>4</v>
      </c>
      <c r="BT276" s="71">
        <v>0</v>
      </c>
      <c r="BU276"/>
      <c r="BV276" s="70">
        <v>145.55199999999999</v>
      </c>
      <c r="BW276" s="70">
        <v>0</v>
      </c>
      <c r="BX276" s="70">
        <v>0</v>
      </c>
      <c r="BY276" s="70">
        <v>0</v>
      </c>
      <c r="BZ276" s="70">
        <v>0</v>
      </c>
      <c r="CA276" s="70">
        <v>0</v>
      </c>
      <c r="CB276" s="70">
        <v>0</v>
      </c>
      <c r="CC276" s="70">
        <v>0</v>
      </c>
      <c r="CD276" s="70">
        <v>0</v>
      </c>
    </row>
    <row r="277" spans="1:82">
      <c r="A277" s="70" t="s">
        <v>2054</v>
      </c>
      <c r="B277" s="70">
        <v>442</v>
      </c>
      <c r="C277" s="70">
        <v>17</v>
      </c>
      <c r="D277" s="70">
        <v>26</v>
      </c>
      <c r="E277" s="70">
        <v>2020</v>
      </c>
      <c r="F277" s="70" t="s">
        <v>159</v>
      </c>
      <c r="G277" s="70" t="s">
        <v>2037</v>
      </c>
      <c r="H277" s="70" t="s">
        <v>2038</v>
      </c>
      <c r="I277" s="148"/>
      <c r="J277" s="71">
        <v>46.144705369918583</v>
      </c>
      <c r="K277" s="71">
        <v>5.958169436286771</v>
      </c>
      <c r="L277" s="71">
        <v>1.552182511979548</v>
      </c>
      <c r="M277" s="71">
        <v>123.22979750749649</v>
      </c>
      <c r="N277" s="71">
        <v>171.3639436053848</v>
      </c>
      <c r="O277" s="71">
        <v>64.165588708315866</v>
      </c>
      <c r="P277" s="71">
        <v>46.020956255318289</v>
      </c>
      <c r="Q277" s="71">
        <v>8.4428807871083293</v>
      </c>
      <c r="R277" s="71">
        <v>0</v>
      </c>
      <c r="S277" s="71">
        <v>13.557660836</v>
      </c>
      <c r="T277" s="72"/>
      <c r="U277" s="71">
        <v>8261326</v>
      </c>
      <c r="V277" s="71">
        <v>2877</v>
      </c>
      <c r="W277" s="71">
        <v>33</v>
      </c>
      <c r="X277" s="71">
        <v>36438</v>
      </c>
      <c r="Y277" s="71">
        <v>67825</v>
      </c>
      <c r="Z277" s="71">
        <v>45851</v>
      </c>
      <c r="AA277" s="71">
        <v>10157</v>
      </c>
      <c r="AB277" s="71">
        <v>143195</v>
      </c>
      <c r="AC277" s="71">
        <v>0</v>
      </c>
      <c r="AD277" s="71">
        <v>13.557660836</v>
      </c>
      <c r="AE277" s="72"/>
      <c r="AF277" s="71">
        <v>57899211.401145548</v>
      </c>
      <c r="AG277" s="71">
        <v>4544183.235684664</v>
      </c>
      <c r="AH277" s="71">
        <v>366048.81226053572</v>
      </c>
      <c r="AI277" s="71">
        <v>210400504.303413</v>
      </c>
      <c r="AJ277" s="71">
        <v>294884008.45557177</v>
      </c>
      <c r="AK277" s="71"/>
      <c r="AL277" s="71"/>
      <c r="AM277" s="71">
        <v>18688538.429632094</v>
      </c>
      <c r="AN277" s="71"/>
      <c r="AO277" s="71"/>
      <c r="AP277" s="71">
        <v>586782494.63770759</v>
      </c>
      <c r="AQ277" s="72"/>
      <c r="AR277" s="71">
        <v>1730</v>
      </c>
      <c r="AS277" s="71">
        <v>153</v>
      </c>
      <c r="AT277" s="71">
        <v>0</v>
      </c>
      <c r="AU277" s="71">
        <v>1</v>
      </c>
      <c r="AV277" s="71">
        <v>0</v>
      </c>
      <c r="AW277" s="71">
        <v>0</v>
      </c>
      <c r="AX277" s="71"/>
      <c r="AY277" s="72"/>
      <c r="AZ277" s="71">
        <v>6977.4000000000096</v>
      </c>
      <c r="BA277" s="71">
        <v>5424.5</v>
      </c>
      <c r="BB277" s="71">
        <v>0</v>
      </c>
      <c r="BC277" s="71">
        <v>63</v>
      </c>
      <c r="BD277" s="71">
        <v>0</v>
      </c>
      <c r="BE277" s="71">
        <v>0</v>
      </c>
      <c r="BF277" s="71"/>
      <c r="BG277" s="72"/>
      <c r="BH277" s="71">
        <v>0</v>
      </c>
      <c r="BI277" s="71">
        <v>0</v>
      </c>
      <c r="BJ277" s="71">
        <v>38.533000000000001</v>
      </c>
      <c r="BK277" s="71">
        <v>3.1640000000000001</v>
      </c>
      <c r="BL277" s="71">
        <v>84.656999999999996</v>
      </c>
      <c r="BM277" s="71">
        <v>0</v>
      </c>
      <c r="BN277" s="72"/>
      <c r="BO277" s="71">
        <v>0</v>
      </c>
      <c r="BP277" s="71">
        <v>0</v>
      </c>
      <c r="BQ277" s="71">
        <v>4</v>
      </c>
      <c r="BR277" s="71">
        <v>1</v>
      </c>
      <c r="BS277" s="71">
        <v>4</v>
      </c>
      <c r="BT277" s="71">
        <v>0</v>
      </c>
      <c r="BU277"/>
      <c r="BV277" s="70">
        <v>126.354</v>
      </c>
      <c r="BW277" s="70">
        <v>0</v>
      </c>
      <c r="BX277" s="70">
        <v>0</v>
      </c>
      <c r="BY277" s="70">
        <v>0</v>
      </c>
      <c r="BZ277" s="70">
        <v>0</v>
      </c>
      <c r="CA277" s="70">
        <v>0</v>
      </c>
      <c r="CB277" s="70">
        <v>0</v>
      </c>
      <c r="CC277" s="70">
        <v>0</v>
      </c>
      <c r="CD277" s="70">
        <v>0</v>
      </c>
    </row>
    <row r="278" spans="1:82">
      <c r="A278" s="70" t="s">
        <v>2055</v>
      </c>
      <c r="B278" s="70">
        <v>442</v>
      </c>
      <c r="C278" s="70">
        <v>18</v>
      </c>
      <c r="D278" s="70">
        <v>26</v>
      </c>
      <c r="E278" s="70">
        <v>2021</v>
      </c>
      <c r="F278" s="70" t="s">
        <v>160</v>
      </c>
      <c r="G278" s="70" t="s">
        <v>2037</v>
      </c>
      <c r="H278" s="70" t="s">
        <v>2038</v>
      </c>
      <c r="I278" s="148"/>
      <c r="J278" s="71">
        <v>45.600479426807503</v>
      </c>
      <c r="K278" s="71">
        <v>6.6340703033805344</v>
      </c>
      <c r="L278" s="71">
        <v>1.4271373833275665</v>
      </c>
      <c r="M278" s="71">
        <v>139.68375010131894</v>
      </c>
      <c r="N278" s="71">
        <v>170.23422045636732</v>
      </c>
      <c r="O278" s="71">
        <v>62.725470179146193</v>
      </c>
      <c r="P278" s="71">
        <v>47.599871832276683</v>
      </c>
      <c r="Q278" s="71">
        <v>8.3835128156608505</v>
      </c>
      <c r="R278" s="71">
        <v>0</v>
      </c>
      <c r="S278" s="71">
        <v>15.90702766318635</v>
      </c>
      <c r="T278" s="72"/>
      <c r="U278" s="71">
        <v>9431391</v>
      </c>
      <c r="V278" s="71">
        <v>2877</v>
      </c>
      <c r="W278" s="71">
        <v>33</v>
      </c>
      <c r="X278" s="71">
        <v>36438</v>
      </c>
      <c r="Y278" s="71">
        <v>68326</v>
      </c>
      <c r="Z278" s="71">
        <v>46151</v>
      </c>
      <c r="AA278" s="71">
        <v>10244</v>
      </c>
      <c r="AB278" s="71">
        <v>143585</v>
      </c>
      <c r="AC278" s="71">
        <v>0</v>
      </c>
      <c r="AD278" s="71">
        <v>15.90702766318635</v>
      </c>
      <c r="AE278" s="72"/>
      <c r="AF278" s="71">
        <v>57629017.739186384</v>
      </c>
      <c r="AG278" s="71">
        <v>5114985.2975106202</v>
      </c>
      <c r="AH278" s="71">
        <v>322332.65847516473</v>
      </c>
      <c r="AI278" s="71">
        <v>235600134.36849225</v>
      </c>
      <c r="AJ278" s="71">
        <v>260786557.22966999</v>
      </c>
      <c r="AK278" s="71">
        <v>0</v>
      </c>
      <c r="AL278" s="71">
        <v>0</v>
      </c>
      <c r="AM278" s="71">
        <v>18847525.330883384</v>
      </c>
      <c r="AN278" s="71">
        <v>0</v>
      </c>
      <c r="AO278" s="71">
        <v>0</v>
      </c>
      <c r="AP278" s="71">
        <v>578300552.62421787</v>
      </c>
      <c r="AQ278" s="72"/>
      <c r="AR278" s="71">
        <v>1814</v>
      </c>
      <c r="AS278" s="71">
        <v>154</v>
      </c>
      <c r="AT278" s="71">
        <v>0</v>
      </c>
      <c r="AU278" s="71">
        <v>1</v>
      </c>
      <c r="AV278" s="71">
        <v>0</v>
      </c>
      <c r="AW278" s="71">
        <v>0</v>
      </c>
      <c r="AX278" s="71"/>
      <c r="AY278" s="72"/>
      <c r="AZ278" s="71">
        <v>7375.00000000001</v>
      </c>
      <c r="BA278" s="71">
        <v>5435.5</v>
      </c>
      <c r="BB278" s="71">
        <v>0</v>
      </c>
      <c r="BC278" s="71">
        <v>63</v>
      </c>
      <c r="BD278" s="71">
        <v>0</v>
      </c>
      <c r="BE278" s="71">
        <v>0</v>
      </c>
      <c r="BF278" s="71"/>
      <c r="BG278" s="72"/>
      <c r="BH278" s="71">
        <v>0</v>
      </c>
      <c r="BI278" s="71">
        <v>0</v>
      </c>
      <c r="BJ278" s="71">
        <v>46.615000000000002</v>
      </c>
      <c r="BK278" s="71">
        <v>3.2890000000000001</v>
      </c>
      <c r="BL278" s="71">
        <v>81.677000000000007</v>
      </c>
      <c r="BM278" s="71">
        <v>0</v>
      </c>
      <c r="BN278" s="72"/>
      <c r="BO278" s="71">
        <v>0</v>
      </c>
      <c r="BP278" s="71">
        <v>0</v>
      </c>
      <c r="BQ278" s="71">
        <v>5</v>
      </c>
      <c r="BR278" s="71">
        <v>1</v>
      </c>
      <c r="BS278" s="71">
        <v>4</v>
      </c>
      <c r="BT278" s="71">
        <v>0</v>
      </c>
      <c r="BU278"/>
      <c r="BV278" s="70">
        <v>131.58099999999999</v>
      </c>
      <c r="BW278" s="70">
        <v>0</v>
      </c>
      <c r="BX278" s="70">
        <v>0</v>
      </c>
      <c r="BY278" s="70">
        <v>0</v>
      </c>
      <c r="BZ278" s="70">
        <v>0</v>
      </c>
      <c r="CA278" s="70">
        <v>0</v>
      </c>
      <c r="CB278" s="70">
        <v>0</v>
      </c>
      <c r="CC278" s="70">
        <v>0</v>
      </c>
      <c r="CD278" s="70">
        <v>0</v>
      </c>
    </row>
    <row r="279" spans="1:82">
      <c r="A279" s="70" t="s">
        <v>2056</v>
      </c>
      <c r="B279" s="70">
        <v>442</v>
      </c>
      <c r="C279" s="70">
        <v>19</v>
      </c>
      <c r="D279" s="70">
        <v>26</v>
      </c>
      <c r="E279" s="70">
        <v>2022</v>
      </c>
      <c r="F279" s="70" t="s">
        <v>161</v>
      </c>
      <c r="G279" s="70" t="s">
        <v>2037</v>
      </c>
      <c r="H279" s="70" t="s">
        <v>2038</v>
      </c>
      <c r="I279" s="148"/>
      <c r="J279" s="71">
        <v>41.123466426811632</v>
      </c>
      <c r="K279" s="71">
        <v>6.4054983895186695</v>
      </c>
      <c r="L279" s="71">
        <v>1.1740572062862864</v>
      </c>
      <c r="M279" s="71">
        <v>134.54119164602508</v>
      </c>
      <c r="N279" s="71">
        <v>174.09652283655487</v>
      </c>
      <c r="O279" s="71">
        <v>66.21243338159978</v>
      </c>
      <c r="P279" s="71">
        <v>47.356549463818894</v>
      </c>
      <c r="Q279" s="71">
        <v>8.480907251255573</v>
      </c>
      <c r="R279" s="71">
        <v>0</v>
      </c>
      <c r="S279" s="71">
        <v>14.805989716111</v>
      </c>
      <c r="T279" s="72"/>
      <c r="U279" s="71">
        <v>9157160</v>
      </c>
      <c r="V279" s="71">
        <v>2877</v>
      </c>
      <c r="W279" s="71">
        <v>33</v>
      </c>
      <c r="X279" s="71">
        <v>36438</v>
      </c>
      <c r="Y279" s="71">
        <v>69031</v>
      </c>
      <c r="Z279" s="71">
        <v>46286</v>
      </c>
      <c r="AA279" s="71">
        <v>10347</v>
      </c>
      <c r="AB279" s="71">
        <v>144062</v>
      </c>
      <c r="AC279" s="71">
        <v>0</v>
      </c>
      <c r="AD279" s="71">
        <v>14.805989716111</v>
      </c>
      <c r="AE279" s="72"/>
      <c r="AF279" s="71">
        <v>50900326.107457414</v>
      </c>
      <c r="AG279" s="71">
        <v>5129674.1690877266</v>
      </c>
      <c r="AH279" s="71">
        <v>319059.91743333999</v>
      </c>
      <c r="AI279" s="71">
        <v>222832120.21713662</v>
      </c>
      <c r="AJ279" s="71">
        <v>289623932.08627611</v>
      </c>
      <c r="AK279" s="71">
        <v>0</v>
      </c>
      <c r="AL279" s="71">
        <v>0</v>
      </c>
      <c r="AM279" s="71">
        <v>18602336.286877882</v>
      </c>
      <c r="AN279" s="71">
        <v>0</v>
      </c>
      <c r="AO279" s="71">
        <v>0</v>
      </c>
      <c r="AP279" s="71">
        <v>587407448.78426909</v>
      </c>
      <c r="AQ279" s="72"/>
      <c r="AR279" s="71">
        <v>1960</v>
      </c>
      <c r="AS279" s="71">
        <v>153</v>
      </c>
      <c r="AT279" s="71">
        <v>0</v>
      </c>
      <c r="AU279" s="71">
        <v>1</v>
      </c>
      <c r="AV279" s="71">
        <v>0</v>
      </c>
      <c r="AW279" s="71">
        <v>0</v>
      </c>
      <c r="AX279" s="71"/>
      <c r="AY279" s="72"/>
      <c r="AZ279" s="71">
        <v>7941.3999999999978</v>
      </c>
      <c r="BA279" s="71">
        <v>5413.9</v>
      </c>
      <c r="BB279" s="71">
        <v>0</v>
      </c>
      <c r="BC279" s="71">
        <v>63</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2057</v>
      </c>
      <c r="B280" s="70">
        <v>442</v>
      </c>
      <c r="C280" s="70">
        <v>20</v>
      </c>
      <c r="D280" s="70">
        <v>26</v>
      </c>
      <c r="E280" s="70">
        <v>2023</v>
      </c>
      <c r="F280" s="70" t="s">
        <v>1539</v>
      </c>
      <c r="G280" s="70" t="s">
        <v>2037</v>
      </c>
      <c r="H280" s="70" t="s">
        <v>2038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2130</v>
      </c>
      <c r="AS280" s="71">
        <v>152</v>
      </c>
      <c r="AT280" s="71">
        <v>0</v>
      </c>
      <c r="AU280" s="71">
        <v>1</v>
      </c>
      <c r="AV280" s="71">
        <v>0</v>
      </c>
      <c r="AW280" s="71">
        <v>0</v>
      </c>
      <c r="AX280" s="71"/>
      <c r="AY280" s="72"/>
      <c r="AZ280" s="71">
        <v>8545.4999999999891</v>
      </c>
      <c r="BA280" s="71">
        <v>5381.5</v>
      </c>
      <c r="BB280" s="71">
        <v>0</v>
      </c>
      <c r="BC280" s="71">
        <v>63</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2058</v>
      </c>
      <c r="B281" s="70">
        <v>442</v>
      </c>
      <c r="C281" s="70">
        <v>21</v>
      </c>
      <c r="D281" s="70">
        <v>26</v>
      </c>
      <c r="E281" s="70">
        <v>2024</v>
      </c>
      <c r="F281" s="70" t="s">
        <v>1558</v>
      </c>
      <c r="G281" s="70" t="s">
        <v>2037</v>
      </c>
      <c r="H281" s="70" t="s">
        <v>2038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2059</v>
      </c>
      <c r="B282" s="70">
        <v>222</v>
      </c>
      <c r="C282" s="70">
        <v>1</v>
      </c>
      <c r="D282" s="70">
        <v>14</v>
      </c>
      <c r="E282" s="70">
        <v>1990</v>
      </c>
      <c r="F282" s="70" t="s">
        <v>787</v>
      </c>
      <c r="G282" s="70" t="s">
        <v>2060</v>
      </c>
      <c r="H282" s="70" t="s">
        <v>2061</v>
      </c>
      <c r="I282" s="148"/>
      <c r="J282" s="71">
        <v>753.4812649041387</v>
      </c>
      <c r="K282" s="71">
        <v>13.545313415608311</v>
      </c>
      <c r="L282" s="71">
        <v>5.6716383783683222</v>
      </c>
      <c r="M282" s="71">
        <v>83.717007542062191</v>
      </c>
      <c r="N282" s="71">
        <v>140.41007107735379</v>
      </c>
      <c r="O282" s="71">
        <v>127.3729893827711</v>
      </c>
      <c r="P282" s="71">
        <v>96.313556645992108</v>
      </c>
      <c r="Q282" s="71">
        <v>8.5155717151723707</v>
      </c>
      <c r="R282" s="71">
        <v>0</v>
      </c>
      <c r="S282" s="71">
        <v>8.4297128621169204</v>
      </c>
      <c r="T282" s="72"/>
      <c r="U282" s="71">
        <v>63007761</v>
      </c>
      <c r="V282" s="71">
        <v>3636</v>
      </c>
      <c r="W282" s="71">
        <v>75</v>
      </c>
      <c r="X282" s="71">
        <v>29458</v>
      </c>
      <c r="Y282" s="71">
        <v>40492</v>
      </c>
      <c r="Z282" s="71">
        <v>52390</v>
      </c>
      <c r="AA282" s="71">
        <v>23386</v>
      </c>
      <c r="AB282" s="71">
        <v>138264</v>
      </c>
      <c r="AC282" s="71">
        <v>0</v>
      </c>
      <c r="AD282" s="71">
        <v>8.4297128621169204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2062</v>
      </c>
      <c r="B283" s="70">
        <v>223</v>
      </c>
      <c r="C283" s="70">
        <v>2</v>
      </c>
      <c r="D283" s="70">
        <v>14</v>
      </c>
      <c r="E283" s="70">
        <v>2005</v>
      </c>
      <c r="F283" s="70" t="s">
        <v>789</v>
      </c>
      <c r="G283" s="70" t="s">
        <v>2060</v>
      </c>
      <c r="H283" s="70" t="s">
        <v>2061</v>
      </c>
      <c r="I283" s="148"/>
      <c r="J283" s="71">
        <v>704.93396821983561</v>
      </c>
      <c r="K283" s="71">
        <v>9.7520784870612278</v>
      </c>
      <c r="L283" s="71">
        <v>9.5873161458454295</v>
      </c>
      <c r="M283" s="71">
        <v>165.0521151264951</v>
      </c>
      <c r="N283" s="71">
        <v>205.8787561684625</v>
      </c>
      <c r="O283" s="71">
        <v>182.7840434618347</v>
      </c>
      <c r="P283" s="71">
        <v>100.8548753171343</v>
      </c>
      <c r="Q283" s="71">
        <v>8.5537696765878408</v>
      </c>
      <c r="R283" s="71">
        <v>0</v>
      </c>
      <c r="S283" s="71">
        <v>24.533634326719</v>
      </c>
      <c r="T283" s="72"/>
      <c r="U283" s="71">
        <v>61580618</v>
      </c>
      <c r="V283" s="71">
        <v>3547</v>
      </c>
      <c r="W283" s="71">
        <v>133</v>
      </c>
      <c r="X283" s="71">
        <v>30796</v>
      </c>
      <c r="Y283" s="71">
        <v>50771</v>
      </c>
      <c r="Z283" s="71">
        <v>86999</v>
      </c>
      <c r="AA283" s="71">
        <v>20056</v>
      </c>
      <c r="AB283" s="71">
        <v>145190</v>
      </c>
      <c r="AC283" s="71">
        <v>0</v>
      </c>
      <c r="AD283" s="71">
        <v>24.533634326719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2063</v>
      </c>
      <c r="B284" s="70">
        <v>224</v>
      </c>
      <c r="C284" s="70">
        <v>3</v>
      </c>
      <c r="D284" s="70">
        <v>14</v>
      </c>
      <c r="E284" s="70">
        <v>2006</v>
      </c>
      <c r="F284" s="70" t="s">
        <v>790</v>
      </c>
      <c r="G284" s="70" t="s">
        <v>2060</v>
      </c>
      <c r="H284" s="70" t="s">
        <v>2061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2064</v>
      </c>
      <c r="B285" s="70">
        <v>225</v>
      </c>
      <c r="C285" s="70">
        <v>4</v>
      </c>
      <c r="D285" s="70">
        <v>14</v>
      </c>
      <c r="E285" s="70">
        <v>2007</v>
      </c>
      <c r="F285" s="70" t="s">
        <v>791</v>
      </c>
      <c r="G285" s="70" t="s">
        <v>2060</v>
      </c>
      <c r="H285" s="70" t="s">
        <v>2061</v>
      </c>
      <c r="I285" s="148"/>
      <c r="J285" s="71">
        <v>607.69043807675598</v>
      </c>
      <c r="K285" s="71">
        <v>8.8902637519867636</v>
      </c>
      <c r="L285" s="71">
        <v>3.8070140355424922</v>
      </c>
      <c r="M285" s="71">
        <v>168.51861463036349</v>
      </c>
      <c r="N285" s="71">
        <v>223.2003390005078</v>
      </c>
      <c r="O285" s="71">
        <v>178.6490659526967</v>
      </c>
      <c r="P285" s="71">
        <v>104.1317767606277</v>
      </c>
      <c r="Q285" s="71">
        <v>9.0542353404075602</v>
      </c>
      <c r="R285" s="71">
        <v>0</v>
      </c>
      <c r="S285" s="71">
        <v>26.303687378136431</v>
      </c>
      <c r="T285" s="72"/>
      <c r="U285" s="71">
        <v>65214785</v>
      </c>
      <c r="V285" s="71">
        <v>3188</v>
      </c>
      <c r="W285" s="71">
        <v>64</v>
      </c>
      <c r="X285" s="71">
        <v>37752</v>
      </c>
      <c r="Y285" s="71">
        <v>52018</v>
      </c>
      <c r="Z285" s="71">
        <v>88394</v>
      </c>
      <c r="AA285" s="71">
        <v>20392</v>
      </c>
      <c r="AB285" s="71">
        <v>145558</v>
      </c>
      <c r="AC285" s="71">
        <v>0</v>
      </c>
      <c r="AD285" s="71">
        <v>26.303687378136431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2065</v>
      </c>
      <c r="B286" s="70">
        <v>226</v>
      </c>
      <c r="C286" s="70">
        <v>5</v>
      </c>
      <c r="D286" s="70">
        <v>14</v>
      </c>
      <c r="E286" s="70">
        <v>2008</v>
      </c>
      <c r="F286" s="70" t="s">
        <v>792</v>
      </c>
      <c r="G286" s="70" t="s">
        <v>2060</v>
      </c>
      <c r="H286" s="70" t="s">
        <v>2061</v>
      </c>
      <c r="I286" s="148"/>
      <c r="J286" s="71">
        <v>673.54024687298443</v>
      </c>
      <c r="K286" s="71">
        <v>6.6159712694777282</v>
      </c>
      <c r="L286" s="71">
        <v>3.2942145141340449</v>
      </c>
      <c r="M286" s="71">
        <v>178.55590299045309</v>
      </c>
      <c r="N286" s="71">
        <v>233.34238394739191</v>
      </c>
      <c r="O286" s="71">
        <v>172.28095860541771</v>
      </c>
      <c r="P286" s="71">
        <v>100.2385986581677</v>
      </c>
      <c r="Q286" s="71">
        <v>8.92014530872782</v>
      </c>
      <c r="R286" s="71">
        <v>0</v>
      </c>
      <c r="S286" s="71">
        <v>25.147202631674809</v>
      </c>
      <c r="T286" s="72"/>
      <c r="U286" s="71">
        <v>78474303</v>
      </c>
      <c r="V286" s="71">
        <v>3188</v>
      </c>
      <c r="W286" s="71">
        <v>64</v>
      </c>
      <c r="X286" s="71">
        <v>37752</v>
      </c>
      <c r="Y286" s="71">
        <v>52605</v>
      </c>
      <c r="Z286" s="71">
        <v>88235</v>
      </c>
      <c r="AA286" s="71">
        <v>19652</v>
      </c>
      <c r="AB286" s="71">
        <v>145761</v>
      </c>
      <c r="AC286" s="71">
        <v>0</v>
      </c>
      <c r="AD286" s="71">
        <v>25.147202631674809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2066</v>
      </c>
      <c r="B287" s="70">
        <v>227</v>
      </c>
      <c r="C287" s="70">
        <v>6</v>
      </c>
      <c r="D287" s="70">
        <v>14</v>
      </c>
      <c r="E287" s="70">
        <v>2009</v>
      </c>
      <c r="F287" s="70" t="s">
        <v>176</v>
      </c>
      <c r="G287" s="70" t="s">
        <v>2060</v>
      </c>
      <c r="H287" s="70" t="s">
        <v>2061</v>
      </c>
      <c r="I287" s="148"/>
      <c r="J287" s="71">
        <v>614.4019408809952</v>
      </c>
      <c r="K287" s="71">
        <v>7.0541128919181224</v>
      </c>
      <c r="L287" s="71">
        <v>3.9556869275109419</v>
      </c>
      <c r="M287" s="71">
        <v>190.59380363378639</v>
      </c>
      <c r="N287" s="71">
        <v>216.43358019723701</v>
      </c>
      <c r="O287" s="71">
        <v>175.10133196770221</v>
      </c>
      <c r="P287" s="71">
        <v>94.420554516713992</v>
      </c>
      <c r="Q287" s="71">
        <v>8.4982974144325603</v>
      </c>
      <c r="R287" s="71">
        <v>0</v>
      </c>
      <c r="S287" s="71">
        <v>23.14610012579513</v>
      </c>
      <c r="T287" s="72"/>
      <c r="U287" s="71">
        <v>62178404</v>
      </c>
      <c r="V287" s="71">
        <v>3332</v>
      </c>
      <c r="W287" s="71">
        <v>102</v>
      </c>
      <c r="X287" s="71">
        <v>41302</v>
      </c>
      <c r="Y287" s="71">
        <v>53035</v>
      </c>
      <c r="Z287" s="71">
        <v>88518</v>
      </c>
      <c r="AA287" s="71">
        <v>19004</v>
      </c>
      <c r="AB287" s="71">
        <v>145775</v>
      </c>
      <c r="AC287" s="71">
        <v>0</v>
      </c>
      <c r="AD287" s="71">
        <v>23.14610012579513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175.01300000000001</v>
      </c>
      <c r="BK287" s="71">
        <v>0</v>
      </c>
      <c r="BL287" s="71">
        <v>54.544999999999995</v>
      </c>
      <c r="BM287" s="71">
        <v>0</v>
      </c>
      <c r="BN287" s="72"/>
      <c r="BO287" s="71">
        <v>0</v>
      </c>
      <c r="BP287" s="71">
        <v>0</v>
      </c>
      <c r="BQ287" s="71">
        <v>13</v>
      </c>
      <c r="BR287" s="71">
        <v>0</v>
      </c>
      <c r="BS287" s="71">
        <v>5</v>
      </c>
      <c r="BT287" s="71">
        <v>0</v>
      </c>
      <c r="BU287"/>
      <c r="BV287" s="70">
        <v>208.601</v>
      </c>
      <c r="BW287" s="70">
        <v>0</v>
      </c>
      <c r="BX287" s="70">
        <v>19.864999999999998</v>
      </c>
      <c r="BY287" s="70">
        <v>0</v>
      </c>
      <c r="BZ287" s="70">
        <v>1.0920000000000001</v>
      </c>
      <c r="CA287" s="70">
        <v>0</v>
      </c>
      <c r="CB287" s="70">
        <v>0</v>
      </c>
      <c r="CC287" s="70">
        <v>0</v>
      </c>
      <c r="CD287" s="70">
        <v>0</v>
      </c>
    </row>
    <row r="288" spans="1:82">
      <c r="A288" s="70" t="s">
        <v>2067</v>
      </c>
      <c r="B288" s="70">
        <v>228</v>
      </c>
      <c r="C288" s="70">
        <v>7</v>
      </c>
      <c r="D288" s="70">
        <v>14</v>
      </c>
      <c r="E288" s="70">
        <v>2010</v>
      </c>
      <c r="F288" s="70" t="s">
        <v>177</v>
      </c>
      <c r="G288" s="70" t="s">
        <v>2060</v>
      </c>
      <c r="H288" s="70" t="s">
        <v>2061</v>
      </c>
      <c r="I288" s="148"/>
      <c r="J288" s="71">
        <v>736.92378685726055</v>
      </c>
      <c r="K288" s="71">
        <v>7.4663183083755751</v>
      </c>
      <c r="L288" s="71">
        <v>4.7110077460111457</v>
      </c>
      <c r="M288" s="71">
        <v>194.87099457594121</v>
      </c>
      <c r="N288" s="71">
        <v>245.25866164293791</v>
      </c>
      <c r="O288" s="71">
        <v>175.19717197401391</v>
      </c>
      <c r="P288" s="71">
        <v>94.224879010228477</v>
      </c>
      <c r="Q288" s="71">
        <v>8.8866869540195399</v>
      </c>
      <c r="R288" s="71">
        <v>0</v>
      </c>
      <c r="S288" s="71">
        <v>24.622334461236271</v>
      </c>
      <c r="T288" s="72"/>
      <c r="U288" s="71">
        <v>69965555</v>
      </c>
      <c r="V288" s="71">
        <v>3332</v>
      </c>
      <c r="W288" s="71">
        <v>102</v>
      </c>
      <c r="X288" s="71">
        <v>41302</v>
      </c>
      <c r="Y288" s="71">
        <v>53667</v>
      </c>
      <c r="Z288" s="71">
        <v>88978</v>
      </c>
      <c r="AA288" s="71">
        <v>18491</v>
      </c>
      <c r="AB288" s="71">
        <v>146069</v>
      </c>
      <c r="AC288" s="71">
        <v>0</v>
      </c>
      <c r="AD288" s="71">
        <v>24.622334461236271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189.17099999999999</v>
      </c>
      <c r="BK288" s="71">
        <v>0</v>
      </c>
      <c r="BL288" s="71">
        <v>66.962999999999994</v>
      </c>
      <c r="BM288" s="71">
        <v>0</v>
      </c>
      <c r="BN288" s="72"/>
      <c r="BO288" s="71">
        <v>0</v>
      </c>
      <c r="BP288" s="71">
        <v>0</v>
      </c>
      <c r="BQ288" s="71">
        <v>13</v>
      </c>
      <c r="BR288" s="71">
        <v>0</v>
      </c>
      <c r="BS288" s="71">
        <v>5</v>
      </c>
      <c r="BT288" s="71">
        <v>0</v>
      </c>
      <c r="BU288"/>
      <c r="BV288" s="70">
        <v>235.17699999999999</v>
      </c>
      <c r="BW288" s="70">
        <v>0</v>
      </c>
      <c r="BX288" s="70">
        <v>19.864999999999998</v>
      </c>
      <c r="BY288" s="70">
        <v>0</v>
      </c>
      <c r="BZ288" s="70">
        <v>1.0920000000000001</v>
      </c>
      <c r="CA288" s="70">
        <v>0</v>
      </c>
      <c r="CB288" s="70">
        <v>0</v>
      </c>
      <c r="CC288" s="70">
        <v>0</v>
      </c>
      <c r="CD288" s="70">
        <v>0</v>
      </c>
    </row>
    <row r="289" spans="1:82">
      <c r="A289" s="70" t="s">
        <v>2068</v>
      </c>
      <c r="B289" s="70">
        <v>229</v>
      </c>
      <c r="C289" s="70">
        <v>8</v>
      </c>
      <c r="D289" s="70">
        <v>14</v>
      </c>
      <c r="E289" s="70">
        <v>2011</v>
      </c>
      <c r="F289" s="70" t="s">
        <v>178</v>
      </c>
      <c r="G289" s="70" t="s">
        <v>2060</v>
      </c>
      <c r="H289" s="70" t="s">
        <v>2061</v>
      </c>
      <c r="I289" s="148"/>
      <c r="J289" s="71">
        <v>746.35285586917871</v>
      </c>
      <c r="K289" s="71">
        <v>9.7332136305789305</v>
      </c>
      <c r="L289" s="71">
        <v>3.9708396233677541</v>
      </c>
      <c r="M289" s="71">
        <v>223.07474296114981</v>
      </c>
      <c r="N289" s="71">
        <v>245.36846658838479</v>
      </c>
      <c r="O289" s="71">
        <v>173.2294844627483</v>
      </c>
      <c r="P289" s="71">
        <v>89.46316744879465</v>
      </c>
      <c r="Q289" s="71">
        <v>10.2591115642331</v>
      </c>
      <c r="R289" s="71">
        <v>0</v>
      </c>
      <c r="S289" s="71">
        <v>22.503970281081749</v>
      </c>
      <c r="T289" s="72"/>
      <c r="U289" s="71">
        <v>70441506</v>
      </c>
      <c r="V289" s="71">
        <v>3332</v>
      </c>
      <c r="W289" s="71">
        <v>102</v>
      </c>
      <c r="X289" s="71">
        <v>41302</v>
      </c>
      <c r="Y289" s="71">
        <v>54294</v>
      </c>
      <c r="Z289" s="71">
        <v>89890</v>
      </c>
      <c r="AA289" s="71">
        <v>18079</v>
      </c>
      <c r="AB289" s="71">
        <v>146189</v>
      </c>
      <c r="AC289" s="71">
        <v>0</v>
      </c>
      <c r="AD289" s="71">
        <v>22.503970281081749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198.649</v>
      </c>
      <c r="BK289" s="71">
        <v>0</v>
      </c>
      <c r="BL289" s="71">
        <v>41.173000000000002</v>
      </c>
      <c r="BM289" s="71">
        <v>0</v>
      </c>
      <c r="BN289" s="72"/>
      <c r="BO289" s="71">
        <v>0</v>
      </c>
      <c r="BP289" s="71">
        <v>0</v>
      </c>
      <c r="BQ289" s="71">
        <v>14</v>
      </c>
      <c r="BR289" s="71">
        <v>0</v>
      </c>
      <c r="BS289" s="71">
        <v>5</v>
      </c>
      <c r="BT289" s="71">
        <v>0</v>
      </c>
      <c r="BU289"/>
      <c r="BV289" s="70">
        <v>239.822</v>
      </c>
      <c r="BW289" s="70">
        <v>0</v>
      </c>
      <c r="BX289" s="70">
        <v>0</v>
      </c>
      <c r="BY289" s="70">
        <v>0</v>
      </c>
      <c r="BZ289" s="70">
        <v>0</v>
      </c>
      <c r="CA289" s="70">
        <v>0</v>
      </c>
      <c r="CB289" s="70">
        <v>0</v>
      </c>
      <c r="CC289" s="70">
        <v>0</v>
      </c>
      <c r="CD289" s="70">
        <v>0</v>
      </c>
    </row>
    <row r="290" spans="1:82">
      <c r="A290" s="70" t="s">
        <v>2069</v>
      </c>
      <c r="B290" s="70">
        <v>230</v>
      </c>
      <c r="C290" s="70">
        <v>9</v>
      </c>
      <c r="D290" s="70">
        <v>14</v>
      </c>
      <c r="E290" s="70">
        <v>2012</v>
      </c>
      <c r="F290" s="70" t="s">
        <v>179</v>
      </c>
      <c r="G290" s="70" t="s">
        <v>2060</v>
      </c>
      <c r="H290" s="70" t="s">
        <v>2061</v>
      </c>
      <c r="I290" s="148"/>
      <c r="J290" s="71">
        <v>657.23682212336348</v>
      </c>
      <c r="K290" s="71">
        <v>8.7852342366433138</v>
      </c>
      <c r="L290" s="71">
        <v>3.8579808179655219</v>
      </c>
      <c r="M290" s="71">
        <v>216.83311146730409</v>
      </c>
      <c r="N290" s="71">
        <v>244.50898302927021</v>
      </c>
      <c r="O290" s="71">
        <v>172.90833471063971</v>
      </c>
      <c r="P290" s="71">
        <v>88.051196288405464</v>
      </c>
      <c r="Q290" s="71">
        <v>11.3550031364012</v>
      </c>
      <c r="R290" s="71">
        <v>0</v>
      </c>
      <c r="S290" s="71">
        <v>18.379149039817651</v>
      </c>
      <c r="T290" s="72"/>
      <c r="U290" s="71">
        <v>67074012</v>
      </c>
      <c r="V290" s="71">
        <v>3332</v>
      </c>
      <c r="W290" s="71">
        <v>102</v>
      </c>
      <c r="X290" s="71">
        <v>41302</v>
      </c>
      <c r="Y290" s="71">
        <v>56268</v>
      </c>
      <c r="Z290" s="71">
        <v>90435</v>
      </c>
      <c r="AA290" s="71">
        <v>17693</v>
      </c>
      <c r="AB290" s="71">
        <v>148926</v>
      </c>
      <c r="AC290" s="71">
        <v>0</v>
      </c>
      <c r="AD290" s="71">
        <v>18.379149039817651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203.88499999999999</v>
      </c>
      <c r="BK290" s="71">
        <v>0</v>
      </c>
      <c r="BL290" s="71">
        <v>40.873000000000005</v>
      </c>
      <c r="BM290" s="71">
        <v>0</v>
      </c>
      <c r="BN290" s="72"/>
      <c r="BO290" s="71">
        <v>0</v>
      </c>
      <c r="BP290" s="71">
        <v>0</v>
      </c>
      <c r="BQ290" s="71">
        <v>15</v>
      </c>
      <c r="BR290" s="71">
        <v>0</v>
      </c>
      <c r="BS290" s="71">
        <v>5</v>
      </c>
      <c r="BT290" s="71">
        <v>0</v>
      </c>
      <c r="BU290"/>
      <c r="BV290" s="70">
        <v>244.75800000000001</v>
      </c>
      <c r="BW290" s="70">
        <v>0</v>
      </c>
      <c r="BX290" s="70">
        <v>0</v>
      </c>
      <c r="BY290" s="70">
        <v>0</v>
      </c>
      <c r="BZ290" s="70">
        <v>0</v>
      </c>
      <c r="CA290" s="70">
        <v>0</v>
      </c>
      <c r="CB290" s="70">
        <v>0</v>
      </c>
      <c r="CC290" s="70">
        <v>0</v>
      </c>
      <c r="CD290" s="70">
        <v>0</v>
      </c>
    </row>
    <row r="291" spans="1:82">
      <c r="A291" s="70" t="s">
        <v>2070</v>
      </c>
      <c r="B291" s="70">
        <v>231</v>
      </c>
      <c r="C291" s="70">
        <v>10</v>
      </c>
      <c r="D291" s="70">
        <v>14</v>
      </c>
      <c r="E291" s="70">
        <v>2013</v>
      </c>
      <c r="F291" s="70" t="s">
        <v>180</v>
      </c>
      <c r="G291" s="70" t="s">
        <v>2060</v>
      </c>
      <c r="H291" s="70" t="s">
        <v>2061</v>
      </c>
      <c r="I291" s="148"/>
      <c r="J291" s="71">
        <v>725.64940952686993</v>
      </c>
      <c r="K291" s="71">
        <v>7.0926441787158909</v>
      </c>
      <c r="L291" s="71">
        <v>3.7402103686166179</v>
      </c>
      <c r="M291" s="71">
        <v>221.03764899803829</v>
      </c>
      <c r="N291" s="71">
        <v>230.2209016312666</v>
      </c>
      <c r="O291" s="71">
        <v>167.85730362926441</v>
      </c>
      <c r="P291" s="71">
        <v>87.154114310274252</v>
      </c>
      <c r="Q291" s="71">
        <v>11.5065404524527</v>
      </c>
      <c r="R291" s="71">
        <v>0</v>
      </c>
      <c r="S291" s="71">
        <v>22.567435680232759</v>
      </c>
      <c r="T291" s="72"/>
      <c r="U291" s="71">
        <v>65011643</v>
      </c>
      <c r="V291" s="71">
        <v>3332</v>
      </c>
      <c r="W291" s="71">
        <v>102</v>
      </c>
      <c r="X291" s="71">
        <v>41302</v>
      </c>
      <c r="Y291" s="71">
        <v>56590</v>
      </c>
      <c r="Z291" s="71">
        <v>91713</v>
      </c>
      <c r="AA291" s="71">
        <v>17447</v>
      </c>
      <c r="AB291" s="71">
        <v>148750</v>
      </c>
      <c r="AC291" s="71">
        <v>0</v>
      </c>
      <c r="AD291" s="71">
        <v>22.567435680232759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205.58099999999999</v>
      </c>
      <c r="BK291" s="71">
        <v>0</v>
      </c>
      <c r="BL291" s="71">
        <v>40.052999999999997</v>
      </c>
      <c r="BM291" s="71">
        <v>0</v>
      </c>
      <c r="BN291" s="72"/>
      <c r="BO291" s="71">
        <v>0</v>
      </c>
      <c r="BP291" s="71">
        <v>0</v>
      </c>
      <c r="BQ291" s="71">
        <v>15</v>
      </c>
      <c r="BR291" s="71">
        <v>0</v>
      </c>
      <c r="BS291" s="71">
        <v>5</v>
      </c>
      <c r="BT291" s="71">
        <v>0</v>
      </c>
      <c r="BU291"/>
      <c r="BV291" s="70">
        <v>245.63399999999999</v>
      </c>
      <c r="BW291" s="70">
        <v>0</v>
      </c>
      <c r="BX291" s="70">
        <v>0</v>
      </c>
      <c r="BY291" s="70">
        <v>0</v>
      </c>
      <c r="BZ291" s="70">
        <v>0</v>
      </c>
      <c r="CA291" s="70">
        <v>0</v>
      </c>
      <c r="CB291" s="70">
        <v>0</v>
      </c>
      <c r="CC291" s="70">
        <v>0</v>
      </c>
      <c r="CD291" s="70">
        <v>0</v>
      </c>
    </row>
    <row r="292" spans="1:82">
      <c r="A292" s="70" t="s">
        <v>2071</v>
      </c>
      <c r="B292" s="70">
        <v>232</v>
      </c>
      <c r="C292" s="70">
        <v>11</v>
      </c>
      <c r="D292" s="70">
        <v>14</v>
      </c>
      <c r="E292" s="70">
        <v>2014</v>
      </c>
      <c r="F292" s="70" t="s">
        <v>181</v>
      </c>
      <c r="G292" s="1064" t="s">
        <v>2060</v>
      </c>
      <c r="H292" s="70" t="s">
        <v>2061</v>
      </c>
      <c r="I292" s="148"/>
      <c r="J292" s="71">
        <v>635.87447999948097</v>
      </c>
      <c r="K292" s="71">
        <v>6.9105527864563738</v>
      </c>
      <c r="L292" s="71">
        <v>2.0949815605099502</v>
      </c>
      <c r="M292" s="71">
        <v>212.4435687580885</v>
      </c>
      <c r="N292" s="71">
        <v>229.3313982904113</v>
      </c>
      <c r="O292" s="71">
        <v>160.13783770620054</v>
      </c>
      <c r="P292" s="71">
        <v>86.632990248124344</v>
      </c>
      <c r="Q292" s="71">
        <v>11.020246799500899</v>
      </c>
      <c r="R292" s="71">
        <v>0</v>
      </c>
      <c r="S292" s="71">
        <v>20.86057304575106</v>
      </c>
      <c r="T292" s="72"/>
      <c r="U292" s="71">
        <v>69068680</v>
      </c>
      <c r="V292" s="71">
        <v>2787</v>
      </c>
      <c r="W292" s="71">
        <v>72</v>
      </c>
      <c r="X292" s="71">
        <v>42483</v>
      </c>
      <c r="Y292" s="71">
        <v>57134</v>
      </c>
      <c r="Z292" s="71">
        <v>92152</v>
      </c>
      <c r="AA292" s="71">
        <v>17253</v>
      </c>
      <c r="AB292" s="71">
        <v>148486</v>
      </c>
      <c r="AC292" s="71">
        <v>0</v>
      </c>
      <c r="AD292" s="71">
        <v>20.86057304575106</v>
      </c>
      <c r="AE292" s="72"/>
      <c r="AF292" s="71"/>
      <c r="AG292" s="71"/>
      <c r="AH292" s="71"/>
      <c r="AI292" s="71"/>
      <c r="AJ292" s="71"/>
      <c r="AK292" s="71"/>
      <c r="AL292" s="71"/>
      <c r="AM292" s="71"/>
      <c r="AN292" s="71"/>
      <c r="AO292" s="71"/>
      <c r="AP292" s="71"/>
      <c r="AQ292" s="72"/>
      <c r="AR292" s="71">
        <v>3555</v>
      </c>
      <c r="AS292" s="71">
        <v>644</v>
      </c>
      <c r="AT292" s="71">
        <v>0</v>
      </c>
      <c r="AU292" s="71">
        <v>0</v>
      </c>
      <c r="AV292" s="71">
        <v>0</v>
      </c>
      <c r="AW292" s="71">
        <v>0</v>
      </c>
      <c r="AX292" s="71"/>
      <c r="AY292" s="72"/>
      <c r="AZ292" s="71">
        <v>14478.9</v>
      </c>
      <c r="BA292" s="71">
        <v>18074.5</v>
      </c>
      <c r="BB292" s="71">
        <v>0</v>
      </c>
      <c r="BC292" s="71">
        <v>0</v>
      </c>
      <c r="BD292" s="71">
        <v>0</v>
      </c>
      <c r="BE292" s="71">
        <v>0</v>
      </c>
      <c r="BF292" s="71"/>
      <c r="BG292" s="72"/>
      <c r="BH292" s="71">
        <v>0</v>
      </c>
      <c r="BI292" s="71">
        <v>0</v>
      </c>
      <c r="BJ292" s="71">
        <v>204.7</v>
      </c>
      <c r="BK292" s="71">
        <v>0</v>
      </c>
      <c r="BL292" s="71">
        <v>37.521999999999991</v>
      </c>
      <c r="BM292" s="71">
        <v>0</v>
      </c>
      <c r="BN292" s="72"/>
      <c r="BO292" s="71">
        <v>0</v>
      </c>
      <c r="BP292" s="71">
        <v>0</v>
      </c>
      <c r="BQ292" s="71">
        <v>15</v>
      </c>
      <c r="BR292" s="71">
        <v>0</v>
      </c>
      <c r="BS292" s="71">
        <v>5</v>
      </c>
      <c r="BT292" s="71">
        <v>0</v>
      </c>
      <c r="BU292"/>
      <c r="BV292" s="70">
        <v>242.22200000000001</v>
      </c>
      <c r="BW292" s="70">
        <v>0</v>
      </c>
      <c r="BX292" s="70">
        <v>0</v>
      </c>
      <c r="BY292" s="70">
        <v>0</v>
      </c>
      <c r="BZ292" s="70">
        <v>0</v>
      </c>
      <c r="CA292" s="70">
        <v>0</v>
      </c>
      <c r="CB292" s="70">
        <v>0</v>
      </c>
      <c r="CC292" s="70">
        <v>0</v>
      </c>
      <c r="CD292" s="70">
        <v>0</v>
      </c>
    </row>
    <row r="293" spans="1:82">
      <c r="A293" s="70" t="s">
        <v>2072</v>
      </c>
      <c r="B293" s="70">
        <v>233</v>
      </c>
      <c r="C293" s="70">
        <v>12</v>
      </c>
      <c r="D293" s="70">
        <v>14</v>
      </c>
      <c r="E293" s="70">
        <v>2015</v>
      </c>
      <c r="F293" s="70" t="s">
        <v>182</v>
      </c>
      <c r="G293" s="1064" t="s">
        <v>2060</v>
      </c>
      <c r="H293" s="70" t="s">
        <v>2061</v>
      </c>
      <c r="I293" s="148"/>
      <c r="J293" s="71">
        <v>669.91351076590217</v>
      </c>
      <c r="K293" s="71">
        <v>6.8057233814086446</v>
      </c>
      <c r="L293" s="71">
        <v>1.8694006529229881</v>
      </c>
      <c r="M293" s="71">
        <v>277.11639157052002</v>
      </c>
      <c r="N293" s="71">
        <v>220.40556055795659</v>
      </c>
      <c r="O293" s="71">
        <v>159.63376371170335</v>
      </c>
      <c r="P293" s="71">
        <v>85.379782471798094</v>
      </c>
      <c r="Q293" s="71">
        <v>10.782517011807601</v>
      </c>
      <c r="R293" s="71">
        <v>0</v>
      </c>
      <c r="S293" s="71">
        <v>21.724680229764491</v>
      </c>
      <c r="T293" s="72"/>
      <c r="U293" s="71">
        <v>78713863</v>
      </c>
      <c r="V293" s="71">
        <v>2787</v>
      </c>
      <c r="W293" s="71">
        <v>72</v>
      </c>
      <c r="X293" s="71">
        <v>42483</v>
      </c>
      <c r="Y293" s="71">
        <v>57770</v>
      </c>
      <c r="Z293" s="71">
        <v>92746</v>
      </c>
      <c r="AA293" s="71">
        <v>16990</v>
      </c>
      <c r="AB293" s="71">
        <v>148409</v>
      </c>
      <c r="AC293" s="71">
        <v>0</v>
      </c>
      <c r="AD293" s="71">
        <v>21.724680229764491</v>
      </c>
      <c r="AE293" s="72"/>
      <c r="AF293" s="71">
        <v>754409223.42138863</v>
      </c>
      <c r="AG293" s="71">
        <v>5225477.8182456894</v>
      </c>
      <c r="AH293" s="71">
        <v>388636.22357589379</v>
      </c>
      <c r="AI293" s="71">
        <v>273342453.54430342</v>
      </c>
      <c r="AJ293" s="71">
        <v>329282606.50925142</v>
      </c>
      <c r="AK293" s="71">
        <v>0</v>
      </c>
      <c r="AL293" s="71">
        <v>0</v>
      </c>
      <c r="AM293" s="71">
        <v>20338830.897659641</v>
      </c>
      <c r="AN293" s="71">
        <v>0</v>
      </c>
      <c r="AO293" s="71">
        <v>0</v>
      </c>
      <c r="AP293" s="71">
        <v>1382987228.4144247</v>
      </c>
      <c r="AQ293" s="72"/>
      <c r="AR293" s="71">
        <v>3949</v>
      </c>
      <c r="AS293" s="71">
        <v>987</v>
      </c>
      <c r="AT293" s="71">
        <v>0</v>
      </c>
      <c r="AU293" s="71">
        <v>0</v>
      </c>
      <c r="AV293" s="71">
        <v>0</v>
      </c>
      <c r="AW293" s="71">
        <v>0</v>
      </c>
      <c r="AX293" s="71"/>
      <c r="AY293" s="72"/>
      <c r="AZ293" s="71">
        <v>16423.099999999999</v>
      </c>
      <c r="BA293" s="71">
        <v>28657.8</v>
      </c>
      <c r="BB293" s="71">
        <v>0</v>
      </c>
      <c r="BC293" s="71">
        <v>0</v>
      </c>
      <c r="BD293" s="71">
        <v>0</v>
      </c>
      <c r="BE293" s="71">
        <v>0</v>
      </c>
      <c r="BF293" s="71"/>
      <c r="BG293" s="72"/>
      <c r="BH293" s="71">
        <v>0</v>
      </c>
      <c r="BI293" s="71">
        <v>0</v>
      </c>
      <c r="BJ293" s="71">
        <v>189.529</v>
      </c>
      <c r="BK293" s="71">
        <v>0</v>
      </c>
      <c r="BL293" s="71">
        <v>38.61</v>
      </c>
      <c r="BM293" s="71">
        <v>0</v>
      </c>
      <c r="BN293" s="72"/>
      <c r="BO293" s="71">
        <v>0</v>
      </c>
      <c r="BP293" s="71">
        <v>0</v>
      </c>
      <c r="BQ293" s="71">
        <v>14</v>
      </c>
      <c r="BR293" s="71">
        <v>0</v>
      </c>
      <c r="BS293" s="71">
        <v>5</v>
      </c>
      <c r="BT293" s="71">
        <v>0</v>
      </c>
      <c r="BU293"/>
      <c r="BV293" s="70">
        <v>228.13900000000001</v>
      </c>
      <c r="BW293" s="70">
        <v>0</v>
      </c>
      <c r="BX293" s="70">
        <v>0</v>
      </c>
      <c r="BY293" s="70">
        <v>0</v>
      </c>
      <c r="BZ293" s="70">
        <v>0</v>
      </c>
      <c r="CA293" s="70">
        <v>0</v>
      </c>
      <c r="CB293" s="70">
        <v>0</v>
      </c>
      <c r="CC293" s="70">
        <v>0</v>
      </c>
      <c r="CD293" s="70">
        <v>0</v>
      </c>
    </row>
    <row r="294" spans="1:82">
      <c r="A294" s="70" t="s">
        <v>2073</v>
      </c>
      <c r="B294" s="70">
        <v>234</v>
      </c>
      <c r="C294" s="70">
        <v>13</v>
      </c>
      <c r="D294" s="70">
        <v>14</v>
      </c>
      <c r="E294" s="70">
        <v>2016</v>
      </c>
      <c r="F294" s="70" t="s">
        <v>155</v>
      </c>
      <c r="G294" s="70" t="s">
        <v>2060</v>
      </c>
      <c r="H294" s="70" t="s">
        <v>2061</v>
      </c>
      <c r="I294" s="148"/>
      <c r="J294" s="71">
        <v>632.52351622409503</v>
      </c>
      <c r="K294" s="71">
        <v>6.7661316037421342</v>
      </c>
      <c r="L294" s="71">
        <v>1.7769245052510994</v>
      </c>
      <c r="M294" s="71">
        <v>184.39622883000078</v>
      </c>
      <c r="N294" s="71">
        <v>218.96066251710619</v>
      </c>
      <c r="O294" s="71">
        <v>159.51286594039334</v>
      </c>
      <c r="P294" s="71">
        <v>83.497136436833458</v>
      </c>
      <c r="Q294" s="71">
        <v>10.495424914509124</v>
      </c>
      <c r="R294" s="71">
        <v>0</v>
      </c>
      <c r="S294" s="71">
        <v>19.757779812791998</v>
      </c>
      <c r="T294" s="72"/>
      <c r="U294" s="71">
        <v>73133717</v>
      </c>
      <c r="V294" s="71">
        <v>2787</v>
      </c>
      <c r="W294" s="71">
        <v>72</v>
      </c>
      <c r="X294" s="71">
        <v>42483</v>
      </c>
      <c r="Y294" s="71">
        <v>58465</v>
      </c>
      <c r="Z294" s="71">
        <v>93815</v>
      </c>
      <c r="AA294" s="71">
        <v>17185</v>
      </c>
      <c r="AB294" s="71">
        <v>148593</v>
      </c>
      <c r="AC294" s="71">
        <v>0</v>
      </c>
      <c r="AD294" s="71">
        <v>19.757779812791998</v>
      </c>
      <c r="AE294" s="72"/>
      <c r="AF294" s="71">
        <v>729736734.80834973</v>
      </c>
      <c r="AG294" s="71">
        <v>5007843.1867550611</v>
      </c>
      <c r="AH294" s="71">
        <v>283600.7365062852</v>
      </c>
      <c r="AI294" s="71">
        <v>271605259.94617659</v>
      </c>
      <c r="AJ294" s="71">
        <v>327869206.74810129</v>
      </c>
      <c r="AK294" s="71">
        <v>0</v>
      </c>
      <c r="AL294" s="71">
        <v>0</v>
      </c>
      <c r="AM294" s="71">
        <v>20379868.192478411</v>
      </c>
      <c r="AN294" s="71">
        <v>0</v>
      </c>
      <c r="AO294" s="71">
        <v>0</v>
      </c>
      <c r="AP294" s="71">
        <v>1354882513.6183674</v>
      </c>
      <c r="AQ294" s="72"/>
      <c r="AR294" s="71">
        <v>4204</v>
      </c>
      <c r="AS294" s="71">
        <v>1167</v>
      </c>
      <c r="AT294" s="71">
        <v>0</v>
      </c>
      <c r="AU294" s="71">
        <v>0</v>
      </c>
      <c r="AV294" s="71">
        <v>0</v>
      </c>
      <c r="AW294" s="71">
        <v>1</v>
      </c>
      <c r="AX294" s="71"/>
      <c r="AY294" s="72"/>
      <c r="AZ294" s="71">
        <v>17677.900000000001</v>
      </c>
      <c r="BA294" s="71">
        <v>33481.5</v>
      </c>
      <c r="BB294" s="71">
        <v>0</v>
      </c>
      <c r="BC294" s="71">
        <v>0</v>
      </c>
      <c r="BD294" s="71">
        <v>0</v>
      </c>
      <c r="BE294" s="71">
        <v>370</v>
      </c>
      <c r="BF294" s="71"/>
      <c r="BG294" s="72"/>
      <c r="BH294" s="71">
        <v>0</v>
      </c>
      <c r="BI294" s="71">
        <v>0</v>
      </c>
      <c r="BJ294" s="71">
        <v>204.57300000000001</v>
      </c>
      <c r="BK294" s="71">
        <v>0</v>
      </c>
      <c r="BL294" s="71">
        <v>38.344999999999999</v>
      </c>
      <c r="BM294" s="71">
        <v>0</v>
      </c>
      <c r="BN294" s="72"/>
      <c r="BO294" s="71">
        <v>0</v>
      </c>
      <c r="BP294" s="71">
        <v>0</v>
      </c>
      <c r="BQ294" s="71">
        <v>14</v>
      </c>
      <c r="BR294" s="71">
        <v>0</v>
      </c>
      <c r="BS294" s="71">
        <v>5</v>
      </c>
      <c r="BT294" s="71">
        <v>0</v>
      </c>
      <c r="BU294"/>
      <c r="BV294" s="70">
        <v>242.91800000000001</v>
      </c>
      <c r="BW294" s="70">
        <v>0</v>
      </c>
      <c r="BX294" s="70">
        <v>0</v>
      </c>
      <c r="BY294" s="70">
        <v>0</v>
      </c>
      <c r="BZ294" s="70">
        <v>0</v>
      </c>
      <c r="CA294" s="70">
        <v>0</v>
      </c>
      <c r="CB294" s="70">
        <v>0</v>
      </c>
      <c r="CC294" s="70">
        <v>0</v>
      </c>
      <c r="CD294" s="70">
        <v>0</v>
      </c>
    </row>
    <row r="295" spans="1:82">
      <c r="A295" s="70" t="s">
        <v>2074</v>
      </c>
      <c r="B295" s="70">
        <v>235</v>
      </c>
      <c r="C295" s="70">
        <v>14</v>
      </c>
      <c r="D295" s="70">
        <v>14</v>
      </c>
      <c r="E295" s="70">
        <v>2017</v>
      </c>
      <c r="F295" s="70" t="s">
        <v>156</v>
      </c>
      <c r="G295" s="70" t="s">
        <v>2060</v>
      </c>
      <c r="H295" s="70" t="s">
        <v>2061</v>
      </c>
      <c r="I295" s="148"/>
      <c r="J295" s="71">
        <v>650.42568066589217</v>
      </c>
      <c r="K295" s="71">
        <v>6.7354278835928625</v>
      </c>
      <c r="L295" s="71">
        <v>1.9075667514603025</v>
      </c>
      <c r="M295" s="71">
        <v>163.28076916014496</v>
      </c>
      <c r="N295" s="71">
        <v>212.78928475350591</v>
      </c>
      <c r="O295" s="71">
        <v>157.26959364980388</v>
      </c>
      <c r="P295" s="71">
        <v>82.301955667403874</v>
      </c>
      <c r="Q295" s="71">
        <v>10.1143385054666</v>
      </c>
      <c r="R295" s="71">
        <v>0</v>
      </c>
      <c r="S295" s="71">
        <v>20.493460007231995</v>
      </c>
      <c r="T295" s="72"/>
      <c r="U295" s="71">
        <v>76505142</v>
      </c>
      <c r="V295" s="71">
        <v>2787</v>
      </c>
      <c r="W295" s="71">
        <v>72</v>
      </c>
      <c r="X295" s="71">
        <v>42483</v>
      </c>
      <c r="Y295" s="71">
        <v>58800</v>
      </c>
      <c r="Z295" s="71">
        <v>94030</v>
      </c>
      <c r="AA295" s="71">
        <v>17047</v>
      </c>
      <c r="AB295" s="71">
        <v>148081</v>
      </c>
      <c r="AC295" s="71">
        <v>0</v>
      </c>
      <c r="AD295" s="71">
        <v>20.493460007231999</v>
      </c>
      <c r="AE295" s="72"/>
      <c r="AF295" s="71">
        <v>760535564.37457836</v>
      </c>
      <c r="AG295" s="71">
        <v>5040130.1118562492</v>
      </c>
      <c r="AH295" s="71">
        <v>390811.47396123578</v>
      </c>
      <c r="AI295" s="71">
        <v>256455723.86564469</v>
      </c>
      <c r="AJ295" s="71">
        <v>307778318.39887178</v>
      </c>
      <c r="AK295" s="71">
        <v>0</v>
      </c>
      <c r="AL295" s="71">
        <v>0</v>
      </c>
      <c r="AM295" s="71">
        <v>20341425.27941972</v>
      </c>
      <c r="AN295" s="71">
        <v>0</v>
      </c>
      <c r="AO295" s="71">
        <v>0</v>
      </c>
      <c r="AP295" s="71">
        <v>1350541973.5043318</v>
      </c>
      <c r="AQ295" s="72"/>
      <c r="AR295" s="71">
        <v>4445</v>
      </c>
      <c r="AS295" s="71">
        <v>1298</v>
      </c>
      <c r="AT295" s="71">
        <v>0</v>
      </c>
      <c r="AU295" s="71">
        <v>0</v>
      </c>
      <c r="AV295" s="71">
        <v>0</v>
      </c>
      <c r="AW295" s="71">
        <v>1</v>
      </c>
      <c r="AX295" s="71"/>
      <c r="AY295" s="72"/>
      <c r="AZ295" s="71">
        <v>18878.599999999999</v>
      </c>
      <c r="BA295" s="71">
        <v>35647.699999999997</v>
      </c>
      <c r="BB295" s="71">
        <v>0</v>
      </c>
      <c r="BC295" s="71">
        <v>0</v>
      </c>
      <c r="BD295" s="71">
        <v>0</v>
      </c>
      <c r="BE295" s="71">
        <v>370</v>
      </c>
      <c r="BF295" s="71"/>
      <c r="BG295" s="72"/>
      <c r="BH295" s="71">
        <v>0</v>
      </c>
      <c r="BI295" s="71">
        <v>0</v>
      </c>
      <c r="BJ295" s="71">
        <v>213.51900000000001</v>
      </c>
      <c r="BK295" s="71">
        <v>0</v>
      </c>
      <c r="BL295" s="71">
        <v>25.883000000000003</v>
      </c>
      <c r="BM295" s="71">
        <v>0</v>
      </c>
      <c r="BN295" s="72"/>
      <c r="BO295" s="71">
        <v>0</v>
      </c>
      <c r="BP295" s="71">
        <v>0</v>
      </c>
      <c r="BQ295" s="71">
        <v>15</v>
      </c>
      <c r="BR295" s="71">
        <v>0</v>
      </c>
      <c r="BS295" s="71">
        <v>5</v>
      </c>
      <c r="BT295" s="71">
        <v>0</v>
      </c>
      <c r="BU295"/>
      <c r="BV295" s="70">
        <v>239.40199999999999</v>
      </c>
      <c r="BW295" s="70">
        <v>0</v>
      </c>
      <c r="BX295" s="70">
        <v>0</v>
      </c>
      <c r="BY295" s="70">
        <v>0</v>
      </c>
      <c r="BZ295" s="70">
        <v>0</v>
      </c>
      <c r="CA295" s="70">
        <v>0</v>
      </c>
      <c r="CB295" s="70">
        <v>0</v>
      </c>
      <c r="CC295" s="70">
        <v>0</v>
      </c>
      <c r="CD295" s="70">
        <v>0</v>
      </c>
    </row>
    <row r="296" spans="1:82">
      <c r="A296" s="70" t="s">
        <v>2075</v>
      </c>
      <c r="B296" s="70">
        <v>236</v>
      </c>
      <c r="C296" s="70">
        <v>15</v>
      </c>
      <c r="D296" s="70">
        <v>14</v>
      </c>
      <c r="E296" s="70">
        <v>2018</v>
      </c>
      <c r="F296" s="70" t="s">
        <v>183</v>
      </c>
      <c r="G296" s="70" t="s">
        <v>2060</v>
      </c>
      <c r="H296" s="70" t="s">
        <v>2061</v>
      </c>
      <c r="I296" s="148"/>
      <c r="J296" s="71">
        <v>632.5791421712687</v>
      </c>
      <c r="K296" s="71">
        <v>6.3447351353792127</v>
      </c>
      <c r="L296" s="71">
        <v>1.6899285024097583</v>
      </c>
      <c r="M296" s="71">
        <v>168.82897294887064</v>
      </c>
      <c r="N296" s="71">
        <v>194.06697403241509</v>
      </c>
      <c r="O296" s="71">
        <v>154.890875560067</v>
      </c>
      <c r="P296" s="71">
        <v>80.59842370959926</v>
      </c>
      <c r="Q296" s="71">
        <v>9.3946240277800204</v>
      </c>
      <c r="R296" s="71">
        <v>0</v>
      </c>
      <c r="S296" s="71">
        <v>28.585164284269197</v>
      </c>
      <c r="T296" s="72"/>
      <c r="U296" s="71">
        <v>79349984</v>
      </c>
      <c r="V296" s="71">
        <v>2787</v>
      </c>
      <c r="W296" s="71">
        <v>72</v>
      </c>
      <c r="X296" s="71">
        <v>42483</v>
      </c>
      <c r="Y296" s="71">
        <v>59736</v>
      </c>
      <c r="Z296" s="71">
        <v>94381</v>
      </c>
      <c r="AA296" s="71">
        <v>16862</v>
      </c>
      <c r="AB296" s="71">
        <v>148225</v>
      </c>
      <c r="AC296" s="71">
        <v>0</v>
      </c>
      <c r="AD296" s="71">
        <v>28.585164284269201</v>
      </c>
      <c r="AE296" s="72"/>
      <c r="AF296" s="71">
        <v>751195552.26669002</v>
      </c>
      <c r="AG296" s="71">
        <v>4497367.4335533148</v>
      </c>
      <c r="AH296" s="71">
        <v>368259.90748382412</v>
      </c>
      <c r="AI296" s="71">
        <v>261180256.15647691</v>
      </c>
      <c r="AJ296" s="71">
        <v>296792853.61808211</v>
      </c>
      <c r="AK296" s="71">
        <v>0</v>
      </c>
      <c r="AL296" s="71">
        <v>0</v>
      </c>
      <c r="AM296" s="71">
        <v>20403335.885234151</v>
      </c>
      <c r="AN296" s="71">
        <v>0</v>
      </c>
      <c r="AO296" s="71">
        <v>0</v>
      </c>
      <c r="AP296" s="71">
        <v>1334437625.2675202</v>
      </c>
      <c r="AQ296" s="72"/>
      <c r="AR296" s="71">
        <v>4692</v>
      </c>
      <c r="AS296" s="71">
        <v>1452</v>
      </c>
      <c r="AT296" s="71">
        <v>0</v>
      </c>
      <c r="AU296" s="71">
        <v>0</v>
      </c>
      <c r="AV296" s="71">
        <v>0</v>
      </c>
      <c r="AW296" s="71">
        <v>1</v>
      </c>
      <c r="AX296" s="71"/>
      <c r="AY296" s="72"/>
      <c r="AZ296" s="71">
        <v>20054.300000000003</v>
      </c>
      <c r="BA296" s="71">
        <v>38531</v>
      </c>
      <c r="BB296" s="71">
        <v>0</v>
      </c>
      <c r="BC296" s="71">
        <v>0</v>
      </c>
      <c r="BD296" s="71">
        <v>0</v>
      </c>
      <c r="BE296" s="71">
        <v>370</v>
      </c>
      <c r="BF296" s="71"/>
      <c r="BG296" s="72"/>
      <c r="BH296" s="71">
        <v>0</v>
      </c>
      <c r="BI296" s="71">
        <v>0</v>
      </c>
      <c r="BJ296" s="71">
        <v>212.98</v>
      </c>
      <c r="BK296" s="71">
        <v>0</v>
      </c>
      <c r="BL296" s="71">
        <v>36.602000000000004</v>
      </c>
      <c r="BM296" s="71">
        <v>0</v>
      </c>
      <c r="BN296" s="72"/>
      <c r="BO296" s="71">
        <v>0</v>
      </c>
      <c r="BP296" s="71">
        <v>0</v>
      </c>
      <c r="BQ296" s="71">
        <v>15</v>
      </c>
      <c r="BR296" s="71">
        <v>0</v>
      </c>
      <c r="BS296" s="71">
        <v>5</v>
      </c>
      <c r="BT296" s="71">
        <v>0</v>
      </c>
      <c r="BU296"/>
      <c r="BV296" s="70">
        <v>249.58199999999999</v>
      </c>
      <c r="BW296" s="70">
        <v>0</v>
      </c>
      <c r="BX296" s="70">
        <v>0</v>
      </c>
      <c r="BY296" s="70">
        <v>0</v>
      </c>
      <c r="BZ296" s="70">
        <v>0</v>
      </c>
      <c r="CA296" s="70">
        <v>0</v>
      </c>
      <c r="CB296" s="70">
        <v>0</v>
      </c>
      <c r="CC296" s="70">
        <v>0</v>
      </c>
      <c r="CD296" s="70">
        <v>0</v>
      </c>
    </row>
    <row r="297" spans="1:82">
      <c r="A297" s="70" t="s">
        <v>2076</v>
      </c>
      <c r="B297" s="70">
        <v>237</v>
      </c>
      <c r="C297" s="70">
        <v>16</v>
      </c>
      <c r="D297" s="70">
        <v>14</v>
      </c>
      <c r="E297" s="70">
        <v>2019</v>
      </c>
      <c r="F297" s="70" t="s">
        <v>158</v>
      </c>
      <c r="G297" s="70" t="s">
        <v>2060</v>
      </c>
      <c r="H297" s="70" t="s">
        <v>2061</v>
      </c>
      <c r="I297" s="148"/>
      <c r="J297" s="71">
        <v>576.53362761839719</v>
      </c>
      <c r="K297" s="71">
        <v>5.7686211926859183</v>
      </c>
      <c r="L297" s="71">
        <v>1.6976262178846087</v>
      </c>
      <c r="M297" s="71">
        <v>173.34922827476908</v>
      </c>
      <c r="N297" s="71">
        <v>186.23168393814888</v>
      </c>
      <c r="O297" s="71">
        <v>151.37996063786019</v>
      </c>
      <c r="P297" s="71">
        <v>79.804821809837136</v>
      </c>
      <c r="Q297" s="71">
        <v>9.1115756258873599</v>
      </c>
      <c r="R297" s="71">
        <v>0</v>
      </c>
      <c r="S297" s="71">
        <v>22.458326873871208</v>
      </c>
      <c r="T297" s="72"/>
      <c r="U297" s="71">
        <v>76016206</v>
      </c>
      <c r="V297" s="71">
        <v>2787</v>
      </c>
      <c r="W297" s="71">
        <v>72</v>
      </c>
      <c r="X297" s="71">
        <v>42483</v>
      </c>
      <c r="Y297" s="71">
        <v>60341</v>
      </c>
      <c r="Z297" s="71">
        <v>94774</v>
      </c>
      <c r="AA297" s="71">
        <v>16571</v>
      </c>
      <c r="AB297" s="71">
        <v>147651</v>
      </c>
      <c r="AC297" s="71">
        <v>0</v>
      </c>
      <c r="AD297" s="71">
        <v>22.458326873871211</v>
      </c>
      <c r="AE297" s="72"/>
      <c r="AF297" s="71">
        <v>723936528.02113211</v>
      </c>
      <c r="AG297" s="71">
        <v>4364870.0434709666</v>
      </c>
      <c r="AH297" s="71">
        <v>388181.70866272878</v>
      </c>
      <c r="AI297" s="71">
        <v>289952601.65266383</v>
      </c>
      <c r="AJ297" s="71">
        <v>278891264.16473663</v>
      </c>
      <c r="AK297" s="71">
        <v>0</v>
      </c>
      <c r="AL297" s="71">
        <v>0</v>
      </c>
      <c r="AM297" s="71">
        <v>20108954.683867101</v>
      </c>
      <c r="AN297" s="71">
        <v>0</v>
      </c>
      <c r="AO297" s="71">
        <v>0</v>
      </c>
      <c r="AP297" s="71">
        <v>1317642400.2745335</v>
      </c>
      <c r="AQ297" s="72"/>
      <c r="AR297" s="71">
        <v>5020</v>
      </c>
      <c r="AS297" s="71">
        <v>1561</v>
      </c>
      <c r="AT297" s="71">
        <v>0</v>
      </c>
      <c r="AU297" s="71">
        <v>0</v>
      </c>
      <c r="AV297" s="71">
        <v>0</v>
      </c>
      <c r="AW297" s="71">
        <v>1</v>
      </c>
      <c r="AX297" s="71"/>
      <c r="AY297" s="72"/>
      <c r="AZ297" s="71">
        <v>21627.699999999972</v>
      </c>
      <c r="BA297" s="71">
        <v>42986.900000000031</v>
      </c>
      <c r="BB297" s="71">
        <v>0</v>
      </c>
      <c r="BC297" s="71">
        <v>0</v>
      </c>
      <c r="BD297" s="71">
        <v>0</v>
      </c>
      <c r="BE297" s="71">
        <v>370</v>
      </c>
      <c r="BF297" s="71"/>
      <c r="BG297" s="72"/>
      <c r="BH297" s="71">
        <v>0</v>
      </c>
      <c r="BI297" s="71">
        <v>0</v>
      </c>
      <c r="BJ297" s="71">
        <v>200.54</v>
      </c>
      <c r="BK297" s="71">
        <v>0</v>
      </c>
      <c r="BL297" s="71">
        <v>36.396999999999998</v>
      </c>
      <c r="BM297" s="71">
        <v>0</v>
      </c>
      <c r="BN297" s="72"/>
      <c r="BO297" s="71">
        <v>0</v>
      </c>
      <c r="BP297" s="71">
        <v>0</v>
      </c>
      <c r="BQ297" s="71">
        <v>15</v>
      </c>
      <c r="BR297" s="71">
        <v>0</v>
      </c>
      <c r="BS297" s="71">
        <v>5</v>
      </c>
      <c r="BT297" s="71">
        <v>0</v>
      </c>
      <c r="BU297"/>
      <c r="BV297" s="70">
        <v>236.93700000000001</v>
      </c>
      <c r="BW297" s="70">
        <v>0</v>
      </c>
      <c r="BX297" s="70">
        <v>0</v>
      </c>
      <c r="BY297" s="70">
        <v>0</v>
      </c>
      <c r="BZ297" s="70">
        <v>0</v>
      </c>
      <c r="CA297" s="70">
        <v>0</v>
      </c>
      <c r="CB297" s="70">
        <v>0</v>
      </c>
      <c r="CC297" s="70">
        <v>0</v>
      </c>
      <c r="CD297" s="70">
        <v>0</v>
      </c>
    </row>
    <row r="298" spans="1:82">
      <c r="A298" s="70" t="s">
        <v>2077</v>
      </c>
      <c r="B298" s="70">
        <v>238</v>
      </c>
      <c r="C298" s="70">
        <v>17</v>
      </c>
      <c r="D298" s="70">
        <v>14</v>
      </c>
      <c r="E298" s="70">
        <v>2020</v>
      </c>
      <c r="F298" s="70" t="s">
        <v>159</v>
      </c>
      <c r="G298" s="70" t="s">
        <v>2060</v>
      </c>
      <c r="H298" s="70" t="s">
        <v>2061</v>
      </c>
      <c r="I298" s="148"/>
      <c r="J298" s="71">
        <v>569.92794951567942</v>
      </c>
      <c r="K298" s="71">
        <v>7.1193982393891844</v>
      </c>
      <c r="L298" s="71">
        <v>2.8576982296185101</v>
      </c>
      <c r="M298" s="71">
        <v>157.63846558504395</v>
      </c>
      <c r="N298" s="71">
        <v>182.20118144641251</v>
      </c>
      <c r="O298" s="71">
        <v>132.92412985258065</v>
      </c>
      <c r="P298" s="71">
        <v>75.336264611320004</v>
      </c>
      <c r="Q298" s="71">
        <v>8.6649268714286602</v>
      </c>
      <c r="R298" s="71">
        <v>0</v>
      </c>
      <c r="S298" s="71">
        <v>35.985514163759987</v>
      </c>
      <c r="T298" s="72"/>
      <c r="U298" s="71">
        <v>72140760</v>
      </c>
      <c r="V298" s="71">
        <v>3120</v>
      </c>
      <c r="W298" s="71">
        <v>143</v>
      </c>
      <c r="X298" s="71">
        <v>43962</v>
      </c>
      <c r="Y298" s="71">
        <v>60836</v>
      </c>
      <c r="Z298" s="71">
        <v>94984</v>
      </c>
      <c r="AA298" s="71">
        <v>16627</v>
      </c>
      <c r="AB298" s="71">
        <v>146961</v>
      </c>
      <c r="AC298" s="71">
        <v>0</v>
      </c>
      <c r="AD298" s="71">
        <v>35.985514163759987</v>
      </c>
      <c r="AE298" s="72"/>
      <c r="AF298" s="71">
        <v>715578882.86957359</v>
      </c>
      <c r="AG298" s="71">
        <v>5253462.1175373551</v>
      </c>
      <c r="AH298" s="71">
        <v>693667.66899625119</v>
      </c>
      <c r="AI298" s="71">
        <v>278298734.54782736</v>
      </c>
      <c r="AJ298" s="71">
        <v>329070880.65160882</v>
      </c>
      <c r="AK298" s="71"/>
      <c r="AL298" s="71"/>
      <c r="AM298" s="71">
        <v>19180043.270764772</v>
      </c>
      <c r="AN298" s="71"/>
      <c r="AO298" s="71"/>
      <c r="AP298" s="71">
        <v>1348075671.1263082</v>
      </c>
      <c r="AQ298" s="72"/>
      <c r="AR298" s="71">
        <v>5334</v>
      </c>
      <c r="AS298" s="71">
        <v>1604</v>
      </c>
      <c r="AT298" s="71">
        <v>0</v>
      </c>
      <c r="AU298" s="71">
        <v>0</v>
      </c>
      <c r="AV298" s="71">
        <v>0</v>
      </c>
      <c r="AW298" s="71">
        <v>1</v>
      </c>
      <c r="AX298" s="71"/>
      <c r="AY298" s="72"/>
      <c r="AZ298" s="71">
        <v>23357.599999999919</v>
      </c>
      <c r="BA298" s="71">
        <v>48208.299999999959</v>
      </c>
      <c r="BB298" s="71">
        <v>0</v>
      </c>
      <c r="BC298" s="71">
        <v>0</v>
      </c>
      <c r="BD298" s="71">
        <v>0</v>
      </c>
      <c r="BE298" s="71">
        <v>370</v>
      </c>
      <c r="BF298" s="71"/>
      <c r="BG298" s="72"/>
      <c r="BH298" s="71">
        <v>0</v>
      </c>
      <c r="BI298" s="71">
        <v>0</v>
      </c>
      <c r="BJ298" s="71">
        <v>125.19</v>
      </c>
      <c r="BK298" s="71">
        <v>0</v>
      </c>
      <c r="BL298" s="71">
        <v>31.631</v>
      </c>
      <c r="BM298" s="71">
        <v>0</v>
      </c>
      <c r="BN298" s="72"/>
      <c r="BO298" s="71">
        <v>0</v>
      </c>
      <c r="BP298" s="71">
        <v>0</v>
      </c>
      <c r="BQ298" s="71">
        <v>16</v>
      </c>
      <c r="BR298" s="71">
        <v>0</v>
      </c>
      <c r="BS298" s="71">
        <v>5</v>
      </c>
      <c r="BT298" s="71">
        <v>0</v>
      </c>
      <c r="BU298"/>
      <c r="BV298" s="70">
        <v>156.821</v>
      </c>
      <c r="BW298" s="70">
        <v>0</v>
      </c>
      <c r="BX298" s="70">
        <v>0</v>
      </c>
      <c r="BY298" s="70">
        <v>0</v>
      </c>
      <c r="BZ298" s="70">
        <v>0</v>
      </c>
      <c r="CA298" s="70">
        <v>0</v>
      </c>
      <c r="CB298" s="70">
        <v>0</v>
      </c>
      <c r="CC298" s="70">
        <v>0</v>
      </c>
      <c r="CD298" s="70">
        <v>0</v>
      </c>
    </row>
    <row r="299" spans="1:82">
      <c r="A299" s="70" t="s">
        <v>2078</v>
      </c>
      <c r="B299" s="70">
        <v>238</v>
      </c>
      <c r="C299" s="70">
        <v>18</v>
      </c>
      <c r="D299" s="70">
        <v>14</v>
      </c>
      <c r="E299" s="70">
        <v>2021</v>
      </c>
      <c r="F299" s="70" t="s">
        <v>160</v>
      </c>
      <c r="G299" s="70" t="s">
        <v>2060</v>
      </c>
      <c r="H299" s="70" t="s">
        <v>2061</v>
      </c>
      <c r="I299" s="148"/>
      <c r="J299" s="71">
        <v>568.13647173089896</v>
      </c>
      <c r="K299" s="71">
        <v>7.7621510329940673</v>
      </c>
      <c r="L299" s="71">
        <v>3.2177741817442302</v>
      </c>
      <c r="M299" s="71">
        <v>180.01870233547982</v>
      </c>
      <c r="N299" s="71">
        <v>190.0909929490501</v>
      </c>
      <c r="O299" s="71">
        <v>128.74548521570068</v>
      </c>
      <c r="P299" s="71">
        <v>78.058399737447871</v>
      </c>
      <c r="Q299" s="71">
        <v>8.5324583266317102</v>
      </c>
      <c r="R299" s="71">
        <v>0</v>
      </c>
      <c r="S299" s="71">
        <v>20.587690830749999</v>
      </c>
      <c r="T299" s="72"/>
      <c r="U299" s="71">
        <v>77233040</v>
      </c>
      <c r="V299" s="71">
        <v>3120</v>
      </c>
      <c r="W299" s="71">
        <v>143</v>
      </c>
      <c r="X299" s="71">
        <v>43962</v>
      </c>
      <c r="Y299" s="71">
        <v>61149</v>
      </c>
      <c r="Z299" s="71">
        <v>94726</v>
      </c>
      <c r="AA299" s="71">
        <v>16799</v>
      </c>
      <c r="AB299" s="71">
        <v>146136</v>
      </c>
      <c r="AC299" s="71">
        <v>0</v>
      </c>
      <c r="AD299" s="71">
        <v>20.587690830749999</v>
      </c>
      <c r="AE299" s="72"/>
      <c r="AF299" s="71">
        <v>692697181.77170599</v>
      </c>
      <c r="AG299" s="71">
        <v>5356013.7097588154</v>
      </c>
      <c r="AH299" s="71">
        <v>746331.71510996716</v>
      </c>
      <c r="AI299" s="71">
        <v>276299779.40323776</v>
      </c>
      <c r="AJ299" s="71">
        <v>320087959.64774251</v>
      </c>
      <c r="AK299" s="71">
        <v>0</v>
      </c>
      <c r="AL299" s="71">
        <v>0</v>
      </c>
      <c r="AM299" s="71">
        <v>19182379.508681089</v>
      </c>
      <c r="AN299" s="71">
        <v>0</v>
      </c>
      <c r="AO299" s="71">
        <v>0</v>
      </c>
      <c r="AP299" s="71">
        <v>1314369645.7562361</v>
      </c>
      <c r="AQ299" s="72"/>
      <c r="AR299" s="71">
        <v>5684</v>
      </c>
      <c r="AS299" s="71">
        <v>1617</v>
      </c>
      <c r="AT299" s="71">
        <v>0</v>
      </c>
      <c r="AU299" s="71">
        <v>0</v>
      </c>
      <c r="AV299" s="71">
        <v>0</v>
      </c>
      <c r="AW299" s="71">
        <v>1</v>
      </c>
      <c r="AX299" s="71"/>
      <c r="AY299" s="72"/>
      <c r="AZ299" s="71">
        <v>25430.29999999989</v>
      </c>
      <c r="BA299" s="71">
        <v>50724.599999999962</v>
      </c>
      <c r="BB299" s="71">
        <v>0</v>
      </c>
      <c r="BC299" s="71">
        <v>0</v>
      </c>
      <c r="BD299" s="71">
        <v>0</v>
      </c>
      <c r="BE299" s="71">
        <v>370</v>
      </c>
      <c r="BF299" s="71"/>
      <c r="BG299" s="72"/>
      <c r="BH299" s="71">
        <v>0</v>
      </c>
      <c r="BI299" s="71">
        <v>0</v>
      </c>
      <c r="BJ299" s="71">
        <v>191.33</v>
      </c>
      <c r="BK299" s="71">
        <v>0</v>
      </c>
      <c r="BL299" s="71">
        <v>28.216000000000001</v>
      </c>
      <c r="BM299" s="71">
        <v>0</v>
      </c>
      <c r="BN299" s="72"/>
      <c r="BO299" s="71">
        <v>0</v>
      </c>
      <c r="BP299" s="71">
        <v>0</v>
      </c>
      <c r="BQ299" s="71">
        <v>17</v>
      </c>
      <c r="BR299" s="71">
        <v>0</v>
      </c>
      <c r="BS299" s="71">
        <v>5</v>
      </c>
      <c r="BT299" s="71">
        <v>0</v>
      </c>
      <c r="BU299"/>
      <c r="BV299" s="70">
        <v>219.54599999999999</v>
      </c>
      <c r="BW299" s="70">
        <v>0</v>
      </c>
      <c r="BX299" s="70">
        <v>0</v>
      </c>
      <c r="BY299" s="70">
        <v>0</v>
      </c>
      <c r="BZ299" s="70">
        <v>0</v>
      </c>
      <c r="CA299" s="70">
        <v>0</v>
      </c>
      <c r="CB299" s="70">
        <v>0</v>
      </c>
      <c r="CC299" s="70">
        <v>0</v>
      </c>
      <c r="CD299" s="70">
        <v>0</v>
      </c>
    </row>
    <row r="300" spans="1:82">
      <c r="A300" s="70" t="s">
        <v>2079</v>
      </c>
      <c r="B300" s="70">
        <v>238</v>
      </c>
      <c r="C300" s="70">
        <v>19</v>
      </c>
      <c r="D300" s="70">
        <v>14</v>
      </c>
      <c r="E300" s="70">
        <v>2022</v>
      </c>
      <c r="F300" s="70" t="s">
        <v>161</v>
      </c>
      <c r="G300" s="70" t="s">
        <v>2060</v>
      </c>
      <c r="H300" s="70" t="s">
        <v>2061</v>
      </c>
      <c r="I300" s="148"/>
      <c r="J300" s="71">
        <v>539.66081656011931</v>
      </c>
      <c r="K300" s="71">
        <v>7.4013823203283149</v>
      </c>
      <c r="L300" s="71">
        <v>2.7306715730439861</v>
      </c>
      <c r="M300" s="71">
        <v>162.68039654400408</v>
      </c>
      <c r="N300" s="71">
        <v>204.17198402744029</v>
      </c>
      <c r="O300" s="71">
        <v>136.02116062141459</v>
      </c>
      <c r="P300" s="71">
        <v>77.952715808230721</v>
      </c>
      <c r="Q300" s="71">
        <v>8.5696829737562563</v>
      </c>
      <c r="R300" s="71">
        <v>0</v>
      </c>
      <c r="S300" s="71">
        <v>21.381742986239999</v>
      </c>
      <c r="T300" s="72"/>
      <c r="U300" s="71">
        <v>82761034</v>
      </c>
      <c r="V300" s="71">
        <v>3120</v>
      </c>
      <c r="W300" s="71">
        <v>143</v>
      </c>
      <c r="X300" s="71">
        <v>43962</v>
      </c>
      <c r="Y300" s="71">
        <v>61882</v>
      </c>
      <c r="Z300" s="71">
        <v>95086</v>
      </c>
      <c r="AA300" s="71">
        <v>17032</v>
      </c>
      <c r="AB300" s="71">
        <v>145570</v>
      </c>
      <c r="AC300" s="71">
        <v>0</v>
      </c>
      <c r="AD300" s="71">
        <v>21.381742986239999</v>
      </c>
      <c r="AE300" s="72"/>
      <c r="AF300" s="71">
        <v>658589960.52851307</v>
      </c>
      <c r="AG300" s="71">
        <v>5431734.8179034553</v>
      </c>
      <c r="AH300" s="71">
        <v>788788.0948324831</v>
      </c>
      <c r="AI300" s="71">
        <v>266391245.24977204</v>
      </c>
      <c r="AJ300" s="71">
        <v>347243605.60285622</v>
      </c>
      <c r="AK300" s="71">
        <v>0</v>
      </c>
      <c r="AL300" s="71">
        <v>0</v>
      </c>
      <c r="AM300" s="71">
        <v>18797060.246843815</v>
      </c>
      <c r="AN300" s="71">
        <v>0</v>
      </c>
      <c r="AO300" s="71">
        <v>0</v>
      </c>
      <c r="AP300" s="71">
        <v>1297242394.5407212</v>
      </c>
      <c r="AQ300" s="72"/>
      <c r="AR300" s="71">
        <v>6068</v>
      </c>
      <c r="AS300" s="71">
        <v>1625</v>
      </c>
      <c r="AT300" s="71">
        <v>0</v>
      </c>
      <c r="AU300" s="71">
        <v>0</v>
      </c>
      <c r="AV300" s="71">
        <v>0</v>
      </c>
      <c r="AW300" s="71">
        <v>1</v>
      </c>
      <c r="AX300" s="71"/>
      <c r="AY300" s="72"/>
      <c r="AZ300" s="71">
        <v>27644.099999999962</v>
      </c>
      <c r="BA300" s="71">
        <v>51064.699999999961</v>
      </c>
      <c r="BB300" s="71">
        <v>0</v>
      </c>
      <c r="BC300" s="71">
        <v>0</v>
      </c>
      <c r="BD300" s="71">
        <v>0</v>
      </c>
      <c r="BE300" s="71">
        <v>370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2080</v>
      </c>
      <c r="B301" s="70">
        <v>238</v>
      </c>
      <c r="C301" s="70">
        <v>20</v>
      </c>
      <c r="D301" s="70">
        <v>14</v>
      </c>
      <c r="E301" s="70">
        <v>2023</v>
      </c>
      <c r="F301" s="70" t="s">
        <v>1539</v>
      </c>
      <c r="G301" s="70" t="s">
        <v>2060</v>
      </c>
      <c r="H301" s="70" t="s">
        <v>2061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6423</v>
      </c>
      <c r="AS301" s="71">
        <v>1635</v>
      </c>
      <c r="AT301" s="71">
        <v>0</v>
      </c>
      <c r="AU301" s="71">
        <v>0</v>
      </c>
      <c r="AV301" s="71">
        <v>0</v>
      </c>
      <c r="AW301" s="71">
        <v>1</v>
      </c>
      <c r="AX301" s="71"/>
      <c r="AY301" s="72"/>
      <c r="AZ301" s="71">
        <v>29682.500000000044</v>
      </c>
      <c r="BA301" s="71">
        <v>51582.799999999959</v>
      </c>
      <c r="BB301" s="71">
        <v>0</v>
      </c>
      <c r="BC301" s="71">
        <v>0</v>
      </c>
      <c r="BD301" s="71">
        <v>0</v>
      </c>
      <c r="BE301" s="71">
        <v>370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2081</v>
      </c>
      <c r="B302" s="70">
        <v>238</v>
      </c>
      <c r="C302" s="70">
        <v>21</v>
      </c>
      <c r="D302" s="70">
        <v>14</v>
      </c>
      <c r="E302" s="70">
        <v>2024</v>
      </c>
      <c r="F302" s="70" t="s">
        <v>1558</v>
      </c>
      <c r="G302" s="70" t="s">
        <v>2060</v>
      </c>
      <c r="H302" s="70" t="s">
        <v>2061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2082</v>
      </c>
      <c r="B303" s="70">
        <v>205</v>
      </c>
      <c r="C303" s="70">
        <v>1</v>
      </c>
      <c r="D303" s="70">
        <v>13</v>
      </c>
      <c r="E303" s="70">
        <v>1990</v>
      </c>
      <c r="F303" s="70" t="s">
        <v>787</v>
      </c>
      <c r="G303" s="70" t="s">
        <v>2083</v>
      </c>
      <c r="H303" s="70" t="s">
        <v>2084</v>
      </c>
      <c r="I303" s="148"/>
      <c r="J303" s="71">
        <v>241.39566638580681</v>
      </c>
      <c r="K303" s="71">
        <v>8.8009331890994744</v>
      </c>
      <c r="L303" s="71">
        <v>6.102503438432902</v>
      </c>
      <c r="M303" s="71">
        <v>72.765204310015633</v>
      </c>
      <c r="N303" s="71">
        <v>107.48551116607091</v>
      </c>
      <c r="O303" s="71">
        <v>101.1933301028764</v>
      </c>
      <c r="P303" s="71">
        <v>67.892285183835625</v>
      </c>
      <c r="Q303" s="71">
        <v>8.4737526357691806</v>
      </c>
      <c r="R303" s="71">
        <v>0</v>
      </c>
      <c r="S303" s="71">
        <v>9.8166521463802194</v>
      </c>
      <c r="T303" s="72"/>
      <c r="U303" s="71">
        <v>39913493</v>
      </c>
      <c r="V303" s="71">
        <v>3161</v>
      </c>
      <c r="W303" s="71">
        <v>64</v>
      </c>
      <c r="X303" s="71">
        <v>24937</v>
      </c>
      <c r="Y303" s="71">
        <v>41816</v>
      </c>
      <c r="Z303" s="71">
        <v>41622</v>
      </c>
      <c r="AA303" s="71">
        <v>16485</v>
      </c>
      <c r="AB303" s="71">
        <v>137585</v>
      </c>
      <c r="AC303" s="71">
        <v>0</v>
      </c>
      <c r="AD303" s="71">
        <v>9.8166521463802194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2085</v>
      </c>
      <c r="B304" s="70">
        <v>206</v>
      </c>
      <c r="C304" s="70">
        <v>2</v>
      </c>
      <c r="D304" s="70">
        <v>13</v>
      </c>
      <c r="E304" s="70">
        <v>2005</v>
      </c>
      <c r="F304" s="70" t="s">
        <v>789</v>
      </c>
      <c r="G304" s="70" t="s">
        <v>2083</v>
      </c>
      <c r="H304" s="70" t="s">
        <v>2084</v>
      </c>
      <c r="I304" s="148"/>
      <c r="J304" s="71">
        <v>228.00632522789959</v>
      </c>
      <c r="K304" s="71">
        <v>7.1773423334769433</v>
      </c>
      <c r="L304" s="71">
        <v>5.3104586384546231</v>
      </c>
      <c r="M304" s="71">
        <v>157.4754724035879</v>
      </c>
      <c r="N304" s="71">
        <v>165.6684658140619</v>
      </c>
      <c r="O304" s="71">
        <v>144.2350758939576</v>
      </c>
      <c r="P304" s="71">
        <v>74.841598990073308</v>
      </c>
      <c r="Q304" s="71">
        <v>8.7302769701415102</v>
      </c>
      <c r="R304" s="71">
        <v>0</v>
      </c>
      <c r="S304" s="71">
        <v>9.4608782559999991</v>
      </c>
      <c r="T304" s="72"/>
      <c r="U304" s="71">
        <v>34546367</v>
      </c>
      <c r="V304" s="71">
        <v>3041</v>
      </c>
      <c r="W304" s="71">
        <v>71</v>
      </c>
      <c r="X304" s="71">
        <v>29150</v>
      </c>
      <c r="Y304" s="71">
        <v>55587</v>
      </c>
      <c r="Z304" s="71">
        <v>68651</v>
      </c>
      <c r="AA304" s="71">
        <v>14883</v>
      </c>
      <c r="AB304" s="71">
        <v>148186</v>
      </c>
      <c r="AC304" s="71">
        <v>0</v>
      </c>
      <c r="AD304" s="71">
        <v>9.4608782559999991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2086</v>
      </c>
      <c r="B305" s="70">
        <v>207</v>
      </c>
      <c r="C305" s="70">
        <v>3</v>
      </c>
      <c r="D305" s="70">
        <v>13</v>
      </c>
      <c r="E305" s="70">
        <v>2006</v>
      </c>
      <c r="F305" s="70" t="s">
        <v>790</v>
      </c>
      <c r="G305" s="70" t="s">
        <v>2083</v>
      </c>
      <c r="H305" s="70" t="s">
        <v>2084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2087</v>
      </c>
      <c r="B306" s="70">
        <v>208</v>
      </c>
      <c r="C306" s="70">
        <v>4</v>
      </c>
      <c r="D306" s="70">
        <v>13</v>
      </c>
      <c r="E306" s="70">
        <v>2007</v>
      </c>
      <c r="F306" s="70" t="s">
        <v>791</v>
      </c>
      <c r="G306" s="70" t="s">
        <v>2083</v>
      </c>
      <c r="H306" s="70" t="s">
        <v>2084</v>
      </c>
      <c r="I306" s="148"/>
      <c r="J306" s="71">
        <v>254.60009879329769</v>
      </c>
      <c r="K306" s="71">
        <v>7.3557512428888936</v>
      </c>
      <c r="L306" s="71">
        <v>5.5838220261730331</v>
      </c>
      <c r="M306" s="71">
        <v>147.4509400115509</v>
      </c>
      <c r="N306" s="71">
        <v>179.97253856580599</v>
      </c>
      <c r="O306" s="71">
        <v>141.49804744077881</v>
      </c>
      <c r="P306" s="71">
        <v>76.010273493622179</v>
      </c>
      <c r="Q306" s="71">
        <v>9.2309558408410499</v>
      </c>
      <c r="R306" s="71">
        <v>0</v>
      </c>
      <c r="S306" s="71">
        <v>9.3926856199000017</v>
      </c>
      <c r="T306" s="72"/>
      <c r="U306" s="71">
        <v>39550689</v>
      </c>
      <c r="V306" s="71">
        <v>3197</v>
      </c>
      <c r="W306" s="71">
        <v>71</v>
      </c>
      <c r="X306" s="71">
        <v>34400</v>
      </c>
      <c r="Y306" s="71">
        <v>57097</v>
      </c>
      <c r="Z306" s="71">
        <v>70012</v>
      </c>
      <c r="AA306" s="71">
        <v>14885</v>
      </c>
      <c r="AB306" s="71">
        <v>148399</v>
      </c>
      <c r="AC306" s="71">
        <v>0</v>
      </c>
      <c r="AD306" s="71">
        <v>9.3926856199000017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2088</v>
      </c>
      <c r="B307" s="70">
        <v>209</v>
      </c>
      <c r="C307" s="70">
        <v>5</v>
      </c>
      <c r="D307" s="70">
        <v>13</v>
      </c>
      <c r="E307" s="70">
        <v>2008</v>
      </c>
      <c r="F307" s="70" t="s">
        <v>792</v>
      </c>
      <c r="G307" s="70" t="s">
        <v>2083</v>
      </c>
      <c r="H307" s="70" t="s">
        <v>2084</v>
      </c>
      <c r="I307" s="148"/>
      <c r="J307" s="71">
        <v>233.81187158868349</v>
      </c>
      <c r="K307" s="71">
        <v>5.8692879907969591</v>
      </c>
      <c r="L307" s="71">
        <v>5.0521873959866532</v>
      </c>
      <c r="M307" s="71">
        <v>155.56827236837259</v>
      </c>
      <c r="N307" s="71">
        <v>183.88000571696929</v>
      </c>
      <c r="O307" s="71">
        <v>136.8543624368146</v>
      </c>
      <c r="P307" s="71">
        <v>72.608205368360302</v>
      </c>
      <c r="Q307" s="71">
        <v>9.1228911831922908</v>
      </c>
      <c r="R307" s="71">
        <v>0</v>
      </c>
      <c r="S307" s="71">
        <v>11.460750904639999</v>
      </c>
      <c r="T307" s="72"/>
      <c r="U307" s="71">
        <v>39862469</v>
      </c>
      <c r="V307" s="71">
        <v>3197</v>
      </c>
      <c r="W307" s="71">
        <v>71</v>
      </c>
      <c r="X307" s="71">
        <v>34400</v>
      </c>
      <c r="Y307" s="71">
        <v>58110</v>
      </c>
      <c r="Z307" s="71">
        <v>70091</v>
      </c>
      <c r="AA307" s="71">
        <v>14235</v>
      </c>
      <c r="AB307" s="71">
        <v>149074</v>
      </c>
      <c r="AC307" s="71">
        <v>0</v>
      </c>
      <c r="AD307" s="71">
        <v>11.460750904639999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2089</v>
      </c>
      <c r="B308" s="70">
        <v>210</v>
      </c>
      <c r="C308" s="70">
        <v>6</v>
      </c>
      <c r="D308" s="70">
        <v>13</v>
      </c>
      <c r="E308" s="70">
        <v>2009</v>
      </c>
      <c r="F308" s="70" t="s">
        <v>176</v>
      </c>
      <c r="G308" s="70" t="s">
        <v>2083</v>
      </c>
      <c r="H308" s="70" t="s">
        <v>2084</v>
      </c>
      <c r="I308" s="148"/>
      <c r="J308" s="71">
        <v>185.51741482854871</v>
      </c>
      <c r="K308" s="71">
        <v>5.4036520496567677</v>
      </c>
      <c r="L308" s="71">
        <v>18.56567957760058</v>
      </c>
      <c r="M308" s="71">
        <v>141.95613617573889</v>
      </c>
      <c r="N308" s="71">
        <v>172.9197844626093</v>
      </c>
      <c r="O308" s="71">
        <v>139.35033925828401</v>
      </c>
      <c r="P308" s="71">
        <v>69.011866040683927</v>
      </c>
      <c r="Q308" s="71">
        <v>8.6919029415348099</v>
      </c>
      <c r="R308" s="71">
        <v>0</v>
      </c>
      <c r="S308" s="71">
        <v>12.824820000800001</v>
      </c>
      <c r="T308" s="72"/>
      <c r="U308" s="71">
        <v>28235930</v>
      </c>
      <c r="V308" s="71">
        <v>3433</v>
      </c>
      <c r="W308" s="71">
        <v>285</v>
      </c>
      <c r="X308" s="71">
        <v>37028</v>
      </c>
      <c r="Y308" s="71">
        <v>58818</v>
      </c>
      <c r="Z308" s="71">
        <v>70445</v>
      </c>
      <c r="AA308" s="71">
        <v>13890</v>
      </c>
      <c r="AB308" s="71">
        <v>149096</v>
      </c>
      <c r="AC308" s="71">
        <v>0</v>
      </c>
      <c r="AD308" s="71">
        <v>12.824820000800001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54.198</v>
      </c>
      <c r="BK308" s="71">
        <v>0</v>
      </c>
      <c r="BL308" s="71">
        <v>21.391999999999999</v>
      </c>
      <c r="BM308" s="71">
        <v>0</v>
      </c>
      <c r="BN308" s="72"/>
      <c r="BO308" s="71">
        <v>0</v>
      </c>
      <c r="BP308" s="71">
        <v>0</v>
      </c>
      <c r="BQ308" s="71">
        <v>11</v>
      </c>
      <c r="BR308" s="71">
        <v>0</v>
      </c>
      <c r="BS308" s="71">
        <v>5</v>
      </c>
      <c r="BT308" s="71">
        <v>0</v>
      </c>
      <c r="BU308"/>
      <c r="BV308" s="70">
        <v>75.59</v>
      </c>
      <c r="BW308" s="70">
        <v>0</v>
      </c>
      <c r="BX308" s="70">
        <v>0</v>
      </c>
      <c r="BY308" s="70">
        <v>0</v>
      </c>
      <c r="BZ308" s="70">
        <v>0</v>
      </c>
      <c r="CA308" s="70">
        <v>0</v>
      </c>
      <c r="CB308" s="70">
        <v>0</v>
      </c>
      <c r="CC308" s="70">
        <v>0</v>
      </c>
      <c r="CD308" s="70">
        <v>0</v>
      </c>
    </row>
    <row r="309" spans="1:82">
      <c r="A309" s="70" t="s">
        <v>2090</v>
      </c>
      <c r="B309" s="70">
        <v>211</v>
      </c>
      <c r="C309" s="70">
        <v>7</v>
      </c>
      <c r="D309" s="70">
        <v>13</v>
      </c>
      <c r="E309" s="70">
        <v>2010</v>
      </c>
      <c r="F309" s="70" t="s">
        <v>177</v>
      </c>
      <c r="G309" s="70" t="s">
        <v>2083</v>
      </c>
      <c r="H309" s="70" t="s">
        <v>2084</v>
      </c>
      <c r="I309" s="148"/>
      <c r="J309" s="71">
        <v>204.04903454753051</v>
      </c>
      <c r="K309" s="71">
        <v>5.6624039259336918</v>
      </c>
      <c r="L309" s="71">
        <v>20.71964531785018</v>
      </c>
      <c r="M309" s="71">
        <v>144.65935765314021</v>
      </c>
      <c r="N309" s="71">
        <v>191.5397833369417</v>
      </c>
      <c r="O309" s="71">
        <v>139.36738328005441</v>
      </c>
      <c r="P309" s="71">
        <v>70.774395358448075</v>
      </c>
      <c r="Q309" s="71">
        <v>9.0731583854257192</v>
      </c>
      <c r="R309" s="71">
        <v>0</v>
      </c>
      <c r="S309" s="71">
        <v>9.9141463637999987</v>
      </c>
      <c r="T309" s="72"/>
      <c r="U309" s="71">
        <v>33525245</v>
      </c>
      <c r="V309" s="71">
        <v>3433</v>
      </c>
      <c r="W309" s="71">
        <v>285</v>
      </c>
      <c r="X309" s="71">
        <v>37028</v>
      </c>
      <c r="Y309" s="71">
        <v>59514</v>
      </c>
      <c r="Z309" s="71">
        <v>70781</v>
      </c>
      <c r="AA309" s="71">
        <v>13889</v>
      </c>
      <c r="AB309" s="71">
        <v>149134</v>
      </c>
      <c r="AC309" s="71">
        <v>0</v>
      </c>
      <c r="AD309" s="71">
        <v>9.9141463637999987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59.649000000000001</v>
      </c>
      <c r="BK309" s="71">
        <v>0</v>
      </c>
      <c r="BL309" s="71">
        <v>19.11</v>
      </c>
      <c r="BM309" s="71">
        <v>0</v>
      </c>
      <c r="BN309" s="72"/>
      <c r="BO309" s="71">
        <v>0</v>
      </c>
      <c r="BP309" s="71">
        <v>0</v>
      </c>
      <c r="BQ309" s="71">
        <v>12</v>
      </c>
      <c r="BR309" s="71">
        <v>0</v>
      </c>
      <c r="BS309" s="71">
        <v>5</v>
      </c>
      <c r="BT309" s="71">
        <v>0</v>
      </c>
      <c r="BU309"/>
      <c r="BV309" s="70">
        <v>78.759</v>
      </c>
      <c r="BW309" s="70">
        <v>0</v>
      </c>
      <c r="BX309" s="70">
        <v>0</v>
      </c>
      <c r="BY309" s="70">
        <v>0</v>
      </c>
      <c r="BZ309" s="70">
        <v>0</v>
      </c>
      <c r="CA309" s="70">
        <v>0</v>
      </c>
      <c r="CB309" s="70">
        <v>0</v>
      </c>
      <c r="CC309" s="70">
        <v>0</v>
      </c>
      <c r="CD309" s="70">
        <v>0</v>
      </c>
    </row>
    <row r="310" spans="1:82">
      <c r="A310" s="70" t="s">
        <v>2091</v>
      </c>
      <c r="B310" s="70">
        <v>212</v>
      </c>
      <c r="C310" s="70">
        <v>8</v>
      </c>
      <c r="D310" s="70">
        <v>13</v>
      </c>
      <c r="E310" s="70">
        <v>2011</v>
      </c>
      <c r="F310" s="70" t="s">
        <v>178</v>
      </c>
      <c r="G310" s="70" t="s">
        <v>2083</v>
      </c>
      <c r="H310" s="70" t="s">
        <v>2084</v>
      </c>
      <c r="I310" s="148"/>
      <c r="J310" s="71">
        <v>286.91385426583179</v>
      </c>
      <c r="K310" s="71">
        <v>8.2347201406141206</v>
      </c>
      <c r="L310" s="71">
        <v>11.74270190301625</v>
      </c>
      <c r="M310" s="71">
        <v>183.55679964409589</v>
      </c>
      <c r="N310" s="71">
        <v>206.70189492756461</v>
      </c>
      <c r="O310" s="71">
        <v>137.81273659917738</v>
      </c>
      <c r="P310" s="71">
        <v>68.748923356717967</v>
      </c>
      <c r="Q310" s="71">
        <v>10.4430455908004</v>
      </c>
      <c r="R310" s="71">
        <v>0</v>
      </c>
      <c r="S310" s="71">
        <v>9.0566887699999992</v>
      </c>
      <c r="T310" s="72"/>
      <c r="U310" s="71">
        <v>40948894</v>
      </c>
      <c r="V310" s="71">
        <v>3433</v>
      </c>
      <c r="W310" s="71">
        <v>285</v>
      </c>
      <c r="X310" s="71">
        <v>37028</v>
      </c>
      <c r="Y310" s="71">
        <v>60088</v>
      </c>
      <c r="Z310" s="71">
        <v>71512</v>
      </c>
      <c r="AA310" s="71">
        <v>13893</v>
      </c>
      <c r="AB310" s="71">
        <v>148810</v>
      </c>
      <c r="AC310" s="71">
        <v>0</v>
      </c>
      <c r="AD310" s="71">
        <v>9.0566887699999992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54.015000000000001</v>
      </c>
      <c r="BK310" s="71">
        <v>0</v>
      </c>
      <c r="BL310" s="71">
        <v>18.718999999999998</v>
      </c>
      <c r="BM310" s="71">
        <v>0</v>
      </c>
      <c r="BN310" s="72"/>
      <c r="BO310" s="71">
        <v>0</v>
      </c>
      <c r="BP310" s="71">
        <v>0</v>
      </c>
      <c r="BQ310" s="71">
        <v>12</v>
      </c>
      <c r="BR310" s="71">
        <v>0</v>
      </c>
      <c r="BS310" s="71">
        <v>6</v>
      </c>
      <c r="BT310" s="71">
        <v>0</v>
      </c>
      <c r="BU310"/>
      <c r="BV310" s="70">
        <v>72.733999999999995</v>
      </c>
      <c r="BW310" s="70">
        <v>0</v>
      </c>
      <c r="BX310" s="70">
        <v>0</v>
      </c>
      <c r="BY310" s="70">
        <v>0</v>
      </c>
      <c r="BZ310" s="70">
        <v>0</v>
      </c>
      <c r="CA310" s="70">
        <v>0</v>
      </c>
      <c r="CB310" s="70">
        <v>0</v>
      </c>
      <c r="CC310" s="70">
        <v>0</v>
      </c>
      <c r="CD310" s="70">
        <v>0</v>
      </c>
    </row>
    <row r="311" spans="1:82">
      <c r="A311" s="70" t="s">
        <v>2092</v>
      </c>
      <c r="B311" s="70">
        <v>213</v>
      </c>
      <c r="C311" s="70">
        <v>9</v>
      </c>
      <c r="D311" s="70">
        <v>13</v>
      </c>
      <c r="E311" s="70">
        <v>2012</v>
      </c>
      <c r="F311" s="70" t="s">
        <v>179</v>
      </c>
      <c r="G311" s="1064" t="s">
        <v>2083</v>
      </c>
      <c r="H311" s="70" t="s">
        <v>2084</v>
      </c>
      <c r="I311" s="148"/>
      <c r="J311" s="71">
        <v>283.73610105530821</v>
      </c>
      <c r="K311" s="71">
        <v>8.0299587685373037</v>
      </c>
      <c r="L311" s="71">
        <v>11.65736872914726</v>
      </c>
      <c r="M311" s="71">
        <v>189.75464308560871</v>
      </c>
      <c r="N311" s="71">
        <v>221.80536342751361</v>
      </c>
      <c r="O311" s="71">
        <v>137.9423632926248</v>
      </c>
      <c r="P311" s="71">
        <v>68.950959395006933</v>
      </c>
      <c r="Q311" s="71">
        <v>11.442762215474101</v>
      </c>
      <c r="R311" s="71">
        <v>0</v>
      </c>
      <c r="S311" s="71">
        <v>8.4246157168799982</v>
      </c>
      <c r="T311" s="72"/>
      <c r="U311" s="71">
        <v>38724135</v>
      </c>
      <c r="V311" s="71">
        <v>3433</v>
      </c>
      <c r="W311" s="71">
        <v>285</v>
      </c>
      <c r="X311" s="71">
        <v>37028</v>
      </c>
      <c r="Y311" s="71">
        <v>61254</v>
      </c>
      <c r="Z311" s="71">
        <v>72147</v>
      </c>
      <c r="AA311" s="71">
        <v>13855</v>
      </c>
      <c r="AB311" s="71">
        <v>150077</v>
      </c>
      <c r="AC311" s="71">
        <v>0</v>
      </c>
      <c r="AD311" s="71">
        <v>8.4246157168799982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56.146000000000001</v>
      </c>
      <c r="BK311" s="71">
        <v>0</v>
      </c>
      <c r="BL311" s="71">
        <v>26.843999999999998</v>
      </c>
      <c r="BM311" s="71">
        <v>0</v>
      </c>
      <c r="BN311" s="72"/>
      <c r="BO311" s="71">
        <v>0</v>
      </c>
      <c r="BP311" s="71">
        <v>0</v>
      </c>
      <c r="BQ311" s="71">
        <v>11</v>
      </c>
      <c r="BR311" s="71">
        <v>0</v>
      </c>
      <c r="BS311" s="71">
        <v>7</v>
      </c>
      <c r="BT311" s="71">
        <v>0</v>
      </c>
      <c r="BU311"/>
      <c r="BV311" s="70">
        <v>82.99</v>
      </c>
      <c r="BW311" s="70">
        <v>0</v>
      </c>
      <c r="BX311" s="70">
        <v>0</v>
      </c>
      <c r="BY311" s="70">
        <v>0</v>
      </c>
      <c r="BZ311" s="70">
        <v>0</v>
      </c>
      <c r="CA311" s="70">
        <v>0</v>
      </c>
      <c r="CB311" s="70">
        <v>0</v>
      </c>
      <c r="CC311" s="70">
        <v>0</v>
      </c>
      <c r="CD311" s="70">
        <v>0</v>
      </c>
    </row>
    <row r="312" spans="1:82">
      <c r="A312" s="70" t="s">
        <v>2093</v>
      </c>
      <c r="B312" s="70">
        <v>214</v>
      </c>
      <c r="C312" s="70">
        <v>10</v>
      </c>
      <c r="D312" s="70">
        <v>13</v>
      </c>
      <c r="E312" s="70">
        <v>2013</v>
      </c>
      <c r="F312" s="70" t="s">
        <v>180</v>
      </c>
      <c r="G312" s="1064" t="s">
        <v>2083</v>
      </c>
      <c r="H312" s="70" t="s">
        <v>2084</v>
      </c>
      <c r="I312" s="148"/>
      <c r="J312" s="71">
        <v>262.85946589508029</v>
      </c>
      <c r="K312" s="71">
        <v>6.922173374625662</v>
      </c>
      <c r="L312" s="71">
        <v>12.02250941791276</v>
      </c>
      <c r="M312" s="71">
        <v>182.8132411926226</v>
      </c>
      <c r="N312" s="71">
        <v>223.5010691772452</v>
      </c>
      <c r="O312" s="71">
        <v>133.31508070127046</v>
      </c>
      <c r="P312" s="71">
        <v>69.135836651240652</v>
      </c>
      <c r="Q312" s="71">
        <v>11.619942726760501</v>
      </c>
      <c r="R312" s="71">
        <v>0</v>
      </c>
      <c r="S312" s="71">
        <v>11.930819875399999</v>
      </c>
      <c r="T312" s="72"/>
      <c r="U312" s="71">
        <v>33197608</v>
      </c>
      <c r="V312" s="71">
        <v>3433</v>
      </c>
      <c r="W312" s="71">
        <v>285</v>
      </c>
      <c r="X312" s="71">
        <v>37028</v>
      </c>
      <c r="Y312" s="71">
        <v>61804</v>
      </c>
      <c r="Z312" s="71">
        <v>72840</v>
      </c>
      <c r="AA312" s="71">
        <v>13840</v>
      </c>
      <c r="AB312" s="71">
        <v>150216</v>
      </c>
      <c r="AC312" s="71">
        <v>0</v>
      </c>
      <c r="AD312" s="71">
        <v>11.930819875399999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60.005000000000003</v>
      </c>
      <c r="BK312" s="71">
        <v>0</v>
      </c>
      <c r="BL312" s="71">
        <v>24.782999999999998</v>
      </c>
      <c r="BM312" s="71">
        <v>0</v>
      </c>
      <c r="BN312" s="72"/>
      <c r="BO312" s="71">
        <v>0</v>
      </c>
      <c r="BP312" s="71">
        <v>0</v>
      </c>
      <c r="BQ312" s="71">
        <v>11</v>
      </c>
      <c r="BR312" s="71">
        <v>0</v>
      </c>
      <c r="BS312" s="71">
        <v>6</v>
      </c>
      <c r="BT312" s="71">
        <v>0</v>
      </c>
      <c r="BU312"/>
      <c r="BV312" s="70">
        <v>84.787999999999997</v>
      </c>
      <c r="BW312" s="70">
        <v>0</v>
      </c>
      <c r="BX312" s="70">
        <v>0</v>
      </c>
      <c r="BY312" s="70">
        <v>0</v>
      </c>
      <c r="BZ312" s="70">
        <v>0</v>
      </c>
      <c r="CA312" s="70">
        <v>0</v>
      </c>
      <c r="CB312" s="70">
        <v>0</v>
      </c>
      <c r="CC312" s="70">
        <v>0</v>
      </c>
      <c r="CD312" s="70">
        <v>0</v>
      </c>
    </row>
    <row r="313" spans="1:82">
      <c r="A313" s="70" t="s">
        <v>2094</v>
      </c>
      <c r="B313" s="70">
        <v>215</v>
      </c>
      <c r="C313" s="70">
        <v>11</v>
      </c>
      <c r="D313" s="70">
        <v>13</v>
      </c>
      <c r="E313" s="70">
        <v>2014</v>
      </c>
      <c r="F313" s="70" t="s">
        <v>181</v>
      </c>
      <c r="G313" s="70" t="s">
        <v>2083</v>
      </c>
      <c r="H313" s="70" t="s">
        <v>2084</v>
      </c>
      <c r="I313" s="148"/>
      <c r="J313" s="71">
        <v>276.51685681722779</v>
      </c>
      <c r="K313" s="71">
        <v>6.1409676264818813</v>
      </c>
      <c r="L313" s="71">
        <v>3.3224583746649681</v>
      </c>
      <c r="M313" s="71">
        <v>161.46842065937881</v>
      </c>
      <c r="N313" s="71">
        <v>196.17528182517719</v>
      </c>
      <c r="O313" s="71">
        <v>126.91191252885709</v>
      </c>
      <c r="P313" s="71">
        <v>69.836644547088241</v>
      </c>
      <c r="Q313" s="71">
        <v>11.129049527085099</v>
      </c>
      <c r="R313" s="71">
        <v>0</v>
      </c>
      <c r="S313" s="71">
        <v>10.229070591599999</v>
      </c>
      <c r="T313" s="72"/>
      <c r="U313" s="71">
        <v>38807452</v>
      </c>
      <c r="V313" s="71">
        <v>2679</v>
      </c>
      <c r="W313" s="71">
        <v>74</v>
      </c>
      <c r="X313" s="71">
        <v>35822</v>
      </c>
      <c r="Y313" s="71">
        <v>62439</v>
      </c>
      <c r="Z313" s="71">
        <v>73032</v>
      </c>
      <c r="AA313" s="71">
        <v>13908</v>
      </c>
      <c r="AB313" s="71">
        <v>149952</v>
      </c>
      <c r="AC313" s="71">
        <v>0</v>
      </c>
      <c r="AD313" s="71">
        <v>10.229070591599999</v>
      </c>
      <c r="AE313" s="72"/>
      <c r="AF313" s="71"/>
      <c r="AG313" s="71"/>
      <c r="AH313" s="71"/>
      <c r="AI313" s="71"/>
      <c r="AJ313" s="71"/>
      <c r="AK313" s="71"/>
      <c r="AL313" s="71"/>
      <c r="AM313" s="71"/>
      <c r="AN313" s="71"/>
      <c r="AO313" s="71"/>
      <c r="AP313" s="71"/>
      <c r="AQ313" s="72"/>
      <c r="AR313" s="71">
        <v>2036</v>
      </c>
      <c r="AS313" s="71">
        <v>132</v>
      </c>
      <c r="AT313" s="71">
        <v>0</v>
      </c>
      <c r="AU313" s="71">
        <v>0</v>
      </c>
      <c r="AV313" s="71">
        <v>0</v>
      </c>
      <c r="AW313" s="71">
        <v>0</v>
      </c>
      <c r="AX313" s="71"/>
      <c r="AY313" s="72"/>
      <c r="AZ313" s="71">
        <v>7671.9</v>
      </c>
      <c r="BA313" s="71">
        <v>3510.9</v>
      </c>
      <c r="BB313" s="71">
        <v>0</v>
      </c>
      <c r="BC313" s="71">
        <v>0</v>
      </c>
      <c r="BD313" s="71">
        <v>0</v>
      </c>
      <c r="BE313" s="71">
        <v>0</v>
      </c>
      <c r="BF313" s="71"/>
      <c r="BG313" s="72"/>
      <c r="BH313" s="71">
        <v>0</v>
      </c>
      <c r="BI313" s="71">
        <v>0</v>
      </c>
      <c r="BJ313" s="71">
        <v>62.3994</v>
      </c>
      <c r="BK313" s="71">
        <v>0</v>
      </c>
      <c r="BL313" s="71">
        <v>23.929000000000002</v>
      </c>
      <c r="BM313" s="71">
        <v>0</v>
      </c>
      <c r="BN313" s="72"/>
      <c r="BO313" s="71">
        <v>0</v>
      </c>
      <c r="BP313" s="71">
        <v>0</v>
      </c>
      <c r="BQ313" s="71">
        <v>11</v>
      </c>
      <c r="BR313" s="71">
        <v>0</v>
      </c>
      <c r="BS313" s="71">
        <v>6</v>
      </c>
      <c r="BT313" s="71">
        <v>0</v>
      </c>
      <c r="BU313"/>
      <c r="BV313" s="70">
        <v>86.328400000000002</v>
      </c>
      <c r="BW313" s="70">
        <v>0</v>
      </c>
      <c r="BX313" s="70">
        <v>0</v>
      </c>
      <c r="BY313" s="70">
        <v>0</v>
      </c>
      <c r="BZ313" s="70">
        <v>0</v>
      </c>
      <c r="CA313" s="70">
        <v>0</v>
      </c>
      <c r="CB313" s="70">
        <v>0</v>
      </c>
      <c r="CC313" s="70">
        <v>0</v>
      </c>
      <c r="CD313" s="70">
        <v>0</v>
      </c>
    </row>
    <row r="314" spans="1:82">
      <c r="A314" s="70" t="s">
        <v>2095</v>
      </c>
      <c r="B314" s="70">
        <v>216</v>
      </c>
      <c r="C314" s="70">
        <v>12</v>
      </c>
      <c r="D314" s="70">
        <v>13</v>
      </c>
      <c r="E314" s="70">
        <v>2015</v>
      </c>
      <c r="F314" s="70" t="s">
        <v>182</v>
      </c>
      <c r="G314" s="70" t="s">
        <v>2083</v>
      </c>
      <c r="H314" s="70" t="s">
        <v>2084</v>
      </c>
      <c r="I314" s="148"/>
      <c r="J314" s="71">
        <v>278.24097097644511</v>
      </c>
      <c r="K314" s="71">
        <v>5.8654103340579056</v>
      </c>
      <c r="L314" s="71">
        <v>3.6631320707039712</v>
      </c>
      <c r="M314" s="71">
        <v>169.20448298813611</v>
      </c>
      <c r="N314" s="71">
        <v>196.4078503751293</v>
      </c>
      <c r="O314" s="71">
        <v>126.29253458204376</v>
      </c>
      <c r="P314" s="71">
        <v>71.776305653013068</v>
      </c>
      <c r="Q314" s="71">
        <v>10.8685394238041</v>
      </c>
      <c r="R314" s="71">
        <v>0</v>
      </c>
      <c r="S314" s="71">
        <v>8.6459464590799993</v>
      </c>
      <c r="T314" s="72"/>
      <c r="U314" s="71">
        <v>41934476</v>
      </c>
      <c r="V314" s="71">
        <v>2679</v>
      </c>
      <c r="W314" s="71">
        <v>74</v>
      </c>
      <c r="X314" s="71">
        <v>35822</v>
      </c>
      <c r="Y314" s="71">
        <v>63112</v>
      </c>
      <c r="Z314" s="71">
        <v>73375</v>
      </c>
      <c r="AA314" s="71">
        <v>14283</v>
      </c>
      <c r="AB314" s="71">
        <v>149593</v>
      </c>
      <c r="AC314" s="71">
        <v>0</v>
      </c>
      <c r="AD314" s="71">
        <v>8.6459464590799993</v>
      </c>
      <c r="AE314" s="72"/>
      <c r="AF314" s="71">
        <v>317564370.95600802</v>
      </c>
      <c r="AG314" s="71">
        <v>4843985.1488692174</v>
      </c>
      <c r="AH314" s="71">
        <v>771560.27315225464</v>
      </c>
      <c r="AI314" s="71">
        <v>253313808.90554169</v>
      </c>
      <c r="AJ314" s="71">
        <v>296985094.3309949</v>
      </c>
      <c r="AK314" s="71">
        <v>0</v>
      </c>
      <c r="AL314" s="71">
        <v>0</v>
      </c>
      <c r="AM314" s="71">
        <v>20501093.13096644</v>
      </c>
      <c r="AN314" s="71">
        <v>0</v>
      </c>
      <c r="AO314" s="71">
        <v>0</v>
      </c>
      <c r="AP314" s="71">
        <v>893979912.74553251</v>
      </c>
      <c r="AQ314" s="72"/>
      <c r="AR314" s="71">
        <v>2248</v>
      </c>
      <c r="AS314" s="71">
        <v>193</v>
      </c>
      <c r="AT314" s="71">
        <v>0</v>
      </c>
      <c r="AU314" s="71">
        <v>0</v>
      </c>
      <c r="AV314" s="71">
        <v>0</v>
      </c>
      <c r="AW314" s="71">
        <v>0</v>
      </c>
      <c r="AX314" s="71"/>
      <c r="AY314" s="72"/>
      <c r="AZ314" s="71">
        <v>8557.1</v>
      </c>
      <c r="BA314" s="71">
        <v>4717.8</v>
      </c>
      <c r="BB314" s="71">
        <v>0</v>
      </c>
      <c r="BC314" s="71">
        <v>0</v>
      </c>
      <c r="BD314" s="71">
        <v>0</v>
      </c>
      <c r="BE314" s="71">
        <v>0</v>
      </c>
      <c r="BF314" s="71"/>
      <c r="BG314" s="72"/>
      <c r="BH314" s="71">
        <v>0</v>
      </c>
      <c r="BI314" s="71">
        <v>0</v>
      </c>
      <c r="BJ314" s="71">
        <v>52.875999999999998</v>
      </c>
      <c r="BK314" s="71">
        <v>0</v>
      </c>
      <c r="BL314" s="71">
        <v>27.455000000000002</v>
      </c>
      <c r="BM314" s="71">
        <v>0</v>
      </c>
      <c r="BN314" s="72"/>
      <c r="BO314" s="71">
        <v>0</v>
      </c>
      <c r="BP314" s="71">
        <v>0</v>
      </c>
      <c r="BQ314" s="71">
        <v>10</v>
      </c>
      <c r="BR314" s="71">
        <v>0</v>
      </c>
      <c r="BS314" s="71">
        <v>7</v>
      </c>
      <c r="BT314" s="71">
        <v>0</v>
      </c>
      <c r="BU314"/>
      <c r="BV314" s="70">
        <v>80.331000000000003</v>
      </c>
      <c r="BW314" s="70">
        <v>0</v>
      </c>
      <c r="BX314" s="70">
        <v>0</v>
      </c>
      <c r="BY314" s="70">
        <v>0</v>
      </c>
      <c r="BZ314" s="70">
        <v>0</v>
      </c>
      <c r="CA314" s="70">
        <v>0</v>
      </c>
      <c r="CB314" s="70">
        <v>0</v>
      </c>
      <c r="CC314" s="70">
        <v>0</v>
      </c>
      <c r="CD314" s="70">
        <v>0</v>
      </c>
    </row>
    <row r="315" spans="1:82">
      <c r="A315" s="70" t="s">
        <v>2096</v>
      </c>
      <c r="B315" s="70">
        <v>217</v>
      </c>
      <c r="C315" s="70">
        <v>13</v>
      </c>
      <c r="D315" s="70">
        <v>13</v>
      </c>
      <c r="E315" s="70">
        <v>2016</v>
      </c>
      <c r="F315" s="70" t="s">
        <v>155</v>
      </c>
      <c r="G315" s="70" t="s">
        <v>2083</v>
      </c>
      <c r="H315" s="70" t="s">
        <v>2084</v>
      </c>
      <c r="I315" s="148"/>
      <c r="J315" s="71">
        <v>237.68567860948878</v>
      </c>
      <c r="K315" s="71">
        <v>5.858314785483314</v>
      </c>
      <c r="L315" s="71">
        <v>4.2919839160939315</v>
      </c>
      <c r="M315" s="71">
        <v>148.08178711485522</v>
      </c>
      <c r="N315" s="71">
        <v>174.56979882308545</v>
      </c>
      <c r="O315" s="71">
        <v>125.34550420642539</v>
      </c>
      <c r="P315" s="71">
        <v>71.112254226912682</v>
      </c>
      <c r="Q315" s="71">
        <v>10.532930521298168</v>
      </c>
      <c r="R315" s="71">
        <v>0</v>
      </c>
      <c r="S315" s="71">
        <v>11.553886148999998</v>
      </c>
      <c r="T315" s="72"/>
      <c r="U315" s="71">
        <v>37451011</v>
      </c>
      <c r="V315" s="71">
        <v>2679</v>
      </c>
      <c r="W315" s="71">
        <v>74</v>
      </c>
      <c r="X315" s="71">
        <v>35822</v>
      </c>
      <c r="Y315" s="71">
        <v>63774</v>
      </c>
      <c r="Z315" s="71">
        <v>73720</v>
      </c>
      <c r="AA315" s="71">
        <v>14636</v>
      </c>
      <c r="AB315" s="71">
        <v>149124</v>
      </c>
      <c r="AC315" s="71">
        <v>0</v>
      </c>
      <c r="AD315" s="71">
        <v>11.553886149</v>
      </c>
      <c r="AE315" s="72"/>
      <c r="AF315" s="71">
        <v>276429006.31131983</v>
      </c>
      <c r="AG315" s="71">
        <v>4656685.9675434688</v>
      </c>
      <c r="AH315" s="71">
        <v>671790.96125548123</v>
      </c>
      <c r="AI315" s="71">
        <v>236606318.66938409</v>
      </c>
      <c r="AJ315" s="71">
        <v>255841955.01245549</v>
      </c>
      <c r="AK315" s="71">
        <v>0</v>
      </c>
      <c r="AL315" s="71">
        <v>0</v>
      </c>
      <c r="AM315" s="71">
        <v>20452696.051194541</v>
      </c>
      <c r="AN315" s="71">
        <v>0</v>
      </c>
      <c r="AO315" s="71">
        <v>0</v>
      </c>
      <c r="AP315" s="71">
        <v>794658452.97315288</v>
      </c>
      <c r="AQ315" s="72"/>
      <c r="AR315" s="71">
        <v>2446</v>
      </c>
      <c r="AS315" s="71">
        <v>235</v>
      </c>
      <c r="AT315" s="71">
        <v>0</v>
      </c>
      <c r="AU315" s="71">
        <v>0</v>
      </c>
      <c r="AV315" s="71">
        <v>0</v>
      </c>
      <c r="AW315" s="71">
        <v>0</v>
      </c>
      <c r="AX315" s="71"/>
      <c r="AY315" s="72"/>
      <c r="AZ315" s="71">
        <v>9440.4</v>
      </c>
      <c r="BA315" s="71">
        <v>5810.9</v>
      </c>
      <c r="BB315" s="71">
        <v>0</v>
      </c>
      <c r="BC315" s="71">
        <v>0</v>
      </c>
      <c r="BD315" s="71">
        <v>0</v>
      </c>
      <c r="BE315" s="71">
        <v>0</v>
      </c>
      <c r="BF315" s="71"/>
      <c r="BG315" s="72"/>
      <c r="BH315" s="71">
        <v>0</v>
      </c>
      <c r="BI315" s="71">
        <v>0</v>
      </c>
      <c r="BJ315" s="71">
        <v>50.771299999999997</v>
      </c>
      <c r="BK315" s="71">
        <v>0</v>
      </c>
      <c r="BL315" s="71">
        <v>40.920999999999999</v>
      </c>
      <c r="BM315" s="71">
        <v>0</v>
      </c>
      <c r="BN315" s="72"/>
      <c r="BO315" s="71">
        <v>0</v>
      </c>
      <c r="BP315" s="71">
        <v>0</v>
      </c>
      <c r="BQ315" s="71">
        <v>9</v>
      </c>
      <c r="BR315" s="71">
        <v>0</v>
      </c>
      <c r="BS315" s="71">
        <v>6</v>
      </c>
      <c r="BT315" s="71">
        <v>0</v>
      </c>
      <c r="BU315"/>
      <c r="BV315" s="70">
        <v>73.417299999999997</v>
      </c>
      <c r="BW315" s="70">
        <v>0</v>
      </c>
      <c r="BX315" s="70">
        <v>18.274999999999999</v>
      </c>
      <c r="BY315" s="70">
        <v>0</v>
      </c>
      <c r="BZ315" s="70">
        <v>0</v>
      </c>
      <c r="CA315" s="70">
        <v>0</v>
      </c>
      <c r="CB315" s="70">
        <v>0</v>
      </c>
      <c r="CC315" s="70">
        <v>0</v>
      </c>
      <c r="CD315" s="70">
        <v>0</v>
      </c>
    </row>
    <row r="316" spans="1:82">
      <c r="A316" s="70" t="s">
        <v>2097</v>
      </c>
      <c r="B316" s="70">
        <v>218</v>
      </c>
      <c r="C316" s="70">
        <v>14</v>
      </c>
      <c r="D316" s="70">
        <v>13</v>
      </c>
      <c r="E316" s="70">
        <v>2017</v>
      </c>
      <c r="F316" s="70" t="s">
        <v>156</v>
      </c>
      <c r="G316" s="70" t="s">
        <v>2083</v>
      </c>
      <c r="H316" s="70" t="s">
        <v>2084</v>
      </c>
      <c r="I316" s="148"/>
      <c r="J316" s="71">
        <v>268.40604515214511</v>
      </c>
      <c r="K316" s="71">
        <v>6.1023542129022186</v>
      </c>
      <c r="L316" s="71">
        <v>3.7549000083528408</v>
      </c>
      <c r="M316" s="71">
        <v>142.83138161018792</v>
      </c>
      <c r="N316" s="71">
        <v>190.85407717687062</v>
      </c>
      <c r="O316" s="71">
        <v>124.30703753313541</v>
      </c>
      <c r="P316" s="71">
        <v>71.598404560778988</v>
      </c>
      <c r="Q316" s="71">
        <v>10.1581888665562</v>
      </c>
      <c r="R316" s="71">
        <v>0</v>
      </c>
      <c r="S316" s="71">
        <v>19.946297007000005</v>
      </c>
      <c r="T316" s="72"/>
      <c r="U316" s="71">
        <v>45970015</v>
      </c>
      <c r="V316" s="71">
        <v>2679</v>
      </c>
      <c r="W316" s="71">
        <v>74</v>
      </c>
      <c r="X316" s="71">
        <v>35822</v>
      </c>
      <c r="Y316" s="71">
        <v>64436</v>
      </c>
      <c r="Z316" s="71">
        <v>74322</v>
      </c>
      <c r="AA316" s="71">
        <v>14830</v>
      </c>
      <c r="AB316" s="71">
        <v>148723</v>
      </c>
      <c r="AC316" s="71">
        <v>0</v>
      </c>
      <c r="AD316" s="71">
        <v>19.946297007000009</v>
      </c>
      <c r="AE316" s="72"/>
      <c r="AF316" s="71">
        <v>319792702.47447902</v>
      </c>
      <c r="AG316" s="71">
        <v>4831818.0279818922</v>
      </c>
      <c r="AH316" s="71">
        <v>802951.40335204999</v>
      </c>
      <c r="AI316" s="71">
        <v>237158897.8949233</v>
      </c>
      <c r="AJ316" s="71">
        <v>280903562.4675076</v>
      </c>
      <c r="AK316" s="71">
        <v>0</v>
      </c>
      <c r="AL316" s="71">
        <v>0</v>
      </c>
      <c r="AM316" s="71">
        <v>20429614.817776341</v>
      </c>
      <c r="AN316" s="71">
        <v>0</v>
      </c>
      <c r="AO316" s="71">
        <v>0</v>
      </c>
      <c r="AP316" s="71">
        <v>863919547.08602023</v>
      </c>
      <c r="AQ316" s="72"/>
      <c r="AR316" s="71">
        <v>2582</v>
      </c>
      <c r="AS316" s="71">
        <v>258</v>
      </c>
      <c r="AT316" s="71">
        <v>0</v>
      </c>
      <c r="AU316" s="71">
        <v>0</v>
      </c>
      <c r="AV316" s="71">
        <v>0</v>
      </c>
      <c r="AW316" s="71">
        <v>0</v>
      </c>
      <c r="AX316" s="71"/>
      <c r="AY316" s="72"/>
      <c r="AZ316" s="71">
        <v>10052.6</v>
      </c>
      <c r="BA316" s="71">
        <v>7186.4</v>
      </c>
      <c r="BB316" s="71">
        <v>0</v>
      </c>
      <c r="BC316" s="71">
        <v>0</v>
      </c>
      <c r="BD316" s="71">
        <v>0</v>
      </c>
      <c r="BE316" s="71">
        <v>0</v>
      </c>
      <c r="BF316" s="71"/>
      <c r="BG316" s="72"/>
      <c r="BH316" s="71">
        <v>0</v>
      </c>
      <c r="BI316" s="71">
        <v>0</v>
      </c>
      <c r="BJ316" s="71">
        <v>54.951999999999998</v>
      </c>
      <c r="BK316" s="71">
        <v>0</v>
      </c>
      <c r="BL316" s="71">
        <v>44.564999999999998</v>
      </c>
      <c r="BM316" s="71">
        <v>0</v>
      </c>
      <c r="BN316" s="72"/>
      <c r="BO316" s="71">
        <v>0</v>
      </c>
      <c r="BP316" s="71">
        <v>0</v>
      </c>
      <c r="BQ316" s="71">
        <v>9</v>
      </c>
      <c r="BR316" s="71">
        <v>0</v>
      </c>
      <c r="BS316" s="71">
        <v>6</v>
      </c>
      <c r="BT316" s="71">
        <v>0</v>
      </c>
      <c r="BU316"/>
      <c r="BV316" s="70">
        <v>78.537999999999997</v>
      </c>
      <c r="BW316" s="70">
        <v>0</v>
      </c>
      <c r="BX316" s="70">
        <v>20.978999999999999</v>
      </c>
      <c r="BY316" s="70">
        <v>0</v>
      </c>
      <c r="BZ316" s="70">
        <v>0</v>
      </c>
      <c r="CA316" s="70">
        <v>0</v>
      </c>
      <c r="CB316" s="70">
        <v>0</v>
      </c>
      <c r="CC316" s="70">
        <v>0</v>
      </c>
      <c r="CD316" s="70">
        <v>0</v>
      </c>
    </row>
    <row r="317" spans="1:82">
      <c r="A317" s="70" t="s">
        <v>2098</v>
      </c>
      <c r="B317" s="70">
        <v>219</v>
      </c>
      <c r="C317" s="70">
        <v>15</v>
      </c>
      <c r="D317" s="70">
        <v>13</v>
      </c>
      <c r="E317" s="70">
        <v>2018</v>
      </c>
      <c r="F317" s="70" t="s">
        <v>183</v>
      </c>
      <c r="G317" s="70" t="s">
        <v>2083</v>
      </c>
      <c r="H317" s="70" t="s">
        <v>2084</v>
      </c>
      <c r="I317" s="148"/>
      <c r="J317" s="71">
        <v>264.56910794965108</v>
      </c>
      <c r="K317" s="71">
        <v>5.7377625943977666</v>
      </c>
      <c r="L317" s="71">
        <v>3.517654267082579</v>
      </c>
      <c r="M317" s="71">
        <v>141.2136318886466</v>
      </c>
      <c r="N317" s="71">
        <v>182.28315858067543</v>
      </c>
      <c r="O317" s="71">
        <v>122.21938923708024</v>
      </c>
      <c r="P317" s="71">
        <v>71.530981545140136</v>
      </c>
      <c r="Q317" s="71">
        <v>9.4083776686235296</v>
      </c>
      <c r="R317" s="71">
        <v>0</v>
      </c>
      <c r="S317" s="71">
        <v>7.9615878013399994</v>
      </c>
      <c r="T317" s="72"/>
      <c r="U317" s="71">
        <v>48211366</v>
      </c>
      <c r="V317" s="71">
        <v>2679</v>
      </c>
      <c r="W317" s="71">
        <v>74</v>
      </c>
      <c r="X317" s="71">
        <v>35822</v>
      </c>
      <c r="Y317" s="71">
        <v>65314</v>
      </c>
      <c r="Z317" s="71">
        <v>74473</v>
      </c>
      <c r="AA317" s="71">
        <v>14965</v>
      </c>
      <c r="AB317" s="71">
        <v>148442</v>
      </c>
      <c r="AC317" s="71">
        <v>0</v>
      </c>
      <c r="AD317" s="71">
        <v>7.9615878013399994</v>
      </c>
      <c r="AE317" s="72"/>
      <c r="AF317" s="71">
        <v>320911048.61036068</v>
      </c>
      <c r="AG317" s="71">
        <v>4363419.7809144324</v>
      </c>
      <c r="AH317" s="71">
        <v>766357.92576592555</v>
      </c>
      <c r="AI317" s="71">
        <v>231105864.25251341</v>
      </c>
      <c r="AJ317" s="71">
        <v>286159015.80807132</v>
      </c>
      <c r="AK317" s="71">
        <v>0</v>
      </c>
      <c r="AL317" s="71">
        <v>0</v>
      </c>
      <c r="AM317" s="71">
        <v>20433206.176258579</v>
      </c>
      <c r="AN317" s="71">
        <v>0</v>
      </c>
      <c r="AO317" s="71">
        <v>0</v>
      </c>
      <c r="AP317" s="71">
        <v>863738912.55388427</v>
      </c>
      <c r="AQ317" s="72"/>
      <c r="AR317" s="71">
        <v>2752</v>
      </c>
      <c r="AS317" s="71">
        <v>283</v>
      </c>
      <c r="AT317" s="71">
        <v>0</v>
      </c>
      <c r="AU317" s="71">
        <v>0</v>
      </c>
      <c r="AV317" s="71">
        <v>0</v>
      </c>
      <c r="AW317" s="71">
        <v>0</v>
      </c>
      <c r="AX317" s="71"/>
      <c r="AY317" s="72"/>
      <c r="AZ317" s="71">
        <v>10827.000000000004</v>
      </c>
      <c r="BA317" s="71">
        <v>7518.5</v>
      </c>
      <c r="BB317" s="71">
        <v>0</v>
      </c>
      <c r="BC317" s="71">
        <v>0</v>
      </c>
      <c r="BD317" s="71">
        <v>0</v>
      </c>
      <c r="BE317" s="71">
        <v>0</v>
      </c>
      <c r="BF317" s="71"/>
      <c r="BG317" s="72"/>
      <c r="BH317" s="71">
        <v>0</v>
      </c>
      <c r="BI317" s="71">
        <v>0</v>
      </c>
      <c r="BJ317" s="71">
        <v>61.249000000000002</v>
      </c>
      <c r="BK317" s="71">
        <v>0</v>
      </c>
      <c r="BL317" s="71">
        <v>38.557000000000002</v>
      </c>
      <c r="BM317" s="71">
        <v>0</v>
      </c>
      <c r="BN317" s="72"/>
      <c r="BO317" s="71">
        <v>0</v>
      </c>
      <c r="BP317" s="71">
        <v>0</v>
      </c>
      <c r="BQ317" s="71">
        <v>10</v>
      </c>
      <c r="BR317" s="71">
        <v>0</v>
      </c>
      <c r="BS317" s="71">
        <v>6</v>
      </c>
      <c r="BT317" s="71">
        <v>0</v>
      </c>
      <c r="BU317"/>
      <c r="BV317" s="70">
        <v>79.894999999999996</v>
      </c>
      <c r="BW317" s="70">
        <v>4.1180000000000003</v>
      </c>
      <c r="BX317" s="70">
        <v>15.792999999999999</v>
      </c>
      <c r="BY317" s="70">
        <v>0</v>
      </c>
      <c r="BZ317" s="70">
        <v>0</v>
      </c>
      <c r="CA317" s="70">
        <v>0</v>
      </c>
      <c r="CB317" s="70">
        <v>0</v>
      </c>
      <c r="CC317" s="70">
        <v>0</v>
      </c>
      <c r="CD317" s="70">
        <v>0</v>
      </c>
    </row>
    <row r="318" spans="1:82">
      <c r="A318" s="70" t="s">
        <v>2099</v>
      </c>
      <c r="B318" s="70">
        <v>220</v>
      </c>
      <c r="C318" s="70">
        <v>16</v>
      </c>
      <c r="D318" s="70">
        <v>13</v>
      </c>
      <c r="E318" s="70">
        <v>2019</v>
      </c>
      <c r="F318" s="70" t="s">
        <v>158</v>
      </c>
      <c r="G318" s="70" t="s">
        <v>2083</v>
      </c>
      <c r="H318" s="70" t="s">
        <v>2084</v>
      </c>
      <c r="I318" s="148"/>
      <c r="J318" s="71">
        <v>249.30543236793145</v>
      </c>
      <c r="K318" s="71">
        <v>5.0655051289928279</v>
      </c>
      <c r="L318" s="71">
        <v>3.5472660877311135</v>
      </c>
      <c r="M318" s="71">
        <v>133.70855364606979</v>
      </c>
      <c r="N318" s="71">
        <v>159.79886322591625</v>
      </c>
      <c r="O318" s="71">
        <v>118.34515841454761</v>
      </c>
      <c r="P318" s="71">
        <v>71.338412013102257</v>
      </c>
      <c r="Q318" s="71">
        <v>9.1162656025726996</v>
      </c>
      <c r="R318" s="71">
        <v>0</v>
      </c>
      <c r="S318" s="71">
        <v>15.965745622860002</v>
      </c>
      <c r="T318" s="72"/>
      <c r="U318" s="71">
        <v>47479540</v>
      </c>
      <c r="V318" s="71">
        <v>2679</v>
      </c>
      <c r="W318" s="71">
        <v>74</v>
      </c>
      <c r="X318" s="71">
        <v>35822</v>
      </c>
      <c r="Y318" s="71">
        <v>65864</v>
      </c>
      <c r="Z318" s="71">
        <v>74092</v>
      </c>
      <c r="AA318" s="71">
        <v>14813</v>
      </c>
      <c r="AB318" s="71">
        <v>147727</v>
      </c>
      <c r="AC318" s="71">
        <v>0</v>
      </c>
      <c r="AD318" s="71">
        <v>15.96574562286</v>
      </c>
      <c r="AE318" s="72"/>
      <c r="AF318" s="71">
        <v>309131420.72765613</v>
      </c>
      <c r="AG318" s="71">
        <v>4074696.964327577</v>
      </c>
      <c r="AH318" s="71">
        <v>812578.26531308622</v>
      </c>
      <c r="AI318" s="71">
        <v>227950214.33709151</v>
      </c>
      <c r="AJ318" s="71">
        <v>253773070.96383539</v>
      </c>
      <c r="AK318" s="71">
        <v>0</v>
      </c>
      <c r="AL318" s="71">
        <v>0</v>
      </c>
      <c r="AM318" s="71">
        <v>20119305.311739411</v>
      </c>
      <c r="AN318" s="71">
        <v>0</v>
      </c>
      <c r="AO318" s="71">
        <v>0</v>
      </c>
      <c r="AP318" s="71">
        <v>815861286.5699631</v>
      </c>
      <c r="AQ318" s="72"/>
      <c r="AR318" s="71">
        <v>2917</v>
      </c>
      <c r="AS318" s="71">
        <v>302</v>
      </c>
      <c r="AT318" s="71">
        <v>0</v>
      </c>
      <c r="AU318" s="71">
        <v>0</v>
      </c>
      <c r="AV318" s="71">
        <v>0</v>
      </c>
      <c r="AW318" s="71">
        <v>0</v>
      </c>
      <c r="AX318" s="71"/>
      <c r="AY318" s="72"/>
      <c r="AZ318" s="71">
        <v>11578.699999999981</v>
      </c>
      <c r="BA318" s="71">
        <v>7856.0999999999967</v>
      </c>
      <c r="BB318" s="71">
        <v>0</v>
      </c>
      <c r="BC318" s="71">
        <v>0</v>
      </c>
      <c r="BD318" s="71">
        <v>0</v>
      </c>
      <c r="BE318" s="71">
        <v>0</v>
      </c>
      <c r="BF318" s="71"/>
      <c r="BG318" s="72"/>
      <c r="BH318" s="71">
        <v>0</v>
      </c>
      <c r="BI318" s="71">
        <v>0</v>
      </c>
      <c r="BJ318" s="71">
        <v>59.731000000000002</v>
      </c>
      <c r="BK318" s="71">
        <v>0</v>
      </c>
      <c r="BL318" s="71">
        <v>36.756999999999998</v>
      </c>
      <c r="BM318" s="71">
        <v>0</v>
      </c>
      <c r="BN318" s="72"/>
      <c r="BO318" s="71">
        <v>0</v>
      </c>
      <c r="BP318" s="71">
        <v>0</v>
      </c>
      <c r="BQ318" s="71">
        <v>11</v>
      </c>
      <c r="BR318" s="71">
        <v>0</v>
      </c>
      <c r="BS318" s="71">
        <v>6</v>
      </c>
      <c r="BT318" s="71">
        <v>0</v>
      </c>
      <c r="BU318"/>
      <c r="BV318" s="70">
        <v>81.284000000000006</v>
      </c>
      <c r="BW318" s="70">
        <v>0</v>
      </c>
      <c r="BX318" s="70">
        <v>15.204000000000001</v>
      </c>
      <c r="BY318" s="70">
        <v>0</v>
      </c>
      <c r="BZ318" s="70">
        <v>0</v>
      </c>
      <c r="CA318" s="70">
        <v>0</v>
      </c>
      <c r="CB318" s="70">
        <v>0</v>
      </c>
      <c r="CC318" s="70">
        <v>0</v>
      </c>
      <c r="CD318" s="70">
        <v>0</v>
      </c>
    </row>
    <row r="319" spans="1:82">
      <c r="A319" s="70" t="s">
        <v>2100</v>
      </c>
      <c r="B319" s="70">
        <v>221</v>
      </c>
      <c r="C319" s="70">
        <v>17</v>
      </c>
      <c r="D319" s="70">
        <v>13</v>
      </c>
      <c r="E319" s="70">
        <v>2020</v>
      </c>
      <c r="F319" s="70" t="s">
        <v>159</v>
      </c>
      <c r="G319" s="70" t="s">
        <v>2083</v>
      </c>
      <c r="H319" s="70" t="s">
        <v>2084</v>
      </c>
      <c r="I319" s="148"/>
      <c r="J319" s="71">
        <v>235.83223286683679</v>
      </c>
      <c r="K319" s="71">
        <v>5.9312468771377516</v>
      </c>
      <c r="L319" s="71">
        <v>3.0573291902627462</v>
      </c>
      <c r="M319" s="71">
        <v>129.76701685493572</v>
      </c>
      <c r="N319" s="71">
        <v>168.05667634140471</v>
      </c>
      <c r="O319" s="71">
        <v>103.7150795042792</v>
      </c>
      <c r="P319" s="71">
        <v>67.846588457924199</v>
      </c>
      <c r="Q319" s="71">
        <v>8.6767779768318505</v>
      </c>
      <c r="R319" s="71">
        <v>0</v>
      </c>
      <c r="S319" s="71">
        <v>21.818301589210002</v>
      </c>
      <c r="T319" s="72"/>
      <c r="U319" s="71">
        <v>42221246</v>
      </c>
      <c r="V319" s="71">
        <v>2864</v>
      </c>
      <c r="W319" s="71">
        <v>65</v>
      </c>
      <c r="X319" s="71">
        <v>38371</v>
      </c>
      <c r="Y319" s="71">
        <v>66516</v>
      </c>
      <c r="Z319" s="71">
        <v>74112</v>
      </c>
      <c r="AA319" s="71">
        <v>14974</v>
      </c>
      <c r="AB319" s="71">
        <v>147162</v>
      </c>
      <c r="AC319" s="71">
        <v>0</v>
      </c>
      <c r="AD319" s="71">
        <v>21.818301589210002</v>
      </c>
      <c r="AE319" s="72"/>
      <c r="AF319" s="71">
        <v>295906110.92865372</v>
      </c>
      <c r="AG319" s="71">
        <v>4523649.9085856378</v>
      </c>
      <c r="AH319" s="71">
        <v>721005.23627075204</v>
      </c>
      <c r="AI319" s="71">
        <v>221562043.76272744</v>
      </c>
      <c r="AJ319" s="71">
        <v>289192844.9160459</v>
      </c>
      <c r="AK319" s="71"/>
      <c r="AL319" s="71"/>
      <c r="AM319" s="71">
        <v>19206276.003921352</v>
      </c>
      <c r="AN319" s="71"/>
      <c r="AO319" s="71"/>
      <c r="AP319" s="71">
        <v>831111930.75620484</v>
      </c>
      <c r="AQ319" s="72"/>
      <c r="AR319" s="71">
        <v>3100</v>
      </c>
      <c r="AS319" s="71">
        <v>306</v>
      </c>
      <c r="AT319" s="71">
        <v>0</v>
      </c>
      <c r="AU319" s="71">
        <v>0</v>
      </c>
      <c r="AV319" s="71">
        <v>0</v>
      </c>
      <c r="AW319" s="71">
        <v>0</v>
      </c>
      <c r="AX319" s="71"/>
      <c r="AY319" s="72"/>
      <c r="AZ319" s="71">
        <v>12443.29999999997</v>
      </c>
      <c r="BA319" s="71">
        <v>8016.7</v>
      </c>
      <c r="BB319" s="71">
        <v>0</v>
      </c>
      <c r="BC319" s="71">
        <v>0</v>
      </c>
      <c r="BD319" s="71">
        <v>0</v>
      </c>
      <c r="BE319" s="71">
        <v>0</v>
      </c>
      <c r="BF319" s="71"/>
      <c r="BG319" s="72"/>
      <c r="BH319" s="71">
        <v>0</v>
      </c>
      <c r="BI319" s="71">
        <v>0</v>
      </c>
      <c r="BJ319" s="71">
        <v>55.938000000000002</v>
      </c>
      <c r="BK319" s="71">
        <v>0</v>
      </c>
      <c r="BL319" s="71">
        <v>42.042000000000002</v>
      </c>
      <c r="BM319" s="71">
        <v>0</v>
      </c>
      <c r="BN319" s="72"/>
      <c r="BO319" s="71">
        <v>0</v>
      </c>
      <c r="BP319" s="71">
        <v>0</v>
      </c>
      <c r="BQ319" s="71">
        <v>11</v>
      </c>
      <c r="BR319" s="71">
        <v>0</v>
      </c>
      <c r="BS319" s="71">
        <v>6</v>
      </c>
      <c r="BT319" s="71">
        <v>0</v>
      </c>
      <c r="BU319"/>
      <c r="BV319" s="70">
        <v>74.227000000000004</v>
      </c>
      <c r="BW319" s="70">
        <v>0</v>
      </c>
      <c r="BX319" s="70">
        <v>23.753</v>
      </c>
      <c r="BY319" s="70">
        <v>0</v>
      </c>
      <c r="BZ319" s="70">
        <v>0</v>
      </c>
      <c r="CA319" s="70">
        <v>0</v>
      </c>
      <c r="CB319" s="70">
        <v>0</v>
      </c>
      <c r="CC319" s="70">
        <v>0</v>
      </c>
      <c r="CD319" s="70">
        <v>0</v>
      </c>
    </row>
    <row r="320" spans="1:82">
      <c r="A320" s="70" t="s">
        <v>2101</v>
      </c>
      <c r="B320" s="70">
        <v>221</v>
      </c>
      <c r="C320" s="70">
        <v>18</v>
      </c>
      <c r="D320" s="70">
        <v>13</v>
      </c>
      <c r="E320" s="70">
        <v>2021</v>
      </c>
      <c r="F320" s="70" t="s">
        <v>160</v>
      </c>
      <c r="G320" s="70" t="s">
        <v>2083</v>
      </c>
      <c r="H320" s="70" t="s">
        <v>2084</v>
      </c>
      <c r="I320" s="148"/>
      <c r="J320" s="71">
        <v>251.11695573924595</v>
      </c>
      <c r="K320" s="71">
        <v>6.6040936214396417</v>
      </c>
      <c r="L320" s="71">
        <v>2.8110281792815699</v>
      </c>
      <c r="M320" s="71">
        <v>147.09383542284726</v>
      </c>
      <c r="N320" s="71">
        <v>166.86072962567442</v>
      </c>
      <c r="O320" s="71">
        <v>100.73641738506116</v>
      </c>
      <c r="P320" s="71">
        <v>70.145223074975476</v>
      </c>
      <c r="Q320" s="71">
        <v>8.5425592962114703</v>
      </c>
      <c r="R320" s="71">
        <v>0</v>
      </c>
      <c r="S320" s="71">
        <v>20.161815413759999</v>
      </c>
      <c r="T320" s="72"/>
      <c r="U320" s="71">
        <v>51937660</v>
      </c>
      <c r="V320" s="71">
        <v>2864</v>
      </c>
      <c r="W320" s="71">
        <v>65</v>
      </c>
      <c r="X320" s="71">
        <v>38371</v>
      </c>
      <c r="Y320" s="71">
        <v>66972</v>
      </c>
      <c r="Z320" s="71">
        <v>74118</v>
      </c>
      <c r="AA320" s="71">
        <v>15096</v>
      </c>
      <c r="AB320" s="71">
        <v>146309</v>
      </c>
      <c r="AC320" s="71">
        <v>0</v>
      </c>
      <c r="AD320" s="71">
        <v>20.161815413759999</v>
      </c>
      <c r="AE320" s="72"/>
      <c r="AF320" s="71">
        <v>317356827.79685736</v>
      </c>
      <c r="AG320" s="71">
        <v>5091872.7466355292</v>
      </c>
      <c r="AH320" s="71">
        <v>634897.66063290031</v>
      </c>
      <c r="AI320" s="71">
        <v>248098489.37519664</v>
      </c>
      <c r="AJ320" s="71">
        <v>255618612.3991667</v>
      </c>
      <c r="AK320" s="71">
        <v>0</v>
      </c>
      <c r="AL320" s="71">
        <v>0</v>
      </c>
      <c r="AM320" s="71">
        <v>19205088.16127184</v>
      </c>
      <c r="AN320" s="71">
        <v>0</v>
      </c>
      <c r="AO320" s="71">
        <v>0</v>
      </c>
      <c r="AP320" s="71">
        <v>846005788.13976085</v>
      </c>
      <c r="AQ320" s="72"/>
      <c r="AR320" s="71">
        <v>3260</v>
      </c>
      <c r="AS320" s="71">
        <v>308</v>
      </c>
      <c r="AT320" s="71">
        <v>0</v>
      </c>
      <c r="AU320" s="71">
        <v>0</v>
      </c>
      <c r="AV320" s="71">
        <v>0</v>
      </c>
      <c r="AW320" s="71">
        <v>0</v>
      </c>
      <c r="AX320" s="71"/>
      <c r="AY320" s="72"/>
      <c r="AZ320" s="71">
        <v>13288.199999999961</v>
      </c>
      <c r="BA320" s="71">
        <v>8276.7000000000007</v>
      </c>
      <c r="BB320" s="71">
        <v>0</v>
      </c>
      <c r="BC320" s="71">
        <v>0</v>
      </c>
      <c r="BD320" s="71">
        <v>0</v>
      </c>
      <c r="BE320" s="71">
        <v>0</v>
      </c>
      <c r="BF320" s="71"/>
      <c r="BG320" s="72"/>
      <c r="BH320" s="71">
        <v>0</v>
      </c>
      <c r="BI320" s="71">
        <v>0</v>
      </c>
      <c r="BJ320" s="71">
        <v>51.915999999999997</v>
      </c>
      <c r="BK320" s="71">
        <v>0</v>
      </c>
      <c r="BL320" s="71">
        <v>39.138999999999996</v>
      </c>
      <c r="BM320" s="71">
        <v>0</v>
      </c>
      <c r="BN320" s="72"/>
      <c r="BO320" s="71">
        <v>0</v>
      </c>
      <c r="BP320" s="71">
        <v>0</v>
      </c>
      <c r="BQ320" s="71">
        <v>11</v>
      </c>
      <c r="BR320" s="71">
        <v>0</v>
      </c>
      <c r="BS320" s="71">
        <v>6</v>
      </c>
      <c r="BT320" s="71">
        <v>0</v>
      </c>
      <c r="BU320"/>
      <c r="BV320" s="70">
        <v>70.974999999999994</v>
      </c>
      <c r="BW320" s="70">
        <v>0</v>
      </c>
      <c r="BX320" s="70">
        <v>20.079999999999998</v>
      </c>
      <c r="BY320" s="70">
        <v>0</v>
      </c>
      <c r="BZ320" s="70">
        <v>0</v>
      </c>
      <c r="CA320" s="70">
        <v>0</v>
      </c>
      <c r="CB320" s="70">
        <v>0</v>
      </c>
      <c r="CC320" s="70">
        <v>0</v>
      </c>
      <c r="CD320" s="70">
        <v>0</v>
      </c>
    </row>
    <row r="321" spans="1:82">
      <c r="A321" s="70" t="s">
        <v>2102</v>
      </c>
      <c r="B321" s="70">
        <v>221</v>
      </c>
      <c r="C321" s="70">
        <v>19</v>
      </c>
      <c r="D321" s="70">
        <v>13</v>
      </c>
      <c r="E321" s="70">
        <v>2022</v>
      </c>
      <c r="F321" s="70" t="s">
        <v>161</v>
      </c>
      <c r="G321" s="70" t="s">
        <v>2083</v>
      </c>
      <c r="H321" s="70" t="s">
        <v>2084</v>
      </c>
      <c r="I321" s="148"/>
      <c r="J321" s="71">
        <v>247.70777817441305</v>
      </c>
      <c r="K321" s="71">
        <v>6.3765545316584875</v>
      </c>
      <c r="L321" s="71">
        <v>2.3125369214729883</v>
      </c>
      <c r="M321" s="71">
        <v>141.67846930812968</v>
      </c>
      <c r="N321" s="71">
        <v>170.5505838945115</v>
      </c>
      <c r="O321" s="71">
        <v>105.96049270712221</v>
      </c>
      <c r="P321" s="71">
        <v>70.391778366051469</v>
      </c>
      <c r="Q321" s="71">
        <v>8.578395710447305</v>
      </c>
      <c r="R321" s="71">
        <v>0</v>
      </c>
      <c r="S321" s="71">
        <v>13.533429221108999</v>
      </c>
      <c r="T321" s="72"/>
      <c r="U321" s="71">
        <v>55158282</v>
      </c>
      <c r="V321" s="71">
        <v>2864</v>
      </c>
      <c r="W321" s="71">
        <v>65</v>
      </c>
      <c r="X321" s="71">
        <v>38371</v>
      </c>
      <c r="Y321" s="71">
        <v>67625</v>
      </c>
      <c r="Z321" s="71">
        <v>74072</v>
      </c>
      <c r="AA321" s="71">
        <v>15380</v>
      </c>
      <c r="AB321" s="71">
        <v>145718</v>
      </c>
      <c r="AC321" s="71">
        <v>0</v>
      </c>
      <c r="AD321" s="71">
        <v>13.533429221108999</v>
      </c>
      <c r="AE321" s="72"/>
      <c r="AF321" s="71">
        <v>306598829.91310608</v>
      </c>
      <c r="AG321" s="71">
        <v>5106495.2451398158</v>
      </c>
      <c r="AH321" s="71">
        <v>628451.35252021521</v>
      </c>
      <c r="AI321" s="71">
        <v>234653144.65260854</v>
      </c>
      <c r="AJ321" s="71">
        <v>283724970.04728919</v>
      </c>
      <c r="AK321" s="71">
        <v>0</v>
      </c>
      <c r="AL321" s="71">
        <v>0</v>
      </c>
      <c r="AM321" s="71">
        <v>18816171.086416066</v>
      </c>
      <c r="AN321" s="71">
        <v>0</v>
      </c>
      <c r="AO321" s="71">
        <v>0</v>
      </c>
      <c r="AP321" s="71">
        <v>849528062.2970798</v>
      </c>
      <c r="AQ321" s="72"/>
      <c r="AR321" s="71">
        <v>3464</v>
      </c>
      <c r="AS321" s="71">
        <v>313</v>
      </c>
      <c r="AT321" s="71">
        <v>0</v>
      </c>
      <c r="AU321" s="71">
        <v>0</v>
      </c>
      <c r="AV321" s="71">
        <v>0</v>
      </c>
      <c r="AW321" s="71">
        <v>0</v>
      </c>
      <c r="AX321" s="71"/>
      <c r="AY321" s="72"/>
      <c r="AZ321" s="71">
        <v>14340.199999999939</v>
      </c>
      <c r="BA321" s="71">
        <v>8543.9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2103</v>
      </c>
      <c r="B322" s="70">
        <v>221</v>
      </c>
      <c r="C322" s="70">
        <v>20</v>
      </c>
      <c r="D322" s="70">
        <v>13</v>
      </c>
      <c r="E322" s="70">
        <v>2023</v>
      </c>
      <c r="F322" s="70" t="s">
        <v>1539</v>
      </c>
      <c r="G322" s="70" t="s">
        <v>2083</v>
      </c>
      <c r="H322" s="70" t="s">
        <v>2084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3631</v>
      </c>
      <c r="AS322" s="71">
        <v>313</v>
      </c>
      <c r="AT322" s="71">
        <v>0</v>
      </c>
      <c r="AU322" s="71">
        <v>0</v>
      </c>
      <c r="AV322" s="71">
        <v>0</v>
      </c>
      <c r="AW322" s="71">
        <v>0</v>
      </c>
      <c r="AX322" s="71"/>
      <c r="AY322" s="72"/>
      <c r="AZ322" s="71">
        <v>15257.59999999992</v>
      </c>
      <c r="BA322" s="71">
        <v>8627.4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2104</v>
      </c>
      <c r="B323" s="70">
        <v>221</v>
      </c>
      <c r="C323" s="70">
        <v>21</v>
      </c>
      <c r="D323" s="70">
        <v>13</v>
      </c>
      <c r="E323" s="70">
        <v>2024</v>
      </c>
      <c r="F323" s="70" t="s">
        <v>1558</v>
      </c>
      <c r="G323" s="70" t="s">
        <v>2083</v>
      </c>
      <c r="H323" s="70" t="s">
        <v>2084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2105</v>
      </c>
      <c r="B324" s="70">
        <v>392</v>
      </c>
      <c r="C324" s="70">
        <v>1</v>
      </c>
      <c r="D324" s="70">
        <v>24</v>
      </c>
      <c r="E324" s="70">
        <v>1990</v>
      </c>
      <c r="F324" s="70" t="s">
        <v>787</v>
      </c>
      <c r="G324" s="70" t="s">
        <v>2106</v>
      </c>
      <c r="H324" s="70" t="s">
        <v>2107</v>
      </c>
      <c r="I324" s="148"/>
      <c r="J324" s="71">
        <v>42.898799025570092</v>
      </c>
      <c r="K324" s="71">
        <v>16.00832957673467</v>
      </c>
      <c r="L324" s="71">
        <v>12.34636611093581</v>
      </c>
      <c r="M324" s="71">
        <v>168.62092173631709</v>
      </c>
      <c r="N324" s="71">
        <v>138.96591910210699</v>
      </c>
      <c r="O324" s="71">
        <v>80.017175540480252</v>
      </c>
      <c r="P324" s="71">
        <v>66.821493910083902</v>
      </c>
      <c r="Q324" s="71">
        <v>6.5189108386305898</v>
      </c>
      <c r="R324" s="71">
        <v>1.1634677838540171</v>
      </c>
      <c r="S324" s="71">
        <v>6.6669817252646038</v>
      </c>
      <c r="T324" s="72"/>
      <c r="U324" s="71">
        <v>2026800</v>
      </c>
      <c r="V324" s="71">
        <v>3738</v>
      </c>
      <c r="W324" s="71">
        <v>130</v>
      </c>
      <c r="X324" s="71">
        <v>36559</v>
      </c>
      <c r="Y324" s="71">
        <v>31947</v>
      </c>
      <c r="Z324" s="71">
        <v>32912</v>
      </c>
      <c r="AA324" s="71">
        <v>16225</v>
      </c>
      <c r="AB324" s="71">
        <v>105845</v>
      </c>
      <c r="AC324" s="71">
        <v>201514.71428571429</v>
      </c>
      <c r="AD324" s="71">
        <v>6.6669817252646038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2108</v>
      </c>
      <c r="B325" s="70">
        <v>393</v>
      </c>
      <c r="C325" s="70">
        <v>2</v>
      </c>
      <c r="D325" s="70">
        <v>24</v>
      </c>
      <c r="E325" s="70">
        <v>2005</v>
      </c>
      <c r="F325" s="70" t="s">
        <v>789</v>
      </c>
      <c r="G325" s="70" t="s">
        <v>2106</v>
      </c>
      <c r="H325" s="70" t="s">
        <v>2107</v>
      </c>
      <c r="I325" s="148"/>
      <c r="J325" s="71">
        <v>82.027739178782625</v>
      </c>
      <c r="K325" s="71">
        <v>13.702866735473711</v>
      </c>
      <c r="L325" s="71">
        <v>3.7720995199733052</v>
      </c>
      <c r="M325" s="71">
        <v>377.83768856053899</v>
      </c>
      <c r="N325" s="71">
        <v>243.07214946778851</v>
      </c>
      <c r="O325" s="71">
        <v>129.72983978709999</v>
      </c>
      <c r="P325" s="71">
        <v>88.891684831520934</v>
      </c>
      <c r="Q325" s="71">
        <v>7.7484698783284598</v>
      </c>
      <c r="R325" s="71">
        <v>1.4865975760203229</v>
      </c>
      <c r="S325" s="71">
        <v>11.85472150421216</v>
      </c>
      <c r="T325" s="72"/>
      <c r="U325" s="71">
        <v>3346288</v>
      </c>
      <c r="V325" s="71">
        <v>3634</v>
      </c>
      <c r="W325" s="71">
        <v>41</v>
      </c>
      <c r="X325" s="71">
        <v>35219</v>
      </c>
      <c r="Y325" s="71">
        <v>49026</v>
      </c>
      <c r="Z325" s="71">
        <v>61747</v>
      </c>
      <c r="AA325" s="71">
        <v>17677</v>
      </c>
      <c r="AB325" s="71">
        <v>131521</v>
      </c>
      <c r="AC325" s="71">
        <v>262874</v>
      </c>
      <c r="AD325" s="71">
        <v>11.85472150421216</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2109</v>
      </c>
      <c r="B326" s="70">
        <v>394</v>
      </c>
      <c r="C326" s="70">
        <v>3</v>
      </c>
      <c r="D326" s="70">
        <v>24</v>
      </c>
      <c r="E326" s="70">
        <v>2006</v>
      </c>
      <c r="F326" s="70" t="s">
        <v>790</v>
      </c>
      <c r="G326" s="70" t="s">
        <v>2106</v>
      </c>
      <c r="H326" s="70" t="s">
        <v>2107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2110</v>
      </c>
      <c r="B327" s="70">
        <v>395</v>
      </c>
      <c r="C327" s="70">
        <v>4</v>
      </c>
      <c r="D327" s="70">
        <v>24</v>
      </c>
      <c r="E327" s="70">
        <v>2007</v>
      </c>
      <c r="F327" s="70" t="s">
        <v>791</v>
      </c>
      <c r="G327" s="70" t="s">
        <v>2106</v>
      </c>
      <c r="H327" s="70" t="s">
        <v>2107</v>
      </c>
      <c r="I327" s="148"/>
      <c r="J327" s="71">
        <v>74.335673714054025</v>
      </c>
      <c r="K327" s="71">
        <v>11.20092071118499</v>
      </c>
      <c r="L327" s="71">
        <v>4.669880292068453</v>
      </c>
      <c r="M327" s="71">
        <v>343.63810471105739</v>
      </c>
      <c r="N327" s="71">
        <v>223.85133895406381</v>
      </c>
      <c r="O327" s="71">
        <v>126.2633407960809</v>
      </c>
      <c r="P327" s="71">
        <v>89.205473138064207</v>
      </c>
      <c r="Q327" s="71">
        <v>8.2790537577246504</v>
      </c>
      <c r="R327" s="71">
        <v>1.3998726023112229</v>
      </c>
      <c r="S327" s="71">
        <v>16.96666720248934</v>
      </c>
      <c r="T327" s="72"/>
      <c r="U327" s="71">
        <v>3333490</v>
      </c>
      <c r="V327" s="71">
        <v>3011</v>
      </c>
      <c r="W327" s="71">
        <v>62</v>
      </c>
      <c r="X327" s="71">
        <v>44481</v>
      </c>
      <c r="Y327" s="71">
        <v>50846</v>
      </c>
      <c r="Z327" s="71">
        <v>62474</v>
      </c>
      <c r="AA327" s="71">
        <v>17469</v>
      </c>
      <c r="AB327" s="71">
        <v>133096</v>
      </c>
      <c r="AC327" s="71">
        <v>254641</v>
      </c>
      <c r="AD327" s="71">
        <v>16.96666720248934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2111</v>
      </c>
      <c r="B328" s="70">
        <v>396</v>
      </c>
      <c r="C328" s="70">
        <v>5</v>
      </c>
      <c r="D328" s="70">
        <v>24</v>
      </c>
      <c r="E328" s="70">
        <v>2008</v>
      </c>
      <c r="F328" s="70" t="s">
        <v>792</v>
      </c>
      <c r="G328" s="70" t="s">
        <v>2106</v>
      </c>
      <c r="H328" s="70" t="s">
        <v>2107</v>
      </c>
      <c r="I328" s="148"/>
      <c r="J328" s="71">
        <v>82.075386647214287</v>
      </c>
      <c r="K328" s="71">
        <v>8.6712592536326731</v>
      </c>
      <c r="L328" s="71">
        <v>4.2424925843268033</v>
      </c>
      <c r="M328" s="71">
        <v>384.10823513546802</v>
      </c>
      <c r="N328" s="71">
        <v>240.4810716002477</v>
      </c>
      <c r="O328" s="71">
        <v>125.18022120599019</v>
      </c>
      <c r="P328" s="71">
        <v>88.114278028691558</v>
      </c>
      <c r="Q328" s="71">
        <v>8.1858417326037198</v>
      </c>
      <c r="R328" s="71">
        <v>1.6094706296413479</v>
      </c>
      <c r="S328" s="71">
        <v>16.68102443071033</v>
      </c>
      <c r="T328" s="72"/>
      <c r="U328" s="71">
        <v>4261553</v>
      </c>
      <c r="V328" s="71">
        <v>3011</v>
      </c>
      <c r="W328" s="71">
        <v>62</v>
      </c>
      <c r="X328" s="71">
        <v>44481</v>
      </c>
      <c r="Y328" s="71">
        <v>51684</v>
      </c>
      <c r="Z328" s="71">
        <v>64112</v>
      </c>
      <c r="AA328" s="71">
        <v>17275</v>
      </c>
      <c r="AB328" s="71">
        <v>133762</v>
      </c>
      <c r="AC328" s="71">
        <v>304006.85714285722</v>
      </c>
      <c r="AD328" s="71">
        <v>16.68102443071033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2112</v>
      </c>
      <c r="B329" s="70">
        <v>397</v>
      </c>
      <c r="C329" s="70">
        <v>6</v>
      </c>
      <c r="D329" s="70">
        <v>24</v>
      </c>
      <c r="E329" s="70">
        <v>2009</v>
      </c>
      <c r="F329" s="70" t="s">
        <v>176</v>
      </c>
      <c r="G329" s="1064" t="s">
        <v>2106</v>
      </c>
      <c r="H329" s="70" t="s">
        <v>2107</v>
      </c>
      <c r="I329" s="148"/>
      <c r="J329" s="71">
        <v>101.95682599217631</v>
      </c>
      <c r="K329" s="71">
        <v>8.8614150807238179</v>
      </c>
      <c r="L329" s="71">
        <v>2.4792992523519688</v>
      </c>
      <c r="M329" s="71">
        <v>347.53149892663401</v>
      </c>
      <c r="N329" s="71">
        <v>217.756907843242</v>
      </c>
      <c r="O329" s="71">
        <v>130.36758830971601</v>
      </c>
      <c r="P329" s="71">
        <v>85.730723436429173</v>
      </c>
      <c r="Q329" s="71">
        <v>7.8442010536715703</v>
      </c>
      <c r="R329" s="71">
        <v>1.631733792226697</v>
      </c>
      <c r="S329" s="71">
        <v>15.73606713195195</v>
      </c>
      <c r="T329" s="72"/>
      <c r="U329" s="71">
        <v>4738740</v>
      </c>
      <c r="V329" s="71">
        <v>3071</v>
      </c>
      <c r="W329" s="71">
        <v>55</v>
      </c>
      <c r="X329" s="71">
        <v>44911</v>
      </c>
      <c r="Y329" s="71">
        <v>52494</v>
      </c>
      <c r="Z329" s="71">
        <v>65904</v>
      </c>
      <c r="AA329" s="71">
        <v>17255</v>
      </c>
      <c r="AB329" s="71">
        <v>134555</v>
      </c>
      <c r="AC329" s="71">
        <v>300685.57142857142</v>
      </c>
      <c r="AD329" s="71">
        <v>15.73606713195195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92.7</v>
      </c>
      <c r="BK329" s="71">
        <v>0</v>
      </c>
      <c r="BL329" s="71">
        <v>13.49</v>
      </c>
      <c r="BM329" s="71">
        <v>0</v>
      </c>
      <c r="BN329" s="72"/>
      <c r="BO329" s="71">
        <v>0</v>
      </c>
      <c r="BP329" s="71">
        <v>0</v>
      </c>
      <c r="BQ329" s="71">
        <v>1</v>
      </c>
      <c r="BR329" s="71">
        <v>0</v>
      </c>
      <c r="BS329" s="71">
        <v>2</v>
      </c>
      <c r="BT329" s="71">
        <v>0</v>
      </c>
      <c r="BU329"/>
      <c r="BV329" s="70">
        <v>106.19</v>
      </c>
      <c r="BW329" s="70">
        <v>0</v>
      </c>
      <c r="BX329" s="70">
        <v>0</v>
      </c>
      <c r="BY329" s="70">
        <v>0</v>
      </c>
      <c r="BZ329" s="70">
        <v>0</v>
      </c>
      <c r="CA329" s="70">
        <v>0</v>
      </c>
      <c r="CB329" s="70">
        <v>0</v>
      </c>
      <c r="CC329" s="70">
        <v>0</v>
      </c>
      <c r="CD329" s="70">
        <v>0</v>
      </c>
    </row>
    <row r="330" spans="1:82">
      <c r="A330" s="70" t="s">
        <v>2113</v>
      </c>
      <c r="B330" s="70">
        <v>398</v>
      </c>
      <c r="C330" s="70">
        <v>7</v>
      </c>
      <c r="D330" s="70">
        <v>24</v>
      </c>
      <c r="E330" s="70">
        <v>2010</v>
      </c>
      <c r="F330" s="70" t="s">
        <v>177</v>
      </c>
      <c r="G330" s="1064" t="s">
        <v>2106</v>
      </c>
      <c r="H330" s="70" t="s">
        <v>2107</v>
      </c>
      <c r="I330" s="148"/>
      <c r="J330" s="71">
        <v>69.343919461971964</v>
      </c>
      <c r="K330" s="71">
        <v>9.3947258752342471</v>
      </c>
      <c r="L330" s="71">
        <v>2.4172309536683971</v>
      </c>
      <c r="M330" s="71">
        <v>360.29272718383049</v>
      </c>
      <c r="N330" s="71">
        <v>233.77256209148439</v>
      </c>
      <c r="O330" s="71">
        <v>132.7751904709443</v>
      </c>
      <c r="P330" s="71">
        <v>87.009345578911422</v>
      </c>
      <c r="Q330" s="71">
        <v>8.2353449818712203</v>
      </c>
      <c r="R330" s="71">
        <v>1.5027847335067279</v>
      </c>
      <c r="S330" s="71">
        <v>18.571888932059451</v>
      </c>
      <c r="T330" s="72"/>
      <c r="U330" s="71">
        <v>3654526</v>
      </c>
      <c r="V330" s="71">
        <v>3071</v>
      </c>
      <c r="W330" s="71">
        <v>55</v>
      </c>
      <c r="X330" s="71">
        <v>44911</v>
      </c>
      <c r="Y330" s="71">
        <v>53393</v>
      </c>
      <c r="Z330" s="71">
        <v>67433</v>
      </c>
      <c r="AA330" s="71">
        <v>17075</v>
      </c>
      <c r="AB330" s="71">
        <v>135363</v>
      </c>
      <c r="AC330" s="71">
        <v>262429.14285714278</v>
      </c>
      <c r="AD330" s="71">
        <v>18.571888932059451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117</v>
      </c>
      <c r="BK330" s="71">
        <v>0</v>
      </c>
      <c r="BL330" s="71">
        <v>12.899000000000001</v>
      </c>
      <c r="BM330" s="71">
        <v>0</v>
      </c>
      <c r="BN330" s="72"/>
      <c r="BO330" s="71">
        <v>0</v>
      </c>
      <c r="BP330" s="71">
        <v>0</v>
      </c>
      <c r="BQ330" s="71">
        <v>1</v>
      </c>
      <c r="BR330" s="71">
        <v>0</v>
      </c>
      <c r="BS330" s="71">
        <v>2</v>
      </c>
      <c r="BT330" s="71">
        <v>0</v>
      </c>
      <c r="BU330"/>
      <c r="BV330" s="70">
        <v>129.899</v>
      </c>
      <c r="BW330" s="70">
        <v>0</v>
      </c>
      <c r="BX330" s="70">
        <v>0</v>
      </c>
      <c r="BY330" s="70">
        <v>0</v>
      </c>
      <c r="BZ330" s="70">
        <v>0</v>
      </c>
      <c r="CA330" s="70">
        <v>0</v>
      </c>
      <c r="CB330" s="70">
        <v>0</v>
      </c>
      <c r="CC330" s="70">
        <v>0</v>
      </c>
      <c r="CD330" s="70">
        <v>0</v>
      </c>
    </row>
    <row r="331" spans="1:82">
      <c r="A331" s="70" t="s">
        <v>2114</v>
      </c>
      <c r="B331" s="70">
        <v>399</v>
      </c>
      <c r="C331" s="70">
        <v>8</v>
      </c>
      <c r="D331" s="70">
        <v>24</v>
      </c>
      <c r="E331" s="70">
        <v>2011</v>
      </c>
      <c r="F331" s="70" t="s">
        <v>178</v>
      </c>
      <c r="G331" s="70" t="s">
        <v>2106</v>
      </c>
      <c r="H331" s="70" t="s">
        <v>2107</v>
      </c>
      <c r="I331" s="148"/>
      <c r="J331" s="71">
        <v>34.025051055896853</v>
      </c>
      <c r="K331" s="71">
        <v>10.61430313866825</v>
      </c>
      <c r="L331" s="71">
        <v>2.7137208021412178</v>
      </c>
      <c r="M331" s="71">
        <v>350.71592511765112</v>
      </c>
      <c r="N331" s="71">
        <v>245.76009375991819</v>
      </c>
      <c r="O331" s="71">
        <v>133.50175254374111</v>
      </c>
      <c r="P331" s="71">
        <v>84.252441450477221</v>
      </c>
      <c r="Q331" s="71">
        <v>9.5672361090909703</v>
      </c>
      <c r="R331" s="71">
        <v>1.713713741460976</v>
      </c>
      <c r="S331" s="71">
        <v>16.29933461854375</v>
      </c>
      <c r="T331" s="72"/>
      <c r="U331" s="71">
        <v>1902732</v>
      </c>
      <c r="V331" s="71">
        <v>3071</v>
      </c>
      <c r="W331" s="71">
        <v>55</v>
      </c>
      <c r="X331" s="71">
        <v>44911</v>
      </c>
      <c r="Y331" s="71">
        <v>54434</v>
      </c>
      <c r="Z331" s="71">
        <v>69275</v>
      </c>
      <c r="AA331" s="71">
        <v>17026</v>
      </c>
      <c r="AB331" s="71">
        <v>136330</v>
      </c>
      <c r="AC331" s="71">
        <v>298768.42857142858</v>
      </c>
      <c r="AD331" s="71">
        <v>16.29933461854375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114</v>
      </c>
      <c r="BK331" s="71">
        <v>0</v>
      </c>
      <c r="BL331" s="71">
        <v>5.319</v>
      </c>
      <c r="BM331" s="71">
        <v>0</v>
      </c>
      <c r="BN331" s="72"/>
      <c r="BO331" s="71">
        <v>0</v>
      </c>
      <c r="BP331" s="71">
        <v>0</v>
      </c>
      <c r="BQ331" s="71">
        <v>1</v>
      </c>
      <c r="BR331" s="71">
        <v>0</v>
      </c>
      <c r="BS331" s="71">
        <v>1</v>
      </c>
      <c r="BT331" s="71">
        <v>0</v>
      </c>
      <c r="BU331"/>
      <c r="BV331" s="70">
        <v>119.319</v>
      </c>
      <c r="BW331" s="70">
        <v>0</v>
      </c>
      <c r="BX331" s="70">
        <v>0</v>
      </c>
      <c r="BY331" s="70">
        <v>0</v>
      </c>
      <c r="BZ331" s="70">
        <v>0</v>
      </c>
      <c r="CA331" s="70">
        <v>0</v>
      </c>
      <c r="CB331" s="70">
        <v>0</v>
      </c>
      <c r="CC331" s="70">
        <v>0</v>
      </c>
      <c r="CD331" s="70">
        <v>0</v>
      </c>
    </row>
    <row r="332" spans="1:82">
      <c r="A332" s="70" t="s">
        <v>2115</v>
      </c>
      <c r="B332" s="70">
        <v>400</v>
      </c>
      <c r="C332" s="70">
        <v>9</v>
      </c>
      <c r="D332" s="70">
        <v>24</v>
      </c>
      <c r="E332" s="70">
        <v>2012</v>
      </c>
      <c r="F332" s="70" t="s">
        <v>179</v>
      </c>
      <c r="G332" s="70" t="s">
        <v>2106</v>
      </c>
      <c r="H332" s="70" t="s">
        <v>2107</v>
      </c>
      <c r="I332" s="148"/>
      <c r="J332" s="71">
        <v>60.649932534685483</v>
      </c>
      <c r="K332" s="71">
        <v>9.393967756862093</v>
      </c>
      <c r="L332" s="71">
        <v>2.6182685805283819</v>
      </c>
      <c r="M332" s="71">
        <v>363.52733221840128</v>
      </c>
      <c r="N332" s="71">
        <v>219.18238992912461</v>
      </c>
      <c r="O332" s="71">
        <v>136.75312257619842</v>
      </c>
      <c r="P332" s="71">
        <v>83.945491380366434</v>
      </c>
      <c r="Q332" s="71">
        <v>10.5495410066661</v>
      </c>
      <c r="R332" s="71">
        <v>1.939040360766157</v>
      </c>
      <c r="S332" s="71">
        <v>18.57820372371593</v>
      </c>
      <c r="T332" s="72"/>
      <c r="U332" s="71">
        <v>3819093</v>
      </c>
      <c r="V332" s="71">
        <v>3071</v>
      </c>
      <c r="W332" s="71">
        <v>55</v>
      </c>
      <c r="X332" s="71">
        <v>44911</v>
      </c>
      <c r="Y332" s="71">
        <v>55775</v>
      </c>
      <c r="Z332" s="71">
        <v>71525</v>
      </c>
      <c r="AA332" s="71">
        <v>16868</v>
      </c>
      <c r="AB332" s="71">
        <v>138362</v>
      </c>
      <c r="AC332" s="71">
        <v>329296</v>
      </c>
      <c r="AD332" s="71">
        <v>18.57820372371593</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126.032</v>
      </c>
      <c r="BK332" s="71">
        <v>0</v>
      </c>
      <c r="BL332" s="71">
        <v>5.165</v>
      </c>
      <c r="BM332" s="71">
        <v>0</v>
      </c>
      <c r="BN332" s="72"/>
      <c r="BO332" s="71">
        <v>0</v>
      </c>
      <c r="BP332" s="71">
        <v>0</v>
      </c>
      <c r="BQ332" s="71">
        <v>2</v>
      </c>
      <c r="BR332" s="71">
        <v>0</v>
      </c>
      <c r="BS332" s="71">
        <v>1</v>
      </c>
      <c r="BT332" s="71">
        <v>0</v>
      </c>
      <c r="BU332"/>
      <c r="BV332" s="70">
        <v>131.197</v>
      </c>
      <c r="BW332" s="70">
        <v>0</v>
      </c>
      <c r="BX332" s="70">
        <v>0</v>
      </c>
      <c r="BY332" s="70">
        <v>0</v>
      </c>
      <c r="BZ332" s="70">
        <v>0</v>
      </c>
      <c r="CA332" s="70">
        <v>0</v>
      </c>
      <c r="CB332" s="70">
        <v>0</v>
      </c>
      <c r="CC332" s="70">
        <v>0</v>
      </c>
      <c r="CD332" s="70">
        <v>0</v>
      </c>
    </row>
    <row r="333" spans="1:82">
      <c r="A333" s="70" t="s">
        <v>2116</v>
      </c>
      <c r="B333" s="70">
        <v>401</v>
      </c>
      <c r="C333" s="70">
        <v>10</v>
      </c>
      <c r="D333" s="70">
        <v>24</v>
      </c>
      <c r="E333" s="70">
        <v>2013</v>
      </c>
      <c r="F333" s="70" t="s">
        <v>180</v>
      </c>
      <c r="G333" s="70" t="s">
        <v>2106</v>
      </c>
      <c r="H333" s="70" t="s">
        <v>2107</v>
      </c>
      <c r="I333" s="148"/>
      <c r="J333" s="71">
        <v>59.653616676566507</v>
      </c>
      <c r="K333" s="71">
        <v>8.7275425749222784</v>
      </c>
      <c r="L333" s="71">
        <v>2.3467708884861702</v>
      </c>
      <c r="M333" s="71">
        <v>375.23620176992642</v>
      </c>
      <c r="N333" s="71">
        <v>221.4752802426095</v>
      </c>
      <c r="O333" s="71">
        <v>134.84516592183968</v>
      </c>
      <c r="P333" s="71">
        <v>83.697322477712234</v>
      </c>
      <c r="Q333" s="71">
        <v>10.7442853289672</v>
      </c>
      <c r="R333" s="71">
        <v>1.9978564887394921</v>
      </c>
      <c r="S333" s="71">
        <v>17.045693743151482</v>
      </c>
      <c r="T333" s="72"/>
      <c r="U333" s="71">
        <v>3626448</v>
      </c>
      <c r="V333" s="71">
        <v>3071</v>
      </c>
      <c r="W333" s="71">
        <v>55</v>
      </c>
      <c r="X333" s="71">
        <v>44911</v>
      </c>
      <c r="Y333" s="71">
        <v>56334</v>
      </c>
      <c r="Z333" s="71">
        <v>73676</v>
      </c>
      <c r="AA333" s="71">
        <v>16755</v>
      </c>
      <c r="AB333" s="71">
        <v>138896</v>
      </c>
      <c r="AC333" s="71">
        <v>331188.28571428568</v>
      </c>
      <c r="AD333" s="71">
        <v>17.045693743151482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131.024</v>
      </c>
      <c r="BK333" s="71">
        <v>0</v>
      </c>
      <c r="BL333" s="71">
        <v>18.797000000000001</v>
      </c>
      <c r="BM333" s="71">
        <v>0</v>
      </c>
      <c r="BN333" s="72"/>
      <c r="BO333" s="71">
        <v>0</v>
      </c>
      <c r="BP333" s="71">
        <v>0</v>
      </c>
      <c r="BQ333" s="71">
        <v>1</v>
      </c>
      <c r="BR333" s="71">
        <v>0</v>
      </c>
      <c r="BS333" s="71">
        <v>3</v>
      </c>
      <c r="BT333" s="71">
        <v>0</v>
      </c>
      <c r="BU333"/>
      <c r="BV333" s="70">
        <v>149.821</v>
      </c>
      <c r="BW333" s="70">
        <v>0</v>
      </c>
      <c r="BX333" s="70">
        <v>0</v>
      </c>
      <c r="BY333" s="70">
        <v>0</v>
      </c>
      <c r="BZ333" s="70">
        <v>0</v>
      </c>
      <c r="CA333" s="70">
        <v>0</v>
      </c>
      <c r="CB333" s="70">
        <v>0</v>
      </c>
      <c r="CC333" s="70">
        <v>0</v>
      </c>
      <c r="CD333" s="70">
        <v>0</v>
      </c>
    </row>
    <row r="334" spans="1:82">
      <c r="A334" s="70" t="s">
        <v>2117</v>
      </c>
      <c r="B334" s="70">
        <v>402</v>
      </c>
      <c r="C334" s="70">
        <v>11</v>
      </c>
      <c r="D334" s="70">
        <v>24</v>
      </c>
      <c r="E334" s="70">
        <v>2014</v>
      </c>
      <c r="F334" s="70" t="s">
        <v>181</v>
      </c>
      <c r="G334" s="70" t="s">
        <v>2106</v>
      </c>
      <c r="H334" s="70" t="s">
        <v>2107</v>
      </c>
      <c r="I334" s="148"/>
      <c r="J334" s="71">
        <v>69.738377870311368</v>
      </c>
      <c r="K334" s="71">
        <v>8.162490865077169</v>
      </c>
      <c r="L334" s="71">
        <v>3.1183863991616771</v>
      </c>
      <c r="M334" s="71">
        <v>326.36272345419741</v>
      </c>
      <c r="N334" s="71">
        <v>225.53454846618141</v>
      </c>
      <c r="O334" s="71">
        <v>130.86704881042786</v>
      </c>
      <c r="P334" s="71">
        <v>83.800960659070711</v>
      </c>
      <c r="Q334" s="71">
        <v>10.329653770734801</v>
      </c>
      <c r="R334" s="71">
        <v>1.8668754515845509</v>
      </c>
      <c r="S334" s="71">
        <v>20.029615640537308</v>
      </c>
      <c r="T334" s="72"/>
      <c r="U334" s="71">
        <v>4181428</v>
      </c>
      <c r="V334" s="71">
        <v>2634</v>
      </c>
      <c r="W334" s="71">
        <v>65</v>
      </c>
      <c r="X334" s="71">
        <v>44210</v>
      </c>
      <c r="Y334" s="71">
        <v>57215</v>
      </c>
      <c r="Z334" s="71">
        <v>75308</v>
      </c>
      <c r="AA334" s="71">
        <v>16689</v>
      </c>
      <c r="AB334" s="71">
        <v>139181</v>
      </c>
      <c r="AC334" s="71">
        <v>310448.42857142858</v>
      </c>
      <c r="AD334" s="71">
        <v>20.029615640537308</v>
      </c>
      <c r="AE334" s="72"/>
      <c r="AF334" s="71"/>
      <c r="AG334" s="71"/>
      <c r="AH334" s="71"/>
      <c r="AI334" s="71"/>
      <c r="AJ334" s="71"/>
      <c r="AK334" s="71"/>
      <c r="AL334" s="71"/>
      <c r="AM334" s="71"/>
      <c r="AN334" s="71"/>
      <c r="AO334" s="71"/>
      <c r="AP334" s="71"/>
      <c r="AQ334" s="72"/>
      <c r="AR334" s="71">
        <v>1694</v>
      </c>
      <c r="AS334" s="71">
        <v>743</v>
      </c>
      <c r="AT334" s="71">
        <v>0</v>
      </c>
      <c r="AU334" s="71">
        <v>0</v>
      </c>
      <c r="AV334" s="71">
        <v>0</v>
      </c>
      <c r="AW334" s="71">
        <v>1</v>
      </c>
      <c r="AX334" s="71"/>
      <c r="AY334" s="72"/>
      <c r="AZ334" s="71">
        <v>7961.2350000000006</v>
      </c>
      <c r="BA334" s="71">
        <v>15007.26</v>
      </c>
      <c r="BB334" s="71">
        <v>0</v>
      </c>
      <c r="BC334" s="71">
        <v>0</v>
      </c>
      <c r="BD334" s="71">
        <v>0</v>
      </c>
      <c r="BE334" s="71">
        <v>3060</v>
      </c>
      <c r="BF334" s="71"/>
      <c r="BG334" s="72"/>
      <c r="BH334" s="71">
        <v>0</v>
      </c>
      <c r="BI334" s="71">
        <v>0</v>
      </c>
      <c r="BJ334" s="71">
        <v>121.834</v>
      </c>
      <c r="BK334" s="71">
        <v>0</v>
      </c>
      <c r="BL334" s="71">
        <v>18.366</v>
      </c>
      <c r="BM334" s="71">
        <v>0</v>
      </c>
      <c r="BN334" s="72"/>
      <c r="BO334" s="71">
        <v>0</v>
      </c>
      <c r="BP334" s="71">
        <v>0</v>
      </c>
      <c r="BQ334" s="71">
        <v>1</v>
      </c>
      <c r="BR334" s="71">
        <v>0</v>
      </c>
      <c r="BS334" s="71">
        <v>3</v>
      </c>
      <c r="BT334" s="71">
        <v>0</v>
      </c>
      <c r="BU334"/>
      <c r="BV334" s="70">
        <v>140.19999999999999</v>
      </c>
      <c r="BW334" s="70">
        <v>0</v>
      </c>
      <c r="BX334" s="70">
        <v>0</v>
      </c>
      <c r="BY334" s="70">
        <v>0</v>
      </c>
      <c r="BZ334" s="70">
        <v>0</v>
      </c>
      <c r="CA334" s="70">
        <v>0</v>
      </c>
      <c r="CB334" s="70">
        <v>0</v>
      </c>
      <c r="CC334" s="70">
        <v>0</v>
      </c>
      <c r="CD334" s="70">
        <v>0</v>
      </c>
    </row>
    <row r="335" spans="1:82">
      <c r="A335" s="70" t="s">
        <v>2118</v>
      </c>
      <c r="B335" s="70">
        <v>403</v>
      </c>
      <c r="C335" s="70">
        <v>12</v>
      </c>
      <c r="D335" s="70">
        <v>24</v>
      </c>
      <c r="E335" s="70">
        <v>2015</v>
      </c>
      <c r="F335" s="70" t="s">
        <v>182</v>
      </c>
      <c r="G335" s="70" t="s">
        <v>2106</v>
      </c>
      <c r="H335" s="70" t="s">
        <v>2107</v>
      </c>
      <c r="I335" s="148"/>
      <c r="J335" s="71">
        <v>63.840488534867909</v>
      </c>
      <c r="K335" s="71">
        <v>8.117907744313559</v>
      </c>
      <c r="L335" s="71">
        <v>3.581607916268037</v>
      </c>
      <c r="M335" s="71">
        <v>295.46640492412678</v>
      </c>
      <c r="N335" s="71">
        <v>218.83368547599281</v>
      </c>
      <c r="O335" s="71">
        <v>133.34598339590704</v>
      </c>
      <c r="P335" s="71">
        <v>83.344537509992421</v>
      </c>
      <c r="Q335" s="71">
        <v>10.2081139803516</v>
      </c>
      <c r="R335" s="71">
        <v>1.6870627943910141</v>
      </c>
      <c r="S335" s="71">
        <v>18.950616089648431</v>
      </c>
      <c r="T335" s="72"/>
      <c r="U335" s="71">
        <v>3714691</v>
      </c>
      <c r="V335" s="71">
        <v>2634</v>
      </c>
      <c r="W335" s="71">
        <v>65</v>
      </c>
      <c r="X335" s="71">
        <v>44210</v>
      </c>
      <c r="Y335" s="71">
        <v>58623</v>
      </c>
      <c r="Z335" s="71">
        <v>77473</v>
      </c>
      <c r="AA335" s="71">
        <v>16585</v>
      </c>
      <c r="AB335" s="71">
        <v>140503</v>
      </c>
      <c r="AC335" s="71">
        <v>288375.85714285722</v>
      </c>
      <c r="AD335" s="71">
        <v>18.950616089648431</v>
      </c>
      <c r="AE335" s="72"/>
      <c r="AF335" s="71">
        <v>48207103.789062202</v>
      </c>
      <c r="AG335" s="71">
        <v>5199017.0691730641</v>
      </c>
      <c r="AH335" s="71">
        <v>720188.06052627217</v>
      </c>
      <c r="AI335" s="71">
        <v>297791867.53408128</v>
      </c>
      <c r="AJ335" s="71">
        <v>239142475.2034696</v>
      </c>
      <c r="AK335" s="71">
        <v>0</v>
      </c>
      <c r="AL335" s="71">
        <v>0</v>
      </c>
      <c r="AM335" s="71">
        <v>19255346.762082301</v>
      </c>
      <c r="AN335" s="71">
        <v>0</v>
      </c>
      <c r="AO335" s="71">
        <v>0</v>
      </c>
      <c r="AP335" s="71">
        <v>610315998.4183948</v>
      </c>
      <c r="AQ335" s="72"/>
      <c r="AR335" s="71">
        <v>1752</v>
      </c>
      <c r="AS335" s="71">
        <v>864</v>
      </c>
      <c r="AT335" s="71">
        <v>0</v>
      </c>
      <c r="AU335" s="71">
        <v>0</v>
      </c>
      <c r="AV335" s="71">
        <v>0</v>
      </c>
      <c r="AW335" s="71">
        <v>1</v>
      </c>
      <c r="AX335" s="71"/>
      <c r="AY335" s="72"/>
      <c r="AZ335" s="71">
        <v>8292.3630000000012</v>
      </c>
      <c r="BA335" s="71">
        <v>17267.36</v>
      </c>
      <c r="BB335" s="71">
        <v>0</v>
      </c>
      <c r="BC335" s="71">
        <v>0</v>
      </c>
      <c r="BD335" s="71">
        <v>0</v>
      </c>
      <c r="BE335" s="71">
        <v>3060</v>
      </c>
      <c r="BF335" s="71"/>
      <c r="BG335" s="72"/>
      <c r="BH335" s="71">
        <v>0</v>
      </c>
      <c r="BI335" s="71">
        <v>0</v>
      </c>
      <c r="BJ335" s="71">
        <v>107.13</v>
      </c>
      <c r="BK335" s="71">
        <v>0</v>
      </c>
      <c r="BL335" s="71">
        <v>18.100999999999999</v>
      </c>
      <c r="BM335" s="71">
        <v>0</v>
      </c>
      <c r="BN335" s="72"/>
      <c r="BO335" s="71">
        <v>0</v>
      </c>
      <c r="BP335" s="71">
        <v>0</v>
      </c>
      <c r="BQ335" s="71">
        <v>1</v>
      </c>
      <c r="BR335" s="71">
        <v>0</v>
      </c>
      <c r="BS335" s="71">
        <v>3</v>
      </c>
      <c r="BT335" s="71">
        <v>0</v>
      </c>
      <c r="BU335"/>
      <c r="BV335" s="70">
        <v>125.23099999999999</v>
      </c>
      <c r="BW335" s="70">
        <v>0</v>
      </c>
      <c r="BX335" s="70">
        <v>0</v>
      </c>
      <c r="BY335" s="70">
        <v>0</v>
      </c>
      <c r="BZ335" s="70">
        <v>0</v>
      </c>
      <c r="CA335" s="70">
        <v>0</v>
      </c>
      <c r="CB335" s="70">
        <v>0</v>
      </c>
      <c r="CC335" s="70">
        <v>0</v>
      </c>
      <c r="CD335" s="70">
        <v>0</v>
      </c>
    </row>
    <row r="336" spans="1:82">
      <c r="A336" s="70" t="s">
        <v>2119</v>
      </c>
      <c r="B336" s="70">
        <v>404</v>
      </c>
      <c r="C336" s="70">
        <v>13</v>
      </c>
      <c r="D336" s="70">
        <v>24</v>
      </c>
      <c r="E336" s="70">
        <v>2016</v>
      </c>
      <c r="F336" s="70" t="s">
        <v>155</v>
      </c>
      <c r="G336" s="70" t="s">
        <v>2106</v>
      </c>
      <c r="H336" s="70" t="s">
        <v>2107</v>
      </c>
      <c r="I336" s="148"/>
      <c r="J336" s="71">
        <v>79.485790244755208</v>
      </c>
      <c r="K336" s="71">
        <v>7.7410450036206511</v>
      </c>
      <c r="L336" s="71">
        <v>3.4181706754585619</v>
      </c>
      <c r="M336" s="71">
        <v>306.23086029865533</v>
      </c>
      <c r="N336" s="71">
        <v>222.61804428664425</v>
      </c>
      <c r="O336" s="71">
        <v>134.71921235468938</v>
      </c>
      <c r="P336" s="71">
        <v>81.665398267692552</v>
      </c>
      <c r="Q336" s="71">
        <v>10.002342728079157</v>
      </c>
      <c r="R336" s="71">
        <v>1.8802618885875708</v>
      </c>
      <c r="S336" s="71">
        <v>15.891431032055177</v>
      </c>
      <c r="T336" s="72"/>
      <c r="U336" s="71">
        <v>3821427</v>
      </c>
      <c r="V336" s="71">
        <v>2634</v>
      </c>
      <c r="W336" s="71">
        <v>65</v>
      </c>
      <c r="X336" s="71">
        <v>44210</v>
      </c>
      <c r="Y336" s="71">
        <v>59910</v>
      </c>
      <c r="Z336" s="71">
        <v>79233</v>
      </c>
      <c r="AA336" s="71">
        <v>16808</v>
      </c>
      <c r="AB336" s="71">
        <v>141612</v>
      </c>
      <c r="AC336" s="71">
        <v>321130.22225037293</v>
      </c>
      <c r="AD336" s="71">
        <v>15.891431032055181</v>
      </c>
      <c r="AE336" s="72"/>
      <c r="AF336" s="71">
        <v>65988391.393107124</v>
      </c>
      <c r="AG336" s="71">
        <v>4532462.8716086382</v>
      </c>
      <c r="AH336" s="71">
        <v>541294.44116187654</v>
      </c>
      <c r="AI336" s="71">
        <v>319674703.8575213</v>
      </c>
      <c r="AJ336" s="71">
        <v>247298888.1561327</v>
      </c>
      <c r="AK336" s="71">
        <v>0</v>
      </c>
      <c r="AL336" s="71">
        <v>0</v>
      </c>
      <c r="AM336" s="71">
        <v>19422408.151617181</v>
      </c>
      <c r="AN336" s="71">
        <v>0</v>
      </c>
      <c r="AO336" s="71">
        <v>0</v>
      </c>
      <c r="AP336" s="71">
        <v>657458148.87114882</v>
      </c>
      <c r="AQ336" s="72"/>
      <c r="AR336" s="71">
        <v>1847</v>
      </c>
      <c r="AS336" s="71">
        <v>922</v>
      </c>
      <c r="AT336" s="71">
        <v>0</v>
      </c>
      <c r="AU336" s="71">
        <v>0</v>
      </c>
      <c r="AV336" s="71">
        <v>0</v>
      </c>
      <c r="AW336" s="71">
        <v>2</v>
      </c>
      <c r="AX336" s="71"/>
      <c r="AY336" s="72"/>
      <c r="AZ336" s="71">
        <v>8868.3629999999994</v>
      </c>
      <c r="BA336" s="71">
        <v>18690.759999999998</v>
      </c>
      <c r="BB336" s="71">
        <v>0</v>
      </c>
      <c r="BC336" s="71">
        <v>0</v>
      </c>
      <c r="BD336" s="71">
        <v>0</v>
      </c>
      <c r="BE336" s="71">
        <v>3380</v>
      </c>
      <c r="BF336" s="71"/>
      <c r="BG336" s="72"/>
      <c r="BH336" s="71">
        <v>0</v>
      </c>
      <c r="BI336" s="71">
        <v>0</v>
      </c>
      <c r="BJ336" s="71">
        <v>112.678</v>
      </c>
      <c r="BK336" s="71">
        <v>0</v>
      </c>
      <c r="BL336" s="71">
        <v>12.379999999999999</v>
      </c>
      <c r="BM336" s="71">
        <v>0</v>
      </c>
      <c r="BN336" s="72"/>
      <c r="BO336" s="71">
        <v>0</v>
      </c>
      <c r="BP336" s="71">
        <v>0</v>
      </c>
      <c r="BQ336" s="71">
        <v>1</v>
      </c>
      <c r="BR336" s="71">
        <v>0</v>
      </c>
      <c r="BS336" s="71">
        <v>2</v>
      </c>
      <c r="BT336" s="71">
        <v>0</v>
      </c>
      <c r="BU336"/>
      <c r="BV336" s="70">
        <v>125.05800000000001</v>
      </c>
      <c r="BW336" s="70">
        <v>0</v>
      </c>
      <c r="BX336" s="70">
        <v>0</v>
      </c>
      <c r="BY336" s="70">
        <v>0</v>
      </c>
      <c r="BZ336" s="70">
        <v>0</v>
      </c>
      <c r="CA336" s="70">
        <v>0</v>
      </c>
      <c r="CB336" s="70">
        <v>0</v>
      </c>
      <c r="CC336" s="70">
        <v>0</v>
      </c>
      <c r="CD336" s="70">
        <v>0</v>
      </c>
    </row>
    <row r="337" spans="1:82">
      <c r="A337" s="70" t="s">
        <v>2120</v>
      </c>
      <c r="B337" s="70">
        <v>405</v>
      </c>
      <c r="C337" s="70">
        <v>14</v>
      </c>
      <c r="D337" s="70">
        <v>24</v>
      </c>
      <c r="E337" s="70">
        <v>2017</v>
      </c>
      <c r="F337" s="70" t="s">
        <v>156</v>
      </c>
      <c r="G337" s="70" t="s">
        <v>2106</v>
      </c>
      <c r="H337" s="70" t="s">
        <v>2107</v>
      </c>
      <c r="I337" s="148"/>
      <c r="J337" s="71">
        <v>76.864773654655181</v>
      </c>
      <c r="K337" s="71">
        <v>8.3334600793085656</v>
      </c>
      <c r="L337" s="71">
        <v>2.6538369259053334</v>
      </c>
      <c r="M337" s="71">
        <v>307.49428183869952</v>
      </c>
      <c r="N337" s="71">
        <v>232.44599717392762</v>
      </c>
      <c r="O337" s="71">
        <v>135.39435154254252</v>
      </c>
      <c r="P337" s="71">
        <v>81.572936173898981</v>
      </c>
      <c r="Q337" s="71">
        <v>9.6836214072874807</v>
      </c>
      <c r="R337" s="71">
        <v>2.0687807712187198</v>
      </c>
      <c r="S337" s="71">
        <v>20.392372446349356</v>
      </c>
      <c r="T337" s="72"/>
      <c r="U337" s="71">
        <v>4067412</v>
      </c>
      <c r="V337" s="71">
        <v>2634</v>
      </c>
      <c r="W337" s="71">
        <v>65</v>
      </c>
      <c r="X337" s="71">
        <v>44210</v>
      </c>
      <c r="Y337" s="71">
        <v>60824</v>
      </c>
      <c r="Z337" s="71">
        <v>80951</v>
      </c>
      <c r="AA337" s="71">
        <v>16896</v>
      </c>
      <c r="AB337" s="71">
        <v>141775</v>
      </c>
      <c r="AC337" s="71">
        <v>360338.14285714278</v>
      </c>
      <c r="AD337" s="71">
        <v>20.392372446349359</v>
      </c>
      <c r="AE337" s="72"/>
      <c r="AF337" s="71">
        <v>60539687.098790027</v>
      </c>
      <c r="AG337" s="71">
        <v>4903116.8665227713</v>
      </c>
      <c r="AH337" s="71">
        <v>565906.8832858511</v>
      </c>
      <c r="AI337" s="71">
        <v>327799331.82497227</v>
      </c>
      <c r="AJ337" s="71">
        <v>264966484.3821288</v>
      </c>
      <c r="AK337" s="71">
        <v>0</v>
      </c>
      <c r="AL337" s="71">
        <v>0</v>
      </c>
      <c r="AM337" s="71">
        <v>19475189.72042146</v>
      </c>
      <c r="AN337" s="71">
        <v>0</v>
      </c>
      <c r="AO337" s="71">
        <v>0</v>
      </c>
      <c r="AP337" s="71">
        <v>678249716.77612114</v>
      </c>
      <c r="AQ337" s="72"/>
      <c r="AR337" s="71">
        <v>1904</v>
      </c>
      <c r="AS337" s="71">
        <v>964</v>
      </c>
      <c r="AT337" s="71">
        <v>0</v>
      </c>
      <c r="AU337" s="71">
        <v>0</v>
      </c>
      <c r="AV337" s="71">
        <v>0</v>
      </c>
      <c r="AW337" s="71">
        <v>2</v>
      </c>
      <c r="AX337" s="71"/>
      <c r="AY337" s="72"/>
      <c r="AZ337" s="71">
        <v>9233.5329999999994</v>
      </c>
      <c r="BA337" s="71">
        <v>19748.96000000001</v>
      </c>
      <c r="BB337" s="71">
        <v>0</v>
      </c>
      <c r="BC337" s="71">
        <v>0</v>
      </c>
      <c r="BD337" s="71">
        <v>0</v>
      </c>
      <c r="BE337" s="71">
        <v>3890</v>
      </c>
      <c r="BF337" s="71"/>
      <c r="BG337" s="72"/>
      <c r="BH337" s="71">
        <v>0</v>
      </c>
      <c r="BI337" s="71">
        <v>0</v>
      </c>
      <c r="BJ337" s="71">
        <v>117.199</v>
      </c>
      <c r="BK337" s="71">
        <v>0</v>
      </c>
      <c r="BL337" s="71">
        <v>13.386000000000001</v>
      </c>
      <c r="BM337" s="71">
        <v>0</v>
      </c>
      <c r="BN337" s="72"/>
      <c r="BO337" s="71">
        <v>0</v>
      </c>
      <c r="BP337" s="71">
        <v>0</v>
      </c>
      <c r="BQ337" s="71">
        <v>1</v>
      </c>
      <c r="BR337" s="71">
        <v>0</v>
      </c>
      <c r="BS337" s="71">
        <v>2</v>
      </c>
      <c r="BT337" s="71">
        <v>0</v>
      </c>
      <c r="BU337"/>
      <c r="BV337" s="70">
        <v>130.58500000000001</v>
      </c>
      <c r="BW337" s="70">
        <v>0</v>
      </c>
      <c r="BX337" s="70">
        <v>0</v>
      </c>
      <c r="BY337" s="70">
        <v>0</v>
      </c>
      <c r="BZ337" s="70">
        <v>0</v>
      </c>
      <c r="CA337" s="70">
        <v>0</v>
      </c>
      <c r="CB337" s="70">
        <v>0</v>
      </c>
      <c r="CC337" s="70">
        <v>0</v>
      </c>
      <c r="CD337" s="70">
        <v>0</v>
      </c>
    </row>
    <row r="338" spans="1:82">
      <c r="A338" s="70" t="s">
        <v>2121</v>
      </c>
      <c r="B338" s="70">
        <v>406</v>
      </c>
      <c r="C338" s="70">
        <v>15</v>
      </c>
      <c r="D338" s="70">
        <v>24</v>
      </c>
      <c r="E338" s="70">
        <v>2018</v>
      </c>
      <c r="F338" s="70" t="s">
        <v>183</v>
      </c>
      <c r="G338" s="70" t="s">
        <v>2106</v>
      </c>
      <c r="H338" s="70" t="s">
        <v>2107</v>
      </c>
      <c r="I338" s="148"/>
      <c r="J338" s="71">
        <v>81.190819440227543</v>
      </c>
      <c r="K338" s="71">
        <v>7.9507464302220061</v>
      </c>
      <c r="L338" s="71">
        <v>2.498257907456102</v>
      </c>
      <c r="M338" s="71">
        <v>355.77636474533165</v>
      </c>
      <c r="N338" s="71">
        <v>212.81068012172187</v>
      </c>
      <c r="O338" s="71">
        <v>135.57156990434066</v>
      </c>
      <c r="P338" s="71">
        <v>81.841193853383871</v>
      </c>
      <c r="Q338" s="71">
        <v>9.0138319808317906</v>
      </c>
      <c r="R338" s="71">
        <v>1.912222940063506</v>
      </c>
      <c r="S338" s="71">
        <v>20.3435839995241</v>
      </c>
      <c r="T338" s="72"/>
      <c r="U338" s="71">
        <v>4428449</v>
      </c>
      <c r="V338" s="71">
        <v>2634</v>
      </c>
      <c r="W338" s="71">
        <v>65</v>
      </c>
      <c r="X338" s="71">
        <v>44210</v>
      </c>
      <c r="Y338" s="71">
        <v>62026</v>
      </c>
      <c r="Z338" s="71">
        <v>82609</v>
      </c>
      <c r="AA338" s="71">
        <v>17122</v>
      </c>
      <c r="AB338" s="71">
        <v>142217</v>
      </c>
      <c r="AC338" s="71">
        <v>331763.71428571432</v>
      </c>
      <c r="AD338" s="71">
        <v>20.3435839995241</v>
      </c>
      <c r="AE338" s="72"/>
      <c r="AF338" s="71">
        <v>51987562.251779191</v>
      </c>
      <c r="AG338" s="71">
        <v>4390527.4055245575</v>
      </c>
      <c r="AH338" s="71">
        <v>522754.3924512291</v>
      </c>
      <c r="AI338" s="71">
        <v>384401942.92999309</v>
      </c>
      <c r="AJ338" s="71">
        <v>229077060.54179531</v>
      </c>
      <c r="AK338" s="71">
        <v>0</v>
      </c>
      <c r="AL338" s="71">
        <v>0</v>
      </c>
      <c r="AM338" s="71">
        <v>19576328.012078561</v>
      </c>
      <c r="AN338" s="71">
        <v>0</v>
      </c>
      <c r="AO338" s="71">
        <v>0</v>
      </c>
      <c r="AP338" s="71">
        <v>689956175.53362191</v>
      </c>
      <c r="AQ338" s="72"/>
      <c r="AR338" s="71">
        <v>1975</v>
      </c>
      <c r="AS338" s="71">
        <v>988</v>
      </c>
      <c r="AT338" s="71">
        <v>0</v>
      </c>
      <c r="AU338" s="71">
        <v>0</v>
      </c>
      <c r="AV338" s="71">
        <v>0</v>
      </c>
      <c r="AW338" s="71">
        <v>2</v>
      </c>
      <c r="AX338" s="71"/>
      <c r="AY338" s="72"/>
      <c r="AZ338" s="71">
        <v>9669.8229999999858</v>
      </c>
      <c r="BA338" s="71">
        <v>20200.560000000001</v>
      </c>
      <c r="BB338" s="71">
        <v>0</v>
      </c>
      <c r="BC338" s="71">
        <v>0</v>
      </c>
      <c r="BD338" s="71">
        <v>0</v>
      </c>
      <c r="BE338" s="71">
        <v>3890</v>
      </c>
      <c r="BF338" s="71"/>
      <c r="BG338" s="72"/>
      <c r="BH338" s="71">
        <v>0</v>
      </c>
      <c r="BI338" s="71">
        <v>0</v>
      </c>
      <c r="BJ338" s="71">
        <v>105.34099999999999</v>
      </c>
      <c r="BK338" s="71">
        <v>0</v>
      </c>
      <c r="BL338" s="71">
        <v>12.837</v>
      </c>
      <c r="BM338" s="71">
        <v>0</v>
      </c>
      <c r="BN338" s="72"/>
      <c r="BO338" s="71">
        <v>0</v>
      </c>
      <c r="BP338" s="71">
        <v>0</v>
      </c>
      <c r="BQ338" s="71">
        <v>1</v>
      </c>
      <c r="BR338" s="71">
        <v>0</v>
      </c>
      <c r="BS338" s="71">
        <v>2</v>
      </c>
      <c r="BT338" s="71">
        <v>0</v>
      </c>
      <c r="BU338"/>
      <c r="BV338" s="70">
        <v>118.178</v>
      </c>
      <c r="BW338" s="70">
        <v>0</v>
      </c>
      <c r="BX338" s="70">
        <v>0</v>
      </c>
      <c r="BY338" s="70">
        <v>0</v>
      </c>
      <c r="BZ338" s="70">
        <v>0</v>
      </c>
      <c r="CA338" s="70">
        <v>0</v>
      </c>
      <c r="CB338" s="70">
        <v>0</v>
      </c>
      <c r="CC338" s="70">
        <v>0</v>
      </c>
      <c r="CD338" s="70">
        <v>0</v>
      </c>
    </row>
    <row r="339" spans="1:82">
      <c r="A339" s="70" t="s">
        <v>2122</v>
      </c>
      <c r="B339" s="70">
        <v>407</v>
      </c>
      <c r="C339" s="70">
        <v>16</v>
      </c>
      <c r="D339" s="70">
        <v>24</v>
      </c>
      <c r="E339" s="70">
        <v>2019</v>
      </c>
      <c r="F339" s="70" t="s">
        <v>158</v>
      </c>
      <c r="G339" s="70" t="s">
        <v>2106</v>
      </c>
      <c r="H339" s="70" t="s">
        <v>2107</v>
      </c>
      <c r="I339" s="148"/>
      <c r="J339" s="71">
        <v>84.734823345189795</v>
      </c>
      <c r="K339" s="71">
        <v>7.4393357118209655</v>
      </c>
      <c r="L339" s="71">
        <v>2.5405870911475188</v>
      </c>
      <c r="M339" s="71">
        <v>292.80845075262596</v>
      </c>
      <c r="N339" s="71">
        <v>213.01839837866993</v>
      </c>
      <c r="O339" s="71">
        <v>134.95360409281878</v>
      </c>
      <c r="P339" s="71">
        <v>82.347634308515197</v>
      </c>
      <c r="Q339" s="71">
        <v>8.8019754544352402</v>
      </c>
      <c r="R339" s="71">
        <v>2.1286301585625633</v>
      </c>
      <c r="S339" s="71">
        <v>22.556485886796509</v>
      </c>
      <c r="T339" s="72"/>
      <c r="U339" s="71">
        <v>4645103</v>
      </c>
      <c r="V339" s="71">
        <v>2634</v>
      </c>
      <c r="W339" s="71">
        <v>65</v>
      </c>
      <c r="X339" s="71">
        <v>44210</v>
      </c>
      <c r="Y339" s="71">
        <v>63234</v>
      </c>
      <c r="Z339" s="71">
        <v>84490</v>
      </c>
      <c r="AA339" s="71">
        <v>17099</v>
      </c>
      <c r="AB339" s="71">
        <v>142634</v>
      </c>
      <c r="AC339" s="71">
        <v>375358.42857142858</v>
      </c>
      <c r="AD339" s="71">
        <v>22.556485886796509</v>
      </c>
      <c r="AE339" s="72"/>
      <c r="AF339" s="71">
        <v>69070828.951573953</v>
      </c>
      <c r="AG339" s="71">
        <v>4268157.3009192031</v>
      </c>
      <c r="AH339" s="71">
        <v>577521.3889443815</v>
      </c>
      <c r="AI339" s="71">
        <v>303522711.75915581</v>
      </c>
      <c r="AJ339" s="71">
        <v>233002818.4657006</v>
      </c>
      <c r="AK339" s="71">
        <v>0</v>
      </c>
      <c r="AL339" s="71">
        <v>0</v>
      </c>
      <c r="AM339" s="71">
        <v>19425677.051822882</v>
      </c>
      <c r="AN339" s="71">
        <v>0</v>
      </c>
      <c r="AO339" s="71">
        <v>0</v>
      </c>
      <c r="AP339" s="71">
        <v>629867714.91811681</v>
      </c>
      <c r="AQ339" s="72"/>
      <c r="AR339" s="71">
        <v>2049</v>
      </c>
      <c r="AS339" s="71">
        <v>991</v>
      </c>
      <c r="AT339" s="71">
        <v>0</v>
      </c>
      <c r="AU339" s="71">
        <v>0</v>
      </c>
      <c r="AV339" s="71">
        <v>0</v>
      </c>
      <c r="AW339" s="71">
        <v>2</v>
      </c>
      <c r="AX339" s="71"/>
      <c r="AY339" s="72"/>
      <c r="AZ339" s="71">
        <v>10165.65800000001</v>
      </c>
      <c r="BA339" s="71">
        <v>20282.860000000019</v>
      </c>
      <c r="BB339" s="71">
        <v>0</v>
      </c>
      <c r="BC339" s="71">
        <v>0</v>
      </c>
      <c r="BD339" s="71">
        <v>0</v>
      </c>
      <c r="BE339" s="71">
        <v>830</v>
      </c>
      <c r="BF339" s="71"/>
      <c r="BG339" s="72"/>
      <c r="BH339" s="71">
        <v>0</v>
      </c>
      <c r="BI339" s="71">
        <v>0</v>
      </c>
      <c r="BJ339" s="71">
        <v>108.166</v>
      </c>
      <c r="BK339" s="71">
        <v>0</v>
      </c>
      <c r="BL339" s="71">
        <v>12.923999999999999</v>
      </c>
      <c r="BM339" s="71">
        <v>0</v>
      </c>
      <c r="BN339" s="72"/>
      <c r="BO339" s="71">
        <v>0</v>
      </c>
      <c r="BP339" s="71">
        <v>0</v>
      </c>
      <c r="BQ339" s="71">
        <v>1</v>
      </c>
      <c r="BR339" s="71">
        <v>0</v>
      </c>
      <c r="BS339" s="71">
        <v>2</v>
      </c>
      <c r="BT339" s="71">
        <v>0</v>
      </c>
      <c r="BU339"/>
      <c r="BV339" s="70">
        <v>121.09</v>
      </c>
      <c r="BW339" s="70">
        <v>0</v>
      </c>
      <c r="BX339" s="70">
        <v>0</v>
      </c>
      <c r="BY339" s="70">
        <v>0</v>
      </c>
      <c r="BZ339" s="70">
        <v>0</v>
      </c>
      <c r="CA339" s="70">
        <v>0</v>
      </c>
      <c r="CB339" s="70">
        <v>0</v>
      </c>
      <c r="CC339" s="70">
        <v>0</v>
      </c>
      <c r="CD339" s="70">
        <v>0</v>
      </c>
    </row>
    <row r="340" spans="1:82">
      <c r="A340" s="70" t="s">
        <v>2123</v>
      </c>
      <c r="B340" s="70">
        <v>408</v>
      </c>
      <c r="C340" s="70">
        <v>17</v>
      </c>
      <c r="D340" s="70">
        <v>24</v>
      </c>
      <c r="E340" s="70">
        <v>2020</v>
      </c>
      <c r="F340" s="70" t="s">
        <v>159</v>
      </c>
      <c r="G340" s="70" t="s">
        <v>2106</v>
      </c>
      <c r="H340" s="70" t="s">
        <v>2107</v>
      </c>
      <c r="I340" s="148"/>
      <c r="J340" s="71">
        <v>62.184158049106657</v>
      </c>
      <c r="K340" s="71">
        <v>9.2913461860610145</v>
      </c>
      <c r="L340" s="71">
        <v>2.5402429515562082</v>
      </c>
      <c r="M340" s="71">
        <v>242.25749021715862</v>
      </c>
      <c r="N340" s="71">
        <v>202.21108403468133</v>
      </c>
      <c r="O340" s="71">
        <v>119.95974491454574</v>
      </c>
      <c r="P340" s="71">
        <v>78.661988928677843</v>
      </c>
      <c r="Q340" s="71">
        <v>8.4297915065137694</v>
      </c>
      <c r="R340" s="71">
        <v>2.3137915368377642</v>
      </c>
      <c r="S340" s="71">
        <v>19.208767915784929</v>
      </c>
      <c r="T340" s="72"/>
      <c r="U340" s="71">
        <v>3983444</v>
      </c>
      <c r="V340" s="71">
        <v>3883</v>
      </c>
      <c r="W340" s="71">
        <v>64</v>
      </c>
      <c r="X340" s="71">
        <v>47332</v>
      </c>
      <c r="Y340" s="71">
        <v>64380</v>
      </c>
      <c r="Z340" s="71">
        <v>85720</v>
      </c>
      <c r="AA340" s="71">
        <v>17361</v>
      </c>
      <c r="AB340" s="71">
        <v>142973</v>
      </c>
      <c r="AC340" s="71">
        <v>410165.28571428574</v>
      </c>
      <c r="AD340" s="71">
        <v>19.208767915784929</v>
      </c>
      <c r="AE340" s="72"/>
      <c r="AF340" s="71">
        <v>53050886.173002087</v>
      </c>
      <c r="AG340" s="71">
        <v>5317020.4444047473</v>
      </c>
      <c r="AH340" s="71">
        <v>636845.14167730242</v>
      </c>
      <c r="AI340" s="71">
        <v>272092708.03215194</v>
      </c>
      <c r="AJ340" s="71">
        <v>248387870.18072519</v>
      </c>
      <c r="AK340" s="71"/>
      <c r="AL340" s="71"/>
      <c r="AM340" s="71">
        <v>18659564.963160653</v>
      </c>
      <c r="AN340" s="71"/>
      <c r="AO340" s="71"/>
      <c r="AP340" s="71">
        <v>598144894.93512189</v>
      </c>
      <c r="AQ340" s="72"/>
      <c r="AR340" s="71">
        <v>2145</v>
      </c>
      <c r="AS340" s="71">
        <v>994</v>
      </c>
      <c r="AT340" s="71">
        <v>0</v>
      </c>
      <c r="AU340" s="71">
        <v>0</v>
      </c>
      <c r="AV340" s="71">
        <v>0</v>
      </c>
      <c r="AW340" s="71">
        <v>2</v>
      </c>
      <c r="AX340" s="71"/>
      <c r="AY340" s="72"/>
      <c r="AZ340" s="71">
        <v>10691.54</v>
      </c>
      <c r="BA340" s="71">
        <v>20317.760000000038</v>
      </c>
      <c r="BB340" s="71">
        <v>0</v>
      </c>
      <c r="BC340" s="71">
        <v>0</v>
      </c>
      <c r="BD340" s="71">
        <v>0</v>
      </c>
      <c r="BE340" s="71">
        <v>3890</v>
      </c>
      <c r="BF340" s="71"/>
      <c r="BG340" s="72"/>
      <c r="BH340" s="71">
        <v>0</v>
      </c>
      <c r="BI340" s="71">
        <v>0</v>
      </c>
      <c r="BJ340" s="71">
        <v>100.208</v>
      </c>
      <c r="BK340" s="71">
        <v>0</v>
      </c>
      <c r="BL340" s="71">
        <v>13.16</v>
      </c>
      <c r="BM340" s="71">
        <v>0</v>
      </c>
      <c r="BN340" s="72"/>
      <c r="BO340" s="71">
        <v>0</v>
      </c>
      <c r="BP340" s="71">
        <v>0</v>
      </c>
      <c r="BQ340" s="71">
        <v>1</v>
      </c>
      <c r="BR340" s="71">
        <v>0</v>
      </c>
      <c r="BS340" s="71">
        <v>2</v>
      </c>
      <c r="BT340" s="71">
        <v>0</v>
      </c>
      <c r="BU340"/>
      <c r="BV340" s="70">
        <v>113.36799999999999</v>
      </c>
      <c r="BW340" s="70">
        <v>0</v>
      </c>
      <c r="BX340" s="70">
        <v>0</v>
      </c>
      <c r="BY340" s="70">
        <v>0</v>
      </c>
      <c r="BZ340" s="70">
        <v>0</v>
      </c>
      <c r="CA340" s="70">
        <v>0</v>
      </c>
      <c r="CB340" s="70">
        <v>0</v>
      </c>
      <c r="CC340" s="70">
        <v>0</v>
      </c>
      <c r="CD340" s="70">
        <v>0</v>
      </c>
    </row>
    <row r="341" spans="1:82">
      <c r="A341" s="70" t="s">
        <v>2124</v>
      </c>
      <c r="B341" s="70">
        <v>408</v>
      </c>
      <c r="C341" s="70">
        <v>18</v>
      </c>
      <c r="D341" s="70">
        <v>24</v>
      </c>
      <c r="E341" s="70">
        <v>2021</v>
      </c>
      <c r="F341" s="70" t="s">
        <v>160</v>
      </c>
      <c r="G341" s="70" t="s">
        <v>2106</v>
      </c>
      <c r="H341" s="70" t="s">
        <v>2107</v>
      </c>
      <c r="I341" s="148"/>
      <c r="J341" s="71">
        <v>69.242230169017205</v>
      </c>
      <c r="K341" s="71">
        <v>9.8392684827426748</v>
      </c>
      <c r="L341" s="71">
        <v>2.7383117566007549</v>
      </c>
      <c r="M341" s="71">
        <v>262.23222564617748</v>
      </c>
      <c r="N341" s="71">
        <v>215.92545569536119</v>
      </c>
      <c r="O341" s="71">
        <v>117.45378609220722</v>
      </c>
      <c r="P341" s="71">
        <v>81.650229191406268</v>
      </c>
      <c r="Q341" s="71">
        <v>8.3563044236136506</v>
      </c>
      <c r="R341" s="71">
        <v>2.520825480743266</v>
      </c>
      <c r="S341" s="71">
        <v>17.890515870311759</v>
      </c>
      <c r="T341" s="72"/>
      <c r="U341" s="71">
        <v>4698173</v>
      </c>
      <c r="V341" s="71">
        <v>3883</v>
      </c>
      <c r="W341" s="71">
        <v>64</v>
      </c>
      <c r="X341" s="71">
        <v>47332</v>
      </c>
      <c r="Y341" s="71">
        <v>65172</v>
      </c>
      <c r="Z341" s="71">
        <v>86418</v>
      </c>
      <c r="AA341" s="71">
        <v>17572</v>
      </c>
      <c r="AB341" s="71">
        <v>143119</v>
      </c>
      <c r="AC341" s="71">
        <v>433512.57142857136</v>
      </c>
      <c r="AD341" s="71">
        <v>17.890515870311759</v>
      </c>
      <c r="AE341" s="72"/>
      <c r="AF341" s="71">
        <v>58506248.354612425</v>
      </c>
      <c r="AG341" s="71">
        <v>5698027.2915437305</v>
      </c>
      <c r="AH341" s="71">
        <v>673371.63787305553</v>
      </c>
      <c r="AI341" s="71">
        <v>299783931.86021316</v>
      </c>
      <c r="AJ341" s="71">
        <v>260057322.76253071</v>
      </c>
      <c r="AK341" s="71">
        <v>0</v>
      </c>
      <c r="AL341" s="71">
        <v>0</v>
      </c>
      <c r="AM341" s="71">
        <v>18786356.359164946</v>
      </c>
      <c r="AN341" s="71">
        <v>0</v>
      </c>
      <c r="AO341" s="71">
        <v>0</v>
      </c>
      <c r="AP341" s="71">
        <v>643505258.26593804</v>
      </c>
      <c r="AQ341" s="72"/>
      <c r="AR341" s="71">
        <v>2218</v>
      </c>
      <c r="AS341" s="71">
        <v>996</v>
      </c>
      <c r="AT341" s="71">
        <v>0</v>
      </c>
      <c r="AU341" s="71">
        <v>0</v>
      </c>
      <c r="AV341" s="71">
        <v>0</v>
      </c>
      <c r="AW341" s="71">
        <v>2</v>
      </c>
      <c r="AX341" s="71"/>
      <c r="AY341" s="72"/>
      <c r="AZ341" s="71">
        <v>11096.07</v>
      </c>
      <c r="BA341" s="71">
        <v>20385.16000000004</v>
      </c>
      <c r="BB341" s="71">
        <v>0</v>
      </c>
      <c r="BC341" s="71">
        <v>0</v>
      </c>
      <c r="BD341" s="71">
        <v>0</v>
      </c>
      <c r="BE341" s="71">
        <v>3890</v>
      </c>
      <c r="BF341" s="71"/>
      <c r="BG341" s="72"/>
      <c r="BH341" s="71">
        <v>0</v>
      </c>
      <c r="BI341" s="71">
        <v>0</v>
      </c>
      <c r="BJ341" s="71">
        <v>90.69</v>
      </c>
      <c r="BK341" s="71">
        <v>0</v>
      </c>
      <c r="BL341" s="71">
        <v>12.019</v>
      </c>
      <c r="BM341" s="71">
        <v>0</v>
      </c>
      <c r="BN341" s="72"/>
      <c r="BO341" s="71">
        <v>0</v>
      </c>
      <c r="BP341" s="71">
        <v>0</v>
      </c>
      <c r="BQ341" s="71">
        <v>1</v>
      </c>
      <c r="BR341" s="71">
        <v>0</v>
      </c>
      <c r="BS341" s="71">
        <v>2</v>
      </c>
      <c r="BT341" s="71">
        <v>0</v>
      </c>
      <c r="BU341"/>
      <c r="BV341" s="70">
        <v>102.709</v>
      </c>
      <c r="BW341" s="70">
        <v>0</v>
      </c>
      <c r="BX341" s="70">
        <v>0</v>
      </c>
      <c r="BY341" s="70">
        <v>0</v>
      </c>
      <c r="BZ341" s="70">
        <v>0</v>
      </c>
      <c r="CA341" s="70">
        <v>0</v>
      </c>
      <c r="CB341" s="70">
        <v>0</v>
      </c>
      <c r="CC341" s="70">
        <v>0</v>
      </c>
      <c r="CD341" s="70">
        <v>0</v>
      </c>
    </row>
    <row r="342" spans="1:82">
      <c r="A342" s="70" t="s">
        <v>2125</v>
      </c>
      <c r="B342" s="70">
        <v>408</v>
      </c>
      <c r="C342" s="70">
        <v>19</v>
      </c>
      <c r="D342" s="70">
        <v>24</v>
      </c>
      <c r="E342" s="70">
        <v>2022</v>
      </c>
      <c r="F342" s="70" t="s">
        <v>161</v>
      </c>
      <c r="G342" s="70" t="s">
        <v>2106</v>
      </c>
      <c r="H342" s="70" t="s">
        <v>2107</v>
      </c>
      <c r="I342" s="148"/>
      <c r="J342" s="71">
        <v>76.11792908988653</v>
      </c>
      <c r="K342" s="71">
        <v>10.713457223511131</v>
      </c>
      <c r="L342" s="71">
        <v>2.2318225876337383</v>
      </c>
      <c r="M342" s="71">
        <v>300.02286080749207</v>
      </c>
      <c r="N342" s="71">
        <v>216.91481237821023</v>
      </c>
      <c r="O342" s="71">
        <v>124.9261506117424</v>
      </c>
      <c r="P342" s="71">
        <v>81.399075308207117</v>
      </c>
      <c r="Q342" s="71">
        <v>8.3994902590682745</v>
      </c>
      <c r="R342" s="71">
        <v>2.3867905302564631</v>
      </c>
      <c r="S342" s="71">
        <v>21.22607807019579</v>
      </c>
      <c r="T342" s="72"/>
      <c r="U342" s="71">
        <v>5231874</v>
      </c>
      <c r="V342" s="71">
        <v>3883</v>
      </c>
      <c r="W342" s="71">
        <v>64</v>
      </c>
      <c r="X342" s="71">
        <v>47332</v>
      </c>
      <c r="Y342" s="71">
        <v>65902</v>
      </c>
      <c r="Z342" s="71">
        <v>87330</v>
      </c>
      <c r="AA342" s="71">
        <v>17785</v>
      </c>
      <c r="AB342" s="71">
        <v>142679</v>
      </c>
      <c r="AC342" s="71">
        <v>415617.42857142846</v>
      </c>
      <c r="AD342" s="71">
        <v>21.22607807019579</v>
      </c>
      <c r="AE342" s="72"/>
      <c r="AF342" s="71">
        <v>62858796.759043485</v>
      </c>
      <c r="AG342" s="71">
        <v>6460890.2429281417</v>
      </c>
      <c r="AH342" s="71">
        <v>631505.69464333169</v>
      </c>
      <c r="AI342" s="71">
        <v>335263684.10907137</v>
      </c>
      <c r="AJ342" s="71">
        <v>267950874.65687954</v>
      </c>
      <c r="AK342" s="71">
        <v>0</v>
      </c>
      <c r="AL342" s="71">
        <v>0</v>
      </c>
      <c r="AM342" s="71">
        <v>18423753.23871284</v>
      </c>
      <c r="AN342" s="71">
        <v>0</v>
      </c>
      <c r="AO342" s="71">
        <v>0</v>
      </c>
      <c r="AP342" s="71">
        <v>691589504.70127869</v>
      </c>
      <c r="AQ342" s="72"/>
      <c r="AR342" s="71">
        <v>2320</v>
      </c>
      <c r="AS342" s="71">
        <v>996</v>
      </c>
      <c r="AT342" s="71">
        <v>0</v>
      </c>
      <c r="AU342" s="71">
        <v>0</v>
      </c>
      <c r="AV342" s="71">
        <v>0</v>
      </c>
      <c r="AW342" s="71">
        <v>2</v>
      </c>
      <c r="AX342" s="71"/>
      <c r="AY342" s="72"/>
      <c r="AZ342" s="71">
        <v>11670.671000000002</v>
      </c>
      <c r="BA342" s="71">
        <v>20385.16000000004</v>
      </c>
      <c r="BB342" s="71">
        <v>0</v>
      </c>
      <c r="BC342" s="71">
        <v>0</v>
      </c>
      <c r="BD342" s="71">
        <v>0</v>
      </c>
      <c r="BE342" s="71">
        <v>3890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2126</v>
      </c>
      <c r="B343" s="70">
        <v>408</v>
      </c>
      <c r="C343" s="70">
        <v>20</v>
      </c>
      <c r="D343" s="70">
        <v>24</v>
      </c>
      <c r="E343" s="70">
        <v>2023</v>
      </c>
      <c r="F343" s="70" t="s">
        <v>1539</v>
      </c>
      <c r="G343" s="70" t="s">
        <v>2106</v>
      </c>
      <c r="H343" s="70" t="s">
        <v>2107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2429</v>
      </c>
      <c r="AS343" s="71">
        <v>996</v>
      </c>
      <c r="AT343" s="71">
        <v>0</v>
      </c>
      <c r="AU343" s="71">
        <v>0</v>
      </c>
      <c r="AV343" s="71">
        <v>0</v>
      </c>
      <c r="AW343" s="71">
        <v>2</v>
      </c>
      <c r="AX343" s="71"/>
      <c r="AY343" s="72"/>
      <c r="AZ343" s="71">
        <v>12281.286999999997</v>
      </c>
      <c r="BA343" s="71">
        <v>20391.360000000041</v>
      </c>
      <c r="BB343" s="71">
        <v>0</v>
      </c>
      <c r="BC343" s="71">
        <v>0</v>
      </c>
      <c r="BD343" s="71">
        <v>0</v>
      </c>
      <c r="BE343" s="71">
        <v>3890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2127</v>
      </c>
      <c r="B344" s="70">
        <v>408</v>
      </c>
      <c r="C344" s="70">
        <v>21</v>
      </c>
      <c r="D344" s="70">
        <v>24</v>
      </c>
      <c r="E344" s="70">
        <v>2024</v>
      </c>
      <c r="F344" s="70" t="s">
        <v>1558</v>
      </c>
      <c r="G344" s="70" t="s">
        <v>2106</v>
      </c>
      <c r="H344" s="70" t="s">
        <v>2107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2128</v>
      </c>
      <c r="B345" s="70">
        <v>460</v>
      </c>
      <c r="C345" s="70">
        <v>1</v>
      </c>
      <c r="D345" s="70">
        <v>28</v>
      </c>
      <c r="E345" s="70">
        <v>1990</v>
      </c>
      <c r="F345" s="70" t="s">
        <v>787</v>
      </c>
      <c r="G345" s="70" t="s">
        <v>2129</v>
      </c>
      <c r="H345" s="70" t="s">
        <v>2130</v>
      </c>
      <c r="I345" s="148"/>
      <c r="J345" s="71">
        <v>272.47395395036779</v>
      </c>
      <c r="K345" s="71">
        <v>12.303487428861301</v>
      </c>
      <c r="L345" s="71">
        <v>1.6209774758337401</v>
      </c>
      <c r="M345" s="71">
        <v>98.732143122015032</v>
      </c>
      <c r="N345" s="71">
        <v>83.786056102191637</v>
      </c>
      <c r="O345" s="71">
        <v>63.380157667865213</v>
      </c>
      <c r="P345" s="71">
        <v>74.016387584100329</v>
      </c>
      <c r="Q345" s="71">
        <v>5.3951539567594198</v>
      </c>
      <c r="R345" s="71">
        <v>0</v>
      </c>
      <c r="S345" s="71">
        <v>6.2501647081495868</v>
      </c>
      <c r="T345" s="72"/>
      <c r="U345" s="71">
        <v>45052123</v>
      </c>
      <c r="V345" s="71">
        <v>4419</v>
      </c>
      <c r="W345" s="71">
        <v>17</v>
      </c>
      <c r="X345" s="71">
        <v>33836</v>
      </c>
      <c r="Y345" s="71">
        <v>32596</v>
      </c>
      <c r="Z345" s="71">
        <v>26069</v>
      </c>
      <c r="AA345" s="71">
        <v>17972</v>
      </c>
      <c r="AB345" s="71">
        <v>87599</v>
      </c>
      <c r="AC345" s="71">
        <v>0</v>
      </c>
      <c r="AD345" s="71">
        <v>6.2501647081495868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2131</v>
      </c>
      <c r="B346" s="70">
        <v>461</v>
      </c>
      <c r="C346" s="70">
        <v>2</v>
      </c>
      <c r="D346" s="70">
        <v>28</v>
      </c>
      <c r="E346" s="70">
        <v>2005</v>
      </c>
      <c r="F346" s="70" t="s">
        <v>789</v>
      </c>
      <c r="G346" s="70" t="s">
        <v>2129</v>
      </c>
      <c r="H346" s="70" t="s">
        <v>2130</v>
      </c>
      <c r="I346" s="148"/>
      <c r="J346" s="71">
        <v>173.202974192445</v>
      </c>
      <c r="K346" s="71">
        <v>9.119779933099279</v>
      </c>
      <c r="L346" s="71">
        <v>1.495903841818204</v>
      </c>
      <c r="M346" s="71">
        <v>199.40770625596011</v>
      </c>
      <c r="N346" s="71">
        <v>145.84916817858041</v>
      </c>
      <c r="O346" s="71">
        <v>86.01453740074615</v>
      </c>
      <c r="P346" s="71">
        <v>72.11606336871877</v>
      </c>
      <c r="Q346" s="71">
        <v>6.6801765692467896</v>
      </c>
      <c r="R346" s="71">
        <v>0</v>
      </c>
      <c r="S346" s="71">
        <v>10.835560907524521</v>
      </c>
      <c r="T346" s="72"/>
      <c r="U346" s="71">
        <v>26242840</v>
      </c>
      <c r="V346" s="71">
        <v>3864</v>
      </c>
      <c r="W346" s="71">
        <v>20</v>
      </c>
      <c r="X346" s="71">
        <v>36912</v>
      </c>
      <c r="Y346" s="71">
        <v>48937</v>
      </c>
      <c r="Z346" s="71">
        <v>40940</v>
      </c>
      <c r="AA346" s="71">
        <v>14341</v>
      </c>
      <c r="AB346" s="71">
        <v>113388</v>
      </c>
      <c r="AC346" s="71">
        <v>0</v>
      </c>
      <c r="AD346" s="71">
        <v>10.835560907524521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2132</v>
      </c>
      <c r="B347" s="70">
        <v>462</v>
      </c>
      <c r="C347" s="70">
        <v>3</v>
      </c>
      <c r="D347" s="70">
        <v>28</v>
      </c>
      <c r="E347" s="70">
        <v>2006</v>
      </c>
      <c r="F347" s="70" t="s">
        <v>790</v>
      </c>
      <c r="G347" s="70" t="s">
        <v>2129</v>
      </c>
      <c r="H347" s="70" t="s">
        <v>2130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2133</v>
      </c>
      <c r="B348" s="70">
        <v>463</v>
      </c>
      <c r="C348" s="70">
        <v>4</v>
      </c>
      <c r="D348" s="70">
        <v>28</v>
      </c>
      <c r="E348" s="70">
        <v>2007</v>
      </c>
      <c r="F348" s="70" t="s">
        <v>791</v>
      </c>
      <c r="G348" s="70" t="s">
        <v>2129</v>
      </c>
      <c r="H348" s="70" t="s">
        <v>2130</v>
      </c>
      <c r="I348" s="148"/>
      <c r="J348" s="71">
        <v>182.7658647490145</v>
      </c>
      <c r="K348" s="71">
        <v>9.2654395543051553</v>
      </c>
      <c r="L348" s="71">
        <v>0.94374456780389293</v>
      </c>
      <c r="M348" s="71">
        <v>185.239529754046</v>
      </c>
      <c r="N348" s="71">
        <v>159.56617370118909</v>
      </c>
      <c r="O348" s="71">
        <v>82.638885645403718</v>
      </c>
      <c r="P348" s="71">
        <v>72.731899588153212</v>
      </c>
      <c r="Q348" s="71">
        <v>7.1748771990499298</v>
      </c>
      <c r="R348" s="71">
        <v>0</v>
      </c>
      <c r="S348" s="71">
        <v>16.397091089608391</v>
      </c>
      <c r="T348" s="72"/>
      <c r="U348" s="71">
        <v>28391646</v>
      </c>
      <c r="V348" s="71">
        <v>4027</v>
      </c>
      <c r="W348" s="71">
        <v>12</v>
      </c>
      <c r="X348" s="71">
        <v>43216</v>
      </c>
      <c r="Y348" s="71">
        <v>50623</v>
      </c>
      <c r="Z348" s="71">
        <v>40889</v>
      </c>
      <c r="AA348" s="71">
        <v>14243</v>
      </c>
      <c r="AB348" s="71">
        <v>115345</v>
      </c>
      <c r="AC348" s="71">
        <v>0</v>
      </c>
      <c r="AD348" s="71">
        <v>16.397091089608391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2134</v>
      </c>
      <c r="B349" s="70">
        <v>464</v>
      </c>
      <c r="C349" s="70">
        <v>5</v>
      </c>
      <c r="D349" s="70">
        <v>28</v>
      </c>
      <c r="E349" s="70">
        <v>2008</v>
      </c>
      <c r="F349" s="70" t="s">
        <v>792</v>
      </c>
      <c r="G349" s="1064" t="s">
        <v>2129</v>
      </c>
      <c r="H349" s="70" t="s">
        <v>2130</v>
      </c>
      <c r="I349" s="148"/>
      <c r="J349" s="71">
        <v>159.44094536839361</v>
      </c>
      <c r="K349" s="71">
        <v>7.3930631025772131</v>
      </c>
      <c r="L349" s="71">
        <v>0.85389082749070211</v>
      </c>
      <c r="M349" s="71">
        <v>195.43716449626709</v>
      </c>
      <c r="N349" s="71">
        <v>163.41936009718049</v>
      </c>
      <c r="O349" s="71">
        <v>79.844565538067059</v>
      </c>
      <c r="P349" s="71">
        <v>69.736521517121332</v>
      </c>
      <c r="Q349" s="71">
        <v>7.1443288930290798</v>
      </c>
      <c r="R349" s="71">
        <v>0</v>
      </c>
      <c r="S349" s="71">
        <v>11.605398713038181</v>
      </c>
      <c r="T349" s="72"/>
      <c r="U349" s="71">
        <v>27183007</v>
      </c>
      <c r="V349" s="71">
        <v>4027</v>
      </c>
      <c r="W349" s="71">
        <v>12</v>
      </c>
      <c r="X349" s="71">
        <v>43216</v>
      </c>
      <c r="Y349" s="71">
        <v>51644</v>
      </c>
      <c r="Z349" s="71">
        <v>40893</v>
      </c>
      <c r="AA349" s="71">
        <v>13672</v>
      </c>
      <c r="AB349" s="71">
        <v>116743</v>
      </c>
      <c r="AC349" s="71">
        <v>0</v>
      </c>
      <c r="AD349" s="71">
        <v>11.605398713038181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2135</v>
      </c>
      <c r="B350" s="70">
        <v>465</v>
      </c>
      <c r="C350" s="70">
        <v>6</v>
      </c>
      <c r="D350" s="70">
        <v>28</v>
      </c>
      <c r="E350" s="70">
        <v>2009</v>
      </c>
      <c r="F350" s="70" t="s">
        <v>176</v>
      </c>
      <c r="G350" s="1064" t="s">
        <v>2129</v>
      </c>
      <c r="H350" s="70" t="s">
        <v>2130</v>
      </c>
      <c r="I350" s="148"/>
      <c r="J350" s="71">
        <v>146.84731238513319</v>
      </c>
      <c r="K350" s="71">
        <v>6.8344471889337841</v>
      </c>
      <c r="L350" s="71">
        <v>0.19542820608000611</v>
      </c>
      <c r="M350" s="71">
        <v>178.8943281400158</v>
      </c>
      <c r="N350" s="71">
        <v>155.2332697336648</v>
      </c>
      <c r="O350" s="71">
        <v>80.526277386985939</v>
      </c>
      <c r="P350" s="71">
        <v>66.905240324251238</v>
      </c>
      <c r="Q350" s="71">
        <v>6.9257844701217799</v>
      </c>
      <c r="R350" s="71">
        <v>0</v>
      </c>
      <c r="S350" s="71">
        <v>9.550527212881498</v>
      </c>
      <c r="T350" s="72"/>
      <c r="U350" s="71">
        <v>22350303</v>
      </c>
      <c r="V350" s="71">
        <v>4342</v>
      </c>
      <c r="W350" s="71">
        <v>3</v>
      </c>
      <c r="X350" s="71">
        <v>46663</v>
      </c>
      <c r="Y350" s="71">
        <v>52802</v>
      </c>
      <c r="Z350" s="71">
        <v>40708</v>
      </c>
      <c r="AA350" s="71">
        <v>13466</v>
      </c>
      <c r="AB350" s="71">
        <v>118801</v>
      </c>
      <c r="AC350" s="71">
        <v>0</v>
      </c>
      <c r="AD350" s="71">
        <v>9.550527212881498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47.67</v>
      </c>
      <c r="BK350" s="71">
        <v>0</v>
      </c>
      <c r="BL350" s="71">
        <v>93.012</v>
      </c>
      <c r="BM350" s="71">
        <v>0</v>
      </c>
      <c r="BN350" s="72"/>
      <c r="BO350" s="71">
        <v>0</v>
      </c>
      <c r="BP350" s="71">
        <v>0</v>
      </c>
      <c r="BQ350" s="71">
        <v>6</v>
      </c>
      <c r="BR350" s="71">
        <v>0</v>
      </c>
      <c r="BS350" s="71">
        <v>9</v>
      </c>
      <c r="BT350" s="71">
        <v>0</v>
      </c>
      <c r="BU350"/>
      <c r="BV350" s="70">
        <v>125.744</v>
      </c>
      <c r="BW350" s="70">
        <v>0</v>
      </c>
      <c r="BX350" s="70">
        <v>14.938000000000001</v>
      </c>
      <c r="BY350" s="70">
        <v>0</v>
      </c>
      <c r="BZ350" s="70">
        <v>0</v>
      </c>
      <c r="CA350" s="70">
        <v>0</v>
      </c>
      <c r="CB350" s="70">
        <v>0</v>
      </c>
      <c r="CC350" s="70">
        <v>0</v>
      </c>
      <c r="CD350" s="70">
        <v>0</v>
      </c>
    </row>
    <row r="351" spans="1:82">
      <c r="A351" s="70" t="s">
        <v>2136</v>
      </c>
      <c r="B351" s="70">
        <v>466</v>
      </c>
      <c r="C351" s="70">
        <v>7</v>
      </c>
      <c r="D351" s="70">
        <v>28</v>
      </c>
      <c r="E351" s="70">
        <v>2010</v>
      </c>
      <c r="F351" s="70" t="s">
        <v>177</v>
      </c>
      <c r="G351" s="70" t="s">
        <v>2129</v>
      </c>
      <c r="H351" s="70" t="s">
        <v>2130</v>
      </c>
      <c r="I351" s="148"/>
      <c r="J351" s="71">
        <v>143.12441862133201</v>
      </c>
      <c r="K351" s="71">
        <v>7.1617121603274363</v>
      </c>
      <c r="L351" s="71">
        <v>0.21810152966158081</v>
      </c>
      <c r="M351" s="71">
        <v>182.30095079854391</v>
      </c>
      <c r="N351" s="71">
        <v>172.08134448129169</v>
      </c>
      <c r="O351" s="71">
        <v>80.338904121060423</v>
      </c>
      <c r="P351" s="71">
        <v>68.440557567810217</v>
      </c>
      <c r="Q351" s="71">
        <v>7.30390040933331</v>
      </c>
      <c r="R351" s="71">
        <v>0</v>
      </c>
      <c r="S351" s="71">
        <v>11.08521801471713</v>
      </c>
      <c r="T351" s="72"/>
      <c r="U351" s="71">
        <v>23515334</v>
      </c>
      <c r="V351" s="71">
        <v>4342</v>
      </c>
      <c r="W351" s="71">
        <v>3</v>
      </c>
      <c r="X351" s="71">
        <v>46663</v>
      </c>
      <c r="Y351" s="71">
        <v>53468</v>
      </c>
      <c r="Z351" s="71">
        <v>40802</v>
      </c>
      <c r="AA351" s="71">
        <v>13431</v>
      </c>
      <c r="AB351" s="71">
        <v>120053</v>
      </c>
      <c r="AC351" s="71">
        <v>0</v>
      </c>
      <c r="AD351" s="71">
        <v>11.08521801471713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55.634</v>
      </c>
      <c r="BK351" s="71">
        <v>0</v>
      </c>
      <c r="BL351" s="71">
        <v>88.888999999999996</v>
      </c>
      <c r="BM351" s="71">
        <v>0</v>
      </c>
      <c r="BN351" s="72"/>
      <c r="BO351" s="71">
        <v>0</v>
      </c>
      <c r="BP351" s="71">
        <v>0</v>
      </c>
      <c r="BQ351" s="71">
        <v>8</v>
      </c>
      <c r="BR351" s="71">
        <v>0</v>
      </c>
      <c r="BS351" s="71">
        <v>9</v>
      </c>
      <c r="BT351" s="71">
        <v>0</v>
      </c>
      <c r="BU351"/>
      <c r="BV351" s="70">
        <v>126.85899999999999</v>
      </c>
      <c r="BW351" s="70">
        <v>0</v>
      </c>
      <c r="BX351" s="70">
        <v>17.664000000000001</v>
      </c>
      <c r="BY351" s="70">
        <v>0</v>
      </c>
      <c r="BZ351" s="70">
        <v>0</v>
      </c>
      <c r="CA351" s="70">
        <v>0</v>
      </c>
      <c r="CB351" s="70">
        <v>0</v>
      </c>
      <c r="CC351" s="70">
        <v>0</v>
      </c>
      <c r="CD351" s="70">
        <v>0</v>
      </c>
    </row>
    <row r="352" spans="1:82">
      <c r="A352" s="70" t="s">
        <v>2137</v>
      </c>
      <c r="B352" s="70">
        <v>467</v>
      </c>
      <c r="C352" s="70">
        <v>8</v>
      </c>
      <c r="D352" s="70">
        <v>28</v>
      </c>
      <c r="E352" s="70">
        <v>2011</v>
      </c>
      <c r="F352" s="70" t="s">
        <v>178</v>
      </c>
      <c r="G352" s="70" t="s">
        <v>2129</v>
      </c>
      <c r="H352" s="70" t="s">
        <v>2130</v>
      </c>
      <c r="I352" s="148"/>
      <c r="J352" s="71">
        <v>154.2657579081785</v>
      </c>
      <c r="K352" s="71">
        <v>10.415133950057241</v>
      </c>
      <c r="L352" s="71">
        <v>0.1236073884528027</v>
      </c>
      <c r="M352" s="71">
        <v>231.31983746873851</v>
      </c>
      <c r="N352" s="71">
        <v>187.0286134555445</v>
      </c>
      <c r="O352" s="71">
        <v>79.611561159646172</v>
      </c>
      <c r="P352" s="71">
        <v>67.328715985856533</v>
      </c>
      <c r="Q352" s="71">
        <v>8.55100236673238</v>
      </c>
      <c r="R352" s="71">
        <v>0</v>
      </c>
      <c r="S352" s="71">
        <v>12.298655630428859</v>
      </c>
      <c r="T352" s="72"/>
      <c r="U352" s="71">
        <v>22017104</v>
      </c>
      <c r="V352" s="71">
        <v>4342</v>
      </c>
      <c r="W352" s="71">
        <v>3</v>
      </c>
      <c r="X352" s="71">
        <v>46663</v>
      </c>
      <c r="Y352" s="71">
        <v>54369</v>
      </c>
      <c r="Z352" s="71">
        <v>41311</v>
      </c>
      <c r="AA352" s="71">
        <v>13606</v>
      </c>
      <c r="AB352" s="71">
        <v>121849</v>
      </c>
      <c r="AC352" s="71">
        <v>0</v>
      </c>
      <c r="AD352" s="71">
        <v>12.298655630428859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47.715000000000003</v>
      </c>
      <c r="BK352" s="71">
        <v>0</v>
      </c>
      <c r="BL352" s="71">
        <v>115.56800000000003</v>
      </c>
      <c r="BM352" s="71">
        <v>0</v>
      </c>
      <c r="BN352" s="72"/>
      <c r="BO352" s="71">
        <v>0</v>
      </c>
      <c r="BP352" s="71">
        <v>0</v>
      </c>
      <c r="BQ352" s="71">
        <v>7</v>
      </c>
      <c r="BR352" s="71">
        <v>0</v>
      </c>
      <c r="BS352" s="71">
        <v>9</v>
      </c>
      <c r="BT352" s="71">
        <v>0</v>
      </c>
      <c r="BU352"/>
      <c r="BV352" s="70">
        <v>77.614999999999995</v>
      </c>
      <c r="BW352" s="70">
        <v>0</v>
      </c>
      <c r="BX352" s="70">
        <v>0</v>
      </c>
      <c r="BY352" s="70">
        <v>4.5380000000000003</v>
      </c>
      <c r="BZ352" s="70">
        <v>81.13</v>
      </c>
      <c r="CA352" s="70">
        <v>0</v>
      </c>
      <c r="CB352" s="70">
        <v>0</v>
      </c>
      <c r="CC352" s="70">
        <v>0</v>
      </c>
      <c r="CD352" s="70">
        <v>0</v>
      </c>
    </row>
    <row r="353" spans="1:82">
      <c r="A353" s="70" t="s">
        <v>2138</v>
      </c>
      <c r="B353" s="70">
        <v>468</v>
      </c>
      <c r="C353" s="70">
        <v>9</v>
      </c>
      <c r="D353" s="70">
        <v>28</v>
      </c>
      <c r="E353" s="70">
        <v>2012</v>
      </c>
      <c r="F353" s="70" t="s">
        <v>179</v>
      </c>
      <c r="G353" s="70" t="s">
        <v>2129</v>
      </c>
      <c r="H353" s="70" t="s">
        <v>2130</v>
      </c>
      <c r="I353" s="148"/>
      <c r="J353" s="71">
        <v>161.69303032977231</v>
      </c>
      <c r="K353" s="71">
        <v>10.15615524992397</v>
      </c>
      <c r="L353" s="71">
        <v>0.12270914451733959</v>
      </c>
      <c r="M353" s="71">
        <v>239.13041239882679</v>
      </c>
      <c r="N353" s="71">
        <v>208.01992870376421</v>
      </c>
      <c r="O353" s="71">
        <v>79.45542838027373</v>
      </c>
      <c r="P353" s="71">
        <v>68.184561145506322</v>
      </c>
      <c r="Q353" s="71">
        <v>9.7857854071245001</v>
      </c>
      <c r="R353" s="71">
        <v>0</v>
      </c>
      <c r="S353" s="71">
        <v>13.932927812605669</v>
      </c>
      <c r="T353" s="72"/>
      <c r="U353" s="71">
        <v>22067769</v>
      </c>
      <c r="V353" s="71">
        <v>4342</v>
      </c>
      <c r="W353" s="71">
        <v>3</v>
      </c>
      <c r="X353" s="71">
        <v>46663</v>
      </c>
      <c r="Y353" s="71">
        <v>57447</v>
      </c>
      <c r="Z353" s="71">
        <v>41557</v>
      </c>
      <c r="AA353" s="71">
        <v>13701</v>
      </c>
      <c r="AB353" s="71">
        <v>128345</v>
      </c>
      <c r="AC353" s="71">
        <v>0</v>
      </c>
      <c r="AD353" s="71">
        <v>13.932927812605669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58.204999999999998</v>
      </c>
      <c r="BK353" s="71">
        <v>0</v>
      </c>
      <c r="BL353" s="71">
        <v>156.27199999999999</v>
      </c>
      <c r="BM353" s="71">
        <v>0</v>
      </c>
      <c r="BN353" s="72"/>
      <c r="BO353" s="71">
        <v>0</v>
      </c>
      <c r="BP353" s="71">
        <v>0</v>
      </c>
      <c r="BQ353" s="71">
        <v>9</v>
      </c>
      <c r="BR353" s="71">
        <v>0</v>
      </c>
      <c r="BS353" s="71">
        <v>9</v>
      </c>
      <c r="BT353" s="71">
        <v>0</v>
      </c>
      <c r="BU353"/>
      <c r="BV353" s="70">
        <v>137.46799999999999</v>
      </c>
      <c r="BW353" s="70">
        <v>0</v>
      </c>
      <c r="BX353" s="70">
        <v>0</v>
      </c>
      <c r="BY353" s="70">
        <v>4.4029999999999996</v>
      </c>
      <c r="BZ353" s="70">
        <v>72.605999999999995</v>
      </c>
      <c r="CA353" s="70">
        <v>0</v>
      </c>
      <c r="CB353" s="70">
        <v>0</v>
      </c>
      <c r="CC353" s="70">
        <v>0</v>
      </c>
      <c r="CD353" s="70">
        <v>0</v>
      </c>
    </row>
    <row r="354" spans="1:82">
      <c r="A354" s="70" t="s">
        <v>2139</v>
      </c>
      <c r="B354" s="70">
        <v>469</v>
      </c>
      <c r="C354" s="70">
        <v>10</v>
      </c>
      <c r="D354" s="70">
        <v>28</v>
      </c>
      <c r="E354" s="70">
        <v>2013</v>
      </c>
      <c r="F354" s="70" t="s">
        <v>180</v>
      </c>
      <c r="G354" s="70" t="s">
        <v>2129</v>
      </c>
      <c r="H354" s="70" t="s">
        <v>2130</v>
      </c>
      <c r="I354" s="148"/>
      <c r="J354" s="71">
        <v>145.25828520662009</v>
      </c>
      <c r="K354" s="71">
        <v>8.7550471286410207</v>
      </c>
      <c r="L354" s="71">
        <v>0.12655273071487119</v>
      </c>
      <c r="M354" s="71">
        <v>230.38279879473231</v>
      </c>
      <c r="N354" s="71">
        <v>211.80599349089459</v>
      </c>
      <c r="O354" s="71">
        <v>77.413893031598519</v>
      </c>
      <c r="P354" s="71">
        <v>69.28070220491739</v>
      </c>
      <c r="Q354" s="71">
        <v>10.0822821478439</v>
      </c>
      <c r="R354" s="71">
        <v>0</v>
      </c>
      <c r="S354" s="71">
        <v>8.911702798173545</v>
      </c>
      <c r="T354" s="72"/>
      <c r="U354" s="71">
        <v>18345269</v>
      </c>
      <c r="V354" s="71">
        <v>4342</v>
      </c>
      <c r="W354" s="71">
        <v>3</v>
      </c>
      <c r="X354" s="71">
        <v>46663</v>
      </c>
      <c r="Y354" s="71">
        <v>58570</v>
      </c>
      <c r="Z354" s="71">
        <v>42297</v>
      </c>
      <c r="AA354" s="71">
        <v>13869</v>
      </c>
      <c r="AB354" s="71">
        <v>130338</v>
      </c>
      <c r="AC354" s="71">
        <v>0</v>
      </c>
      <c r="AD354" s="71">
        <v>8.911702798173545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55.939</v>
      </c>
      <c r="BK354" s="71">
        <v>0</v>
      </c>
      <c r="BL354" s="71">
        <v>152.72499999999999</v>
      </c>
      <c r="BM354" s="71">
        <v>0</v>
      </c>
      <c r="BN354" s="72"/>
      <c r="BO354" s="71">
        <v>0</v>
      </c>
      <c r="BP354" s="71">
        <v>0</v>
      </c>
      <c r="BQ354" s="71">
        <v>8</v>
      </c>
      <c r="BR354" s="71">
        <v>0</v>
      </c>
      <c r="BS354" s="71">
        <v>9</v>
      </c>
      <c r="BT354" s="71">
        <v>0</v>
      </c>
      <c r="BU354"/>
      <c r="BV354" s="70">
        <v>144.11699999999999</v>
      </c>
      <c r="BW354" s="70">
        <v>0</v>
      </c>
      <c r="BX354" s="70">
        <v>0</v>
      </c>
      <c r="BY354" s="70">
        <v>4.4640000000000004</v>
      </c>
      <c r="BZ354" s="70">
        <v>60.082999999999998</v>
      </c>
      <c r="CA354" s="70">
        <v>0</v>
      </c>
      <c r="CB354" s="70">
        <v>0</v>
      </c>
      <c r="CC354" s="70">
        <v>0</v>
      </c>
      <c r="CD354" s="70">
        <v>0</v>
      </c>
    </row>
    <row r="355" spans="1:82">
      <c r="A355" s="70" t="s">
        <v>2140</v>
      </c>
      <c r="B355" s="70">
        <v>470</v>
      </c>
      <c r="C355" s="70">
        <v>11</v>
      </c>
      <c r="D355" s="70">
        <v>28</v>
      </c>
      <c r="E355" s="70">
        <v>2014</v>
      </c>
      <c r="F355" s="70" t="s">
        <v>181</v>
      </c>
      <c r="G355" s="70" t="s">
        <v>2129</v>
      </c>
      <c r="H355" s="70" t="s">
        <v>2130</v>
      </c>
      <c r="I355" s="148"/>
      <c r="J355" s="71">
        <v>154.8241368284026</v>
      </c>
      <c r="K355" s="71">
        <v>7.7891033948433872</v>
      </c>
      <c r="L355" s="71">
        <v>7.7224708167888441</v>
      </c>
      <c r="M355" s="71">
        <v>219.83631131646931</v>
      </c>
      <c r="N355" s="71">
        <v>188.50597477453169</v>
      </c>
      <c r="O355" s="71">
        <v>74.549800737867898</v>
      </c>
      <c r="P355" s="71">
        <v>70.996571559626133</v>
      </c>
      <c r="Q355" s="71">
        <v>9.8620098508794296</v>
      </c>
      <c r="R355" s="71">
        <v>0</v>
      </c>
      <c r="S355" s="71">
        <v>10.86278374558316</v>
      </c>
      <c r="T355" s="72"/>
      <c r="U355" s="71">
        <v>21728622</v>
      </c>
      <c r="V355" s="71">
        <v>3398</v>
      </c>
      <c r="W355" s="71">
        <v>172</v>
      </c>
      <c r="X355" s="71">
        <v>48771</v>
      </c>
      <c r="Y355" s="71">
        <v>59998</v>
      </c>
      <c r="Z355" s="71">
        <v>42900</v>
      </c>
      <c r="AA355" s="71">
        <v>14139</v>
      </c>
      <c r="AB355" s="71">
        <v>132880</v>
      </c>
      <c r="AC355" s="71">
        <v>0</v>
      </c>
      <c r="AD355" s="71">
        <v>10.86278374558316</v>
      </c>
      <c r="AE355" s="72"/>
      <c r="AF355" s="71"/>
      <c r="AG355" s="71"/>
      <c r="AH355" s="71"/>
      <c r="AI355" s="71"/>
      <c r="AJ355" s="71"/>
      <c r="AK355" s="71"/>
      <c r="AL355" s="71"/>
      <c r="AM355" s="71"/>
      <c r="AN355" s="71"/>
      <c r="AO355" s="71"/>
      <c r="AP355" s="71"/>
      <c r="AQ355" s="72"/>
      <c r="AR355" s="71">
        <v>1155</v>
      </c>
      <c r="AS355" s="71">
        <v>94</v>
      </c>
      <c r="AT355" s="71">
        <v>0</v>
      </c>
      <c r="AU355" s="71">
        <v>0</v>
      </c>
      <c r="AV355" s="71">
        <v>0</v>
      </c>
      <c r="AW355" s="71">
        <v>0</v>
      </c>
      <c r="AX355" s="71"/>
      <c r="AY355" s="72"/>
      <c r="AZ355" s="71">
        <v>3836</v>
      </c>
      <c r="BA355" s="71">
        <v>2855</v>
      </c>
      <c r="BB355" s="71">
        <v>0</v>
      </c>
      <c r="BC355" s="71">
        <v>0</v>
      </c>
      <c r="BD355" s="71">
        <v>0</v>
      </c>
      <c r="BE355" s="71">
        <v>0</v>
      </c>
      <c r="BF355" s="71"/>
      <c r="BG355" s="72"/>
      <c r="BH355" s="71">
        <v>0</v>
      </c>
      <c r="BI355" s="71">
        <v>0</v>
      </c>
      <c r="BJ355" s="71">
        <v>54.057000000000002</v>
      </c>
      <c r="BK355" s="71">
        <v>0</v>
      </c>
      <c r="BL355" s="71">
        <v>139.452</v>
      </c>
      <c r="BM355" s="71">
        <v>0</v>
      </c>
      <c r="BN355" s="72"/>
      <c r="BO355" s="71">
        <v>0</v>
      </c>
      <c r="BP355" s="71">
        <v>0</v>
      </c>
      <c r="BQ355" s="71">
        <v>8</v>
      </c>
      <c r="BR355" s="71">
        <v>0</v>
      </c>
      <c r="BS355" s="71">
        <v>8</v>
      </c>
      <c r="BT355" s="71">
        <v>0</v>
      </c>
      <c r="BU355"/>
      <c r="BV355" s="70">
        <v>139.483</v>
      </c>
      <c r="BW355" s="70">
        <v>0</v>
      </c>
      <c r="BX355" s="70">
        <v>0</v>
      </c>
      <c r="BY355" s="70">
        <v>4.5730000000000004</v>
      </c>
      <c r="BZ355" s="70">
        <v>49.453000000000003</v>
      </c>
      <c r="CA355" s="70">
        <v>0</v>
      </c>
      <c r="CB355" s="70">
        <v>0</v>
      </c>
      <c r="CC355" s="70">
        <v>0</v>
      </c>
      <c r="CD355" s="70">
        <v>0</v>
      </c>
    </row>
    <row r="356" spans="1:82">
      <c r="A356" s="70" t="s">
        <v>2141</v>
      </c>
      <c r="B356" s="70">
        <v>471</v>
      </c>
      <c r="C356" s="70">
        <v>12</v>
      </c>
      <c r="D356" s="70">
        <v>28</v>
      </c>
      <c r="E356" s="70">
        <v>2015</v>
      </c>
      <c r="F356" s="70" t="s">
        <v>182</v>
      </c>
      <c r="G356" s="70" t="s">
        <v>2129</v>
      </c>
      <c r="H356" s="70" t="s">
        <v>2130</v>
      </c>
      <c r="I356" s="148"/>
      <c r="J356" s="71">
        <v>153.41066515625019</v>
      </c>
      <c r="K356" s="71">
        <v>7.4395910097531779</v>
      </c>
      <c r="L356" s="71">
        <v>8.5143069751497702</v>
      </c>
      <c r="M356" s="71">
        <v>230.36881915622769</v>
      </c>
      <c r="N356" s="71">
        <v>190.98043100869779</v>
      </c>
      <c r="O356" s="71">
        <v>74.825422226714679</v>
      </c>
      <c r="P356" s="71">
        <v>71.459711992287751</v>
      </c>
      <c r="Q356" s="71">
        <v>9.8259536027323406</v>
      </c>
      <c r="R356" s="71">
        <v>0</v>
      </c>
      <c r="S356" s="71">
        <v>9.5680695666050681</v>
      </c>
      <c r="T356" s="72"/>
      <c r="U356" s="71">
        <v>23120951</v>
      </c>
      <c r="V356" s="71">
        <v>3398</v>
      </c>
      <c r="W356" s="71">
        <v>172</v>
      </c>
      <c r="X356" s="71">
        <v>48771</v>
      </c>
      <c r="Y356" s="71">
        <v>61368</v>
      </c>
      <c r="Z356" s="71">
        <v>43473</v>
      </c>
      <c r="AA356" s="71">
        <v>14220</v>
      </c>
      <c r="AB356" s="71">
        <v>135243</v>
      </c>
      <c r="AC356" s="71">
        <v>0</v>
      </c>
      <c r="AD356" s="71">
        <v>9.5680695666050681</v>
      </c>
      <c r="AE356" s="72"/>
      <c r="AF356" s="71">
        <v>175091975.87731111</v>
      </c>
      <c r="AG356" s="71">
        <v>6144031.928278313</v>
      </c>
      <c r="AH356" s="71">
        <v>1793356.3105701059</v>
      </c>
      <c r="AI356" s="71">
        <v>344882133.16208398</v>
      </c>
      <c r="AJ356" s="71">
        <v>288778382.38218558</v>
      </c>
      <c r="AK356" s="71">
        <v>0</v>
      </c>
      <c r="AL356" s="71">
        <v>0</v>
      </c>
      <c r="AM356" s="71">
        <v>18534485.826952431</v>
      </c>
      <c r="AN356" s="71">
        <v>0</v>
      </c>
      <c r="AO356" s="71">
        <v>0</v>
      </c>
      <c r="AP356" s="71">
        <v>835224365.48738158</v>
      </c>
      <c r="AQ356" s="72"/>
      <c r="AR356" s="71">
        <v>1233</v>
      </c>
      <c r="AS356" s="71">
        <v>137</v>
      </c>
      <c r="AT356" s="71">
        <v>0</v>
      </c>
      <c r="AU356" s="71">
        <v>0</v>
      </c>
      <c r="AV356" s="71">
        <v>0</v>
      </c>
      <c r="AW356" s="71">
        <v>0</v>
      </c>
      <c r="AX356" s="71"/>
      <c r="AY356" s="72"/>
      <c r="AZ356" s="71">
        <v>4160.3999999999996</v>
      </c>
      <c r="BA356" s="71">
        <v>3433.5</v>
      </c>
      <c r="BB356" s="71">
        <v>0</v>
      </c>
      <c r="BC356" s="71">
        <v>0</v>
      </c>
      <c r="BD356" s="71">
        <v>0</v>
      </c>
      <c r="BE356" s="71">
        <v>0</v>
      </c>
      <c r="BF356" s="71"/>
      <c r="BG356" s="72"/>
      <c r="BH356" s="71">
        <v>0</v>
      </c>
      <c r="BI356" s="71">
        <v>0</v>
      </c>
      <c r="BJ356" s="71">
        <v>51.268999999999998</v>
      </c>
      <c r="BK356" s="71">
        <v>0</v>
      </c>
      <c r="BL356" s="71">
        <v>154.429</v>
      </c>
      <c r="BM356" s="71">
        <v>0</v>
      </c>
      <c r="BN356" s="72"/>
      <c r="BO356" s="71">
        <v>0</v>
      </c>
      <c r="BP356" s="71">
        <v>0</v>
      </c>
      <c r="BQ356" s="71">
        <v>7</v>
      </c>
      <c r="BR356" s="71">
        <v>0</v>
      </c>
      <c r="BS356" s="71">
        <v>10</v>
      </c>
      <c r="BT356" s="71">
        <v>0</v>
      </c>
      <c r="BU356"/>
      <c r="BV356" s="70">
        <v>135.768</v>
      </c>
      <c r="BW356" s="70">
        <v>0</v>
      </c>
      <c r="BX356" s="70">
        <v>20.350999999999999</v>
      </c>
      <c r="BY356" s="70">
        <v>5.4980000000000002</v>
      </c>
      <c r="BZ356" s="70">
        <v>44.081000000000003</v>
      </c>
      <c r="CA356" s="70">
        <v>0</v>
      </c>
      <c r="CB356" s="70">
        <v>0</v>
      </c>
      <c r="CC356" s="70">
        <v>0</v>
      </c>
      <c r="CD356" s="70">
        <v>0</v>
      </c>
    </row>
    <row r="357" spans="1:82">
      <c r="A357" s="70" t="s">
        <v>2142</v>
      </c>
      <c r="B357" s="70">
        <v>472</v>
      </c>
      <c r="C357" s="70">
        <v>13</v>
      </c>
      <c r="D357" s="70">
        <v>28</v>
      </c>
      <c r="E357" s="70">
        <v>2016</v>
      </c>
      <c r="F357" s="70" t="s">
        <v>155</v>
      </c>
      <c r="G357" s="70" t="s">
        <v>2129</v>
      </c>
      <c r="H357" s="70" t="s">
        <v>2130</v>
      </c>
      <c r="I357" s="148"/>
      <c r="J357" s="71">
        <v>140.60255981181015</v>
      </c>
      <c r="K357" s="71">
        <v>7.4305911314192983</v>
      </c>
      <c r="L357" s="71">
        <v>9.9759626157858943</v>
      </c>
      <c r="M357" s="71">
        <v>201.61065377082807</v>
      </c>
      <c r="N357" s="71">
        <v>171.97208284034787</v>
      </c>
      <c r="O357" s="71">
        <v>75.180097856637332</v>
      </c>
      <c r="P357" s="71">
        <v>71.428071152626615</v>
      </c>
      <c r="Q357" s="71">
        <v>9.6991900645413498</v>
      </c>
      <c r="R357" s="71">
        <v>0</v>
      </c>
      <c r="S357" s="71">
        <v>10.260581393677413</v>
      </c>
      <c r="T357" s="72"/>
      <c r="U357" s="71">
        <v>22154082</v>
      </c>
      <c r="V357" s="71">
        <v>3398</v>
      </c>
      <c r="W357" s="71">
        <v>172</v>
      </c>
      <c r="X357" s="71">
        <v>48771</v>
      </c>
      <c r="Y357" s="71">
        <v>62825</v>
      </c>
      <c r="Z357" s="71">
        <v>44216</v>
      </c>
      <c r="AA357" s="71">
        <v>14701</v>
      </c>
      <c r="AB357" s="71">
        <v>137320</v>
      </c>
      <c r="AC357" s="71">
        <v>0</v>
      </c>
      <c r="AD357" s="71">
        <v>10.260581393677411</v>
      </c>
      <c r="AE357" s="72"/>
      <c r="AF357" s="71">
        <v>163521109.5636242</v>
      </c>
      <c r="AG357" s="71">
        <v>5906464.6949282214</v>
      </c>
      <c r="AH357" s="71">
        <v>1561460.0721073339</v>
      </c>
      <c r="AI357" s="71">
        <v>322135189.76675028</v>
      </c>
      <c r="AJ357" s="71">
        <v>252034854.70030919</v>
      </c>
      <c r="AK357" s="71">
        <v>0</v>
      </c>
      <c r="AL357" s="71">
        <v>0</v>
      </c>
      <c r="AM357" s="71">
        <v>18833750.581730869</v>
      </c>
      <c r="AN357" s="71">
        <v>0</v>
      </c>
      <c r="AO357" s="71">
        <v>0</v>
      </c>
      <c r="AP357" s="71">
        <v>763992829.37945008</v>
      </c>
      <c r="AQ357" s="72"/>
      <c r="AR357" s="71">
        <v>1296</v>
      </c>
      <c r="AS357" s="71">
        <v>166</v>
      </c>
      <c r="AT357" s="71">
        <v>0</v>
      </c>
      <c r="AU357" s="71">
        <v>0</v>
      </c>
      <c r="AV357" s="71">
        <v>0</v>
      </c>
      <c r="AW357" s="71">
        <v>0</v>
      </c>
      <c r="AX357" s="71"/>
      <c r="AY357" s="72"/>
      <c r="AZ357" s="71">
        <v>4457.5</v>
      </c>
      <c r="BA357" s="71">
        <v>3850.4</v>
      </c>
      <c r="BB357" s="71">
        <v>0</v>
      </c>
      <c r="BC357" s="71">
        <v>0</v>
      </c>
      <c r="BD357" s="71">
        <v>0</v>
      </c>
      <c r="BE357" s="71">
        <v>0</v>
      </c>
      <c r="BF357" s="71"/>
      <c r="BG357" s="72"/>
      <c r="BH357" s="71">
        <v>0</v>
      </c>
      <c r="BI357" s="71">
        <v>0</v>
      </c>
      <c r="BJ357" s="71">
        <v>48.469000000000001</v>
      </c>
      <c r="BK357" s="71">
        <v>0</v>
      </c>
      <c r="BL357" s="71">
        <v>88.823999999999984</v>
      </c>
      <c r="BM357" s="71">
        <v>0</v>
      </c>
      <c r="BN357" s="72"/>
      <c r="BO357" s="71">
        <v>0</v>
      </c>
      <c r="BP357" s="71">
        <v>0</v>
      </c>
      <c r="BQ357" s="71">
        <v>7</v>
      </c>
      <c r="BR357" s="71">
        <v>0</v>
      </c>
      <c r="BS357" s="71">
        <v>9</v>
      </c>
      <c r="BT357" s="71">
        <v>0</v>
      </c>
      <c r="BU357"/>
      <c r="BV357" s="70">
        <v>137.108</v>
      </c>
      <c r="BW357" s="70">
        <v>0</v>
      </c>
      <c r="BX357" s="70">
        <v>0.185</v>
      </c>
      <c r="BY357" s="70">
        <v>0</v>
      </c>
      <c r="BZ357" s="70">
        <v>0</v>
      </c>
      <c r="CA357" s="70">
        <v>0</v>
      </c>
      <c r="CB357" s="70">
        <v>0</v>
      </c>
      <c r="CC357" s="70">
        <v>0</v>
      </c>
      <c r="CD357" s="70">
        <v>0</v>
      </c>
    </row>
    <row r="358" spans="1:82">
      <c r="A358" s="70" t="s">
        <v>2143</v>
      </c>
      <c r="B358" s="70">
        <v>473</v>
      </c>
      <c r="C358" s="70">
        <v>14</v>
      </c>
      <c r="D358" s="70">
        <v>28</v>
      </c>
      <c r="E358" s="70">
        <v>2017</v>
      </c>
      <c r="F358" s="70" t="s">
        <v>156</v>
      </c>
      <c r="G358" s="70" t="s">
        <v>2129</v>
      </c>
      <c r="H358" s="70" t="s">
        <v>2130</v>
      </c>
      <c r="I358" s="148"/>
      <c r="J358" s="71">
        <v>146.06095197146334</v>
      </c>
      <c r="K358" s="71">
        <v>7.7401267694817975</v>
      </c>
      <c r="L358" s="71">
        <v>8.7276054248201174</v>
      </c>
      <c r="M358" s="71">
        <v>194.46232238597719</v>
      </c>
      <c r="N358" s="71">
        <v>189.77001559255851</v>
      </c>
      <c r="O358" s="71">
        <v>74.592250745442456</v>
      </c>
      <c r="P358" s="71">
        <v>72.409499096599006</v>
      </c>
      <c r="Q358" s="71">
        <v>9.4761859764009895</v>
      </c>
      <c r="R358" s="71">
        <v>0</v>
      </c>
      <c r="S358" s="71">
        <v>12.142144592366696</v>
      </c>
      <c r="T358" s="72"/>
      <c r="U358" s="71">
        <v>25015920</v>
      </c>
      <c r="V358" s="71">
        <v>3398</v>
      </c>
      <c r="W358" s="71">
        <v>172</v>
      </c>
      <c r="X358" s="71">
        <v>48771</v>
      </c>
      <c r="Y358" s="71">
        <v>64070</v>
      </c>
      <c r="Z358" s="71">
        <v>44598</v>
      </c>
      <c r="AA358" s="71">
        <v>14998</v>
      </c>
      <c r="AB358" s="71">
        <v>138738</v>
      </c>
      <c r="AC358" s="71">
        <v>0</v>
      </c>
      <c r="AD358" s="71">
        <v>12.1421445923667</v>
      </c>
      <c r="AE358" s="72"/>
      <c r="AF358" s="71">
        <v>174024495.3517063</v>
      </c>
      <c r="AG358" s="71">
        <v>6128599.3501614286</v>
      </c>
      <c r="AH358" s="71">
        <v>1866319.4780615219</v>
      </c>
      <c r="AI358" s="71">
        <v>322887516.30934358</v>
      </c>
      <c r="AJ358" s="71">
        <v>279308014.8875351</v>
      </c>
      <c r="AK358" s="71">
        <v>0</v>
      </c>
      <c r="AL358" s="71">
        <v>0</v>
      </c>
      <c r="AM358" s="71">
        <v>19058006.499254681</v>
      </c>
      <c r="AN358" s="71">
        <v>0</v>
      </c>
      <c r="AO358" s="71">
        <v>0</v>
      </c>
      <c r="AP358" s="71">
        <v>803272951.87606263</v>
      </c>
      <c r="AQ358" s="72"/>
      <c r="AR358" s="71">
        <v>1338</v>
      </c>
      <c r="AS358" s="71">
        <v>172</v>
      </c>
      <c r="AT358" s="71">
        <v>0</v>
      </c>
      <c r="AU358" s="71">
        <v>0</v>
      </c>
      <c r="AV358" s="71">
        <v>0</v>
      </c>
      <c r="AW358" s="71">
        <v>0</v>
      </c>
      <c r="AX358" s="71"/>
      <c r="AY358" s="72"/>
      <c r="AZ358" s="71">
        <v>4638.3999999999996</v>
      </c>
      <c r="BA358" s="71">
        <v>3987.1</v>
      </c>
      <c r="BB358" s="71">
        <v>0</v>
      </c>
      <c r="BC358" s="71">
        <v>0</v>
      </c>
      <c r="BD358" s="71">
        <v>0</v>
      </c>
      <c r="BE358" s="71">
        <v>0</v>
      </c>
      <c r="BF358" s="71"/>
      <c r="BG358" s="72"/>
      <c r="BH358" s="71">
        <v>0</v>
      </c>
      <c r="BI358" s="71">
        <v>0</v>
      </c>
      <c r="BJ358" s="71">
        <v>51.335999999999999</v>
      </c>
      <c r="BK358" s="71">
        <v>0</v>
      </c>
      <c r="BL358" s="71">
        <v>132.15700000000001</v>
      </c>
      <c r="BM358" s="71">
        <v>0</v>
      </c>
      <c r="BN358" s="72"/>
      <c r="BO358" s="71">
        <v>0</v>
      </c>
      <c r="BP358" s="71">
        <v>0</v>
      </c>
      <c r="BQ358" s="71">
        <v>8</v>
      </c>
      <c r="BR358" s="71">
        <v>0</v>
      </c>
      <c r="BS358" s="71">
        <v>9</v>
      </c>
      <c r="BT358" s="71">
        <v>0</v>
      </c>
      <c r="BU358"/>
      <c r="BV358" s="70">
        <v>132.495</v>
      </c>
      <c r="BW358" s="70">
        <v>0</v>
      </c>
      <c r="BX358" s="70">
        <v>4.01</v>
      </c>
      <c r="BY358" s="70">
        <v>5.5780000000000003</v>
      </c>
      <c r="BZ358" s="70">
        <v>41.41</v>
      </c>
      <c r="CA358" s="70">
        <v>0</v>
      </c>
      <c r="CB358" s="70">
        <v>0</v>
      </c>
      <c r="CC358" s="70">
        <v>0</v>
      </c>
      <c r="CD358" s="70">
        <v>0</v>
      </c>
    </row>
    <row r="359" spans="1:82">
      <c r="A359" s="70" t="s">
        <v>2144</v>
      </c>
      <c r="B359" s="70">
        <v>474</v>
      </c>
      <c r="C359" s="70">
        <v>15</v>
      </c>
      <c r="D359" s="70">
        <v>28</v>
      </c>
      <c r="E359" s="70">
        <v>2018</v>
      </c>
      <c r="F359" s="70" t="s">
        <v>183</v>
      </c>
      <c r="G359" s="70" t="s">
        <v>2129</v>
      </c>
      <c r="H359" s="70" t="s">
        <v>2130</v>
      </c>
      <c r="I359" s="148"/>
      <c r="J359" s="71">
        <v>145.61145691320297</v>
      </c>
      <c r="K359" s="71">
        <v>7.2776846942006763</v>
      </c>
      <c r="L359" s="71">
        <v>8.1761693775432924</v>
      </c>
      <c r="M359" s="71">
        <v>192.25978563009278</v>
      </c>
      <c r="N359" s="71">
        <v>181.05517392538718</v>
      </c>
      <c r="O359" s="71">
        <v>73.566642425182224</v>
      </c>
      <c r="P359" s="71">
        <v>72.166706272537638</v>
      </c>
      <c r="Q359" s="71">
        <v>8.84897843320989</v>
      </c>
      <c r="R359" s="71">
        <v>0</v>
      </c>
      <c r="S359" s="71">
        <v>11.991030800805435</v>
      </c>
      <c r="T359" s="72"/>
      <c r="U359" s="71">
        <v>26534191</v>
      </c>
      <c r="V359" s="71">
        <v>3398</v>
      </c>
      <c r="W359" s="71">
        <v>172</v>
      </c>
      <c r="X359" s="71">
        <v>48771</v>
      </c>
      <c r="Y359" s="71">
        <v>64874</v>
      </c>
      <c r="Z359" s="71">
        <v>44827</v>
      </c>
      <c r="AA359" s="71">
        <v>15098</v>
      </c>
      <c r="AB359" s="71">
        <v>139616</v>
      </c>
      <c r="AC359" s="71">
        <v>0</v>
      </c>
      <c r="AD359" s="71">
        <v>11.991030800805429</v>
      </c>
      <c r="AE359" s="72"/>
      <c r="AF359" s="71">
        <v>176620489.4057056</v>
      </c>
      <c r="AG359" s="71">
        <v>5534490.6366357747</v>
      </c>
      <c r="AH359" s="71">
        <v>1781264.367996475</v>
      </c>
      <c r="AI359" s="71">
        <v>314646421.3460815</v>
      </c>
      <c r="AJ359" s="71">
        <v>284231251.97557682</v>
      </c>
      <c r="AK359" s="71">
        <v>0</v>
      </c>
      <c r="AL359" s="71">
        <v>0</v>
      </c>
      <c r="AM359" s="71">
        <v>19218297.47311756</v>
      </c>
      <c r="AN359" s="71">
        <v>0</v>
      </c>
      <c r="AO359" s="71">
        <v>0</v>
      </c>
      <c r="AP359" s="71">
        <v>802032215.20511377</v>
      </c>
      <c r="AQ359" s="72"/>
      <c r="AR359" s="71">
        <v>1443</v>
      </c>
      <c r="AS359" s="71">
        <v>182</v>
      </c>
      <c r="AT359" s="71">
        <v>0</v>
      </c>
      <c r="AU359" s="71">
        <v>0</v>
      </c>
      <c r="AV359" s="71">
        <v>0</v>
      </c>
      <c r="AW359" s="71">
        <v>0</v>
      </c>
      <c r="AX359" s="71"/>
      <c r="AY359" s="72"/>
      <c r="AZ359" s="71">
        <v>5021.8999999999814</v>
      </c>
      <c r="BA359" s="71">
        <v>4185</v>
      </c>
      <c r="BB359" s="71">
        <v>0</v>
      </c>
      <c r="BC359" s="71">
        <v>0</v>
      </c>
      <c r="BD359" s="71">
        <v>0</v>
      </c>
      <c r="BE359" s="71">
        <v>0</v>
      </c>
      <c r="BF359" s="71"/>
      <c r="BG359" s="72"/>
      <c r="BH359" s="71">
        <v>0</v>
      </c>
      <c r="BI359" s="71">
        <v>0</v>
      </c>
      <c r="BJ359" s="71">
        <v>49.244</v>
      </c>
      <c r="BK359" s="71">
        <v>0</v>
      </c>
      <c r="BL359" s="71">
        <v>80.313999999999993</v>
      </c>
      <c r="BM359" s="71">
        <v>0</v>
      </c>
      <c r="BN359" s="72"/>
      <c r="BO359" s="71">
        <v>0</v>
      </c>
      <c r="BP359" s="71">
        <v>0</v>
      </c>
      <c r="BQ359" s="71">
        <v>7</v>
      </c>
      <c r="BR359" s="71">
        <v>0</v>
      </c>
      <c r="BS359" s="71">
        <v>8</v>
      </c>
      <c r="BT359" s="71">
        <v>0</v>
      </c>
      <c r="BU359"/>
      <c r="BV359" s="70">
        <v>129.55799999999999</v>
      </c>
      <c r="BW359" s="70">
        <v>0</v>
      </c>
      <c r="BX359" s="70">
        <v>0</v>
      </c>
      <c r="BY359" s="70">
        <v>0</v>
      </c>
      <c r="BZ359" s="70">
        <v>0</v>
      </c>
      <c r="CA359" s="70">
        <v>0</v>
      </c>
      <c r="CB359" s="70">
        <v>0</v>
      </c>
      <c r="CC359" s="70">
        <v>0</v>
      </c>
      <c r="CD359" s="70">
        <v>0</v>
      </c>
    </row>
    <row r="360" spans="1:82">
      <c r="A360" s="70" t="s">
        <v>2145</v>
      </c>
      <c r="B360" s="70">
        <v>475</v>
      </c>
      <c r="C360" s="70">
        <v>16</v>
      </c>
      <c r="D360" s="70">
        <v>28</v>
      </c>
      <c r="E360" s="70">
        <v>2019</v>
      </c>
      <c r="F360" s="70" t="s">
        <v>158</v>
      </c>
      <c r="G360" s="70" t="s">
        <v>2129</v>
      </c>
      <c r="H360" s="70" t="s">
        <v>2130</v>
      </c>
      <c r="I360" s="148"/>
      <c r="J360" s="71">
        <v>130.7145514387193</v>
      </c>
      <c r="K360" s="71">
        <v>6.4250042658893731</v>
      </c>
      <c r="L360" s="71">
        <v>8.2449968525642099</v>
      </c>
      <c r="M360" s="71">
        <v>182.04175841305536</v>
      </c>
      <c r="N360" s="71">
        <v>159.8401085294939</v>
      </c>
      <c r="O360" s="71">
        <v>71.928402171947155</v>
      </c>
      <c r="P360" s="71">
        <v>71.444362533880522</v>
      </c>
      <c r="Q360" s="71">
        <v>8.6790486971036405</v>
      </c>
      <c r="R360" s="71">
        <v>0</v>
      </c>
      <c r="S360" s="71">
        <v>10.415554615492111</v>
      </c>
      <c r="T360" s="72"/>
      <c r="U360" s="71">
        <v>24894230</v>
      </c>
      <c r="V360" s="71">
        <v>3398</v>
      </c>
      <c r="W360" s="71">
        <v>172</v>
      </c>
      <c r="X360" s="71">
        <v>48771</v>
      </c>
      <c r="Y360" s="71">
        <v>65881</v>
      </c>
      <c r="Z360" s="71">
        <v>45032</v>
      </c>
      <c r="AA360" s="71">
        <v>14835</v>
      </c>
      <c r="AB360" s="71">
        <v>140642</v>
      </c>
      <c r="AC360" s="71">
        <v>0</v>
      </c>
      <c r="AD360" s="71">
        <v>10.415554615492111</v>
      </c>
      <c r="AE360" s="72"/>
      <c r="AF360" s="71">
        <v>162082208.2063356</v>
      </c>
      <c r="AG360" s="71">
        <v>5168279.314962713</v>
      </c>
      <c r="AH360" s="71">
        <v>1888695.4274844709</v>
      </c>
      <c r="AI360" s="71">
        <v>310350061.51064402</v>
      </c>
      <c r="AJ360" s="71">
        <v>253838571.72610891</v>
      </c>
      <c r="AK360" s="71">
        <v>0</v>
      </c>
      <c r="AL360" s="71">
        <v>0</v>
      </c>
      <c r="AM360" s="71">
        <v>19154381.647590853</v>
      </c>
      <c r="AN360" s="71">
        <v>0</v>
      </c>
      <c r="AO360" s="71">
        <v>0</v>
      </c>
      <c r="AP360" s="71">
        <v>752482197.83312654</v>
      </c>
      <c r="AQ360" s="72"/>
      <c r="AR360" s="71">
        <v>1516</v>
      </c>
      <c r="AS360" s="71">
        <v>191</v>
      </c>
      <c r="AT360" s="71">
        <v>0</v>
      </c>
      <c r="AU360" s="71">
        <v>0</v>
      </c>
      <c r="AV360" s="71">
        <v>0</v>
      </c>
      <c r="AW360" s="71">
        <v>0</v>
      </c>
      <c r="AX360" s="71"/>
      <c r="AY360" s="72"/>
      <c r="AZ360" s="71">
        <v>5309.9000000000005</v>
      </c>
      <c r="BA360" s="71">
        <v>4371.9999999999982</v>
      </c>
      <c r="BB360" s="71">
        <v>0</v>
      </c>
      <c r="BC360" s="71">
        <v>0</v>
      </c>
      <c r="BD360" s="71">
        <v>0</v>
      </c>
      <c r="BE360" s="71">
        <v>0</v>
      </c>
      <c r="BF360" s="71"/>
      <c r="BG360" s="72"/>
      <c r="BH360" s="71">
        <v>0</v>
      </c>
      <c r="BI360" s="71">
        <v>0</v>
      </c>
      <c r="BJ360" s="71">
        <v>40.716999999999999</v>
      </c>
      <c r="BK360" s="71">
        <v>0</v>
      </c>
      <c r="BL360" s="71">
        <v>136.15100000000001</v>
      </c>
      <c r="BM360" s="71">
        <v>0</v>
      </c>
      <c r="BN360" s="72"/>
      <c r="BO360" s="71">
        <v>0</v>
      </c>
      <c r="BP360" s="71">
        <v>0</v>
      </c>
      <c r="BQ360" s="71">
        <v>6</v>
      </c>
      <c r="BR360" s="71">
        <v>0</v>
      </c>
      <c r="BS360" s="71">
        <v>10</v>
      </c>
      <c r="BT360" s="71">
        <v>0</v>
      </c>
      <c r="BU360"/>
      <c r="BV360" s="70">
        <v>123.61499999999999</v>
      </c>
      <c r="BW360" s="70">
        <v>0</v>
      </c>
      <c r="BX360" s="70">
        <v>3.2719999999999998</v>
      </c>
      <c r="BY360" s="70">
        <v>5.6630000000000003</v>
      </c>
      <c r="BZ360" s="70">
        <v>44.317999999999998</v>
      </c>
      <c r="CA360" s="70">
        <v>0</v>
      </c>
      <c r="CB360" s="70">
        <v>0</v>
      </c>
      <c r="CC360" s="70">
        <v>0</v>
      </c>
      <c r="CD360" s="70">
        <v>0</v>
      </c>
    </row>
    <row r="361" spans="1:82">
      <c r="A361" s="70" t="s">
        <v>2146</v>
      </c>
      <c r="B361" s="70">
        <v>476</v>
      </c>
      <c r="C361" s="70">
        <v>17</v>
      </c>
      <c r="D361" s="70">
        <v>28</v>
      </c>
      <c r="E361" s="70">
        <v>2020</v>
      </c>
      <c r="F361" s="70" t="s">
        <v>159</v>
      </c>
      <c r="G361" s="70" t="s">
        <v>2129</v>
      </c>
      <c r="H361" s="70" t="s">
        <v>2130</v>
      </c>
      <c r="I361" s="148"/>
      <c r="J361" s="71">
        <v>135.73196176164021</v>
      </c>
      <c r="K361" s="71">
        <v>6.9170267352095287</v>
      </c>
      <c r="L361" s="71">
        <v>3.6687950283152952</v>
      </c>
      <c r="M361" s="71">
        <v>175.62224558330021</v>
      </c>
      <c r="N361" s="71">
        <v>168.78685223085486</v>
      </c>
      <c r="O361" s="71">
        <v>63.120209223351274</v>
      </c>
      <c r="P361" s="71">
        <v>67.552076086496058</v>
      </c>
      <c r="Q361" s="71">
        <v>8.3154077031198703</v>
      </c>
      <c r="R361" s="71">
        <v>0</v>
      </c>
      <c r="S361" s="71">
        <v>11.71267634313409</v>
      </c>
      <c r="T361" s="72"/>
      <c r="U361" s="71">
        <v>24300209</v>
      </c>
      <c r="V361" s="71">
        <v>3340</v>
      </c>
      <c r="W361" s="71">
        <v>78</v>
      </c>
      <c r="X361" s="71">
        <v>51930</v>
      </c>
      <c r="Y361" s="71">
        <v>66805</v>
      </c>
      <c r="Z361" s="71">
        <v>45104</v>
      </c>
      <c r="AA361" s="71">
        <v>14909</v>
      </c>
      <c r="AB361" s="71">
        <v>141033</v>
      </c>
      <c r="AC361" s="71">
        <v>0</v>
      </c>
      <c r="AD361" s="71">
        <v>11.71267634313409</v>
      </c>
      <c r="AE361" s="72"/>
      <c r="AF361" s="71">
        <v>170307156.25833181</v>
      </c>
      <c r="AG361" s="71">
        <v>5275485.5777500095</v>
      </c>
      <c r="AH361" s="71">
        <v>865206.28352490242</v>
      </c>
      <c r="AI361" s="71">
        <v>299854497.735228</v>
      </c>
      <c r="AJ361" s="71">
        <v>290449335.56762952</v>
      </c>
      <c r="AK361" s="71"/>
      <c r="AL361" s="71"/>
      <c r="AM361" s="71">
        <v>18406373.409311101</v>
      </c>
      <c r="AN361" s="71"/>
      <c r="AO361" s="71"/>
      <c r="AP361" s="71">
        <v>785158054.83177519</v>
      </c>
      <c r="AQ361" s="72"/>
      <c r="AR361" s="71">
        <v>1570</v>
      </c>
      <c r="AS361" s="71">
        <v>196</v>
      </c>
      <c r="AT361" s="71">
        <v>0</v>
      </c>
      <c r="AU361" s="71">
        <v>0</v>
      </c>
      <c r="AV361" s="71">
        <v>0</v>
      </c>
      <c r="AW361" s="71">
        <v>0</v>
      </c>
      <c r="AX361" s="71"/>
      <c r="AY361" s="72"/>
      <c r="AZ361" s="71">
        <v>5569.2999999999902</v>
      </c>
      <c r="BA361" s="71">
        <v>4500.9999999999973</v>
      </c>
      <c r="BB361" s="71">
        <v>0</v>
      </c>
      <c r="BC361" s="71">
        <v>0</v>
      </c>
      <c r="BD361" s="71">
        <v>0</v>
      </c>
      <c r="BE361" s="71">
        <v>0</v>
      </c>
      <c r="BF361" s="71"/>
      <c r="BG361" s="72"/>
      <c r="BH361" s="71">
        <v>0</v>
      </c>
      <c r="BI361" s="71">
        <v>0</v>
      </c>
      <c r="BJ361" s="71">
        <v>31.651</v>
      </c>
      <c r="BK361" s="71">
        <v>0</v>
      </c>
      <c r="BL361" s="71">
        <v>117.48399999999999</v>
      </c>
      <c r="BM361" s="71">
        <v>0</v>
      </c>
      <c r="BN361" s="72"/>
      <c r="BO361" s="71">
        <v>0</v>
      </c>
      <c r="BP361" s="71">
        <v>0</v>
      </c>
      <c r="BQ361" s="71">
        <v>5</v>
      </c>
      <c r="BR361" s="71">
        <v>0</v>
      </c>
      <c r="BS361" s="71">
        <v>8</v>
      </c>
      <c r="BT361" s="71">
        <v>0</v>
      </c>
      <c r="BU361"/>
      <c r="BV361" s="70">
        <v>100.265</v>
      </c>
      <c r="BW361" s="70">
        <v>0</v>
      </c>
      <c r="BX361" s="70">
        <v>0</v>
      </c>
      <c r="BY361" s="70">
        <v>5.8810000000000002</v>
      </c>
      <c r="BZ361" s="70">
        <v>42.988999999999997</v>
      </c>
      <c r="CA361" s="70">
        <v>0</v>
      </c>
      <c r="CB361" s="70">
        <v>0</v>
      </c>
      <c r="CC361" s="70">
        <v>0</v>
      </c>
      <c r="CD361" s="70">
        <v>0</v>
      </c>
    </row>
    <row r="362" spans="1:82">
      <c r="A362" s="70" t="s">
        <v>2147</v>
      </c>
      <c r="B362" s="70">
        <v>476</v>
      </c>
      <c r="C362" s="70">
        <v>18</v>
      </c>
      <c r="D362" s="70">
        <v>28</v>
      </c>
      <c r="E362" s="70">
        <v>2021</v>
      </c>
      <c r="F362" s="70" t="s">
        <v>160</v>
      </c>
      <c r="G362" s="70" t="s">
        <v>2129</v>
      </c>
      <c r="H362" s="70" t="s">
        <v>2130</v>
      </c>
      <c r="I362" s="148"/>
      <c r="J362" s="71">
        <v>111.46865893187018</v>
      </c>
      <c r="K362" s="71">
        <v>7.7017013601984639</v>
      </c>
      <c r="L362" s="71">
        <v>3.3732338151378838</v>
      </c>
      <c r="M362" s="71">
        <v>199.0717696569925</v>
      </c>
      <c r="N362" s="71">
        <v>168.17624155965214</v>
      </c>
      <c r="O362" s="71">
        <v>61.716991514048431</v>
      </c>
      <c r="P362" s="71">
        <v>69.838546821468043</v>
      </c>
      <c r="Q362" s="71">
        <v>8.2514995658352497</v>
      </c>
      <c r="R362" s="71">
        <v>0</v>
      </c>
      <c r="S362" s="71">
        <v>10.4879705850358</v>
      </c>
      <c r="T362" s="72"/>
      <c r="U362" s="71">
        <v>23054681</v>
      </c>
      <c r="V362" s="71">
        <v>3340</v>
      </c>
      <c r="W362" s="71">
        <v>78</v>
      </c>
      <c r="X362" s="71">
        <v>51930</v>
      </c>
      <c r="Y362" s="71">
        <v>67500</v>
      </c>
      <c r="Z362" s="71">
        <v>45409</v>
      </c>
      <c r="AA362" s="71">
        <v>15030</v>
      </c>
      <c r="AB362" s="71">
        <v>141324</v>
      </c>
      <c r="AC362" s="71">
        <v>0</v>
      </c>
      <c r="AD362" s="71">
        <v>10.4879705850358</v>
      </c>
      <c r="AE362" s="72"/>
      <c r="AF362" s="71">
        <v>140871968.97258136</v>
      </c>
      <c r="AG362" s="71">
        <v>5938147.6863696463</v>
      </c>
      <c r="AH362" s="71">
        <v>761877.19275948044</v>
      </c>
      <c r="AI362" s="71">
        <v>335768016.29496133</v>
      </c>
      <c r="AJ362" s="71">
        <v>257633881.875168</v>
      </c>
      <c r="AK362" s="71">
        <v>0</v>
      </c>
      <c r="AL362" s="71">
        <v>0</v>
      </c>
      <c r="AM362" s="71">
        <v>18550737.680549938</v>
      </c>
      <c r="AN362" s="71">
        <v>0</v>
      </c>
      <c r="AO362" s="71">
        <v>0</v>
      </c>
      <c r="AP362" s="71">
        <v>759524629.70238984</v>
      </c>
      <c r="AQ362" s="72"/>
      <c r="AR362" s="71">
        <v>1681</v>
      </c>
      <c r="AS362" s="71">
        <v>196</v>
      </c>
      <c r="AT362" s="71">
        <v>0</v>
      </c>
      <c r="AU362" s="71">
        <v>0</v>
      </c>
      <c r="AV362" s="71">
        <v>0</v>
      </c>
      <c r="AW362" s="71">
        <v>0</v>
      </c>
      <c r="AX362" s="71"/>
      <c r="AY362" s="72"/>
      <c r="AZ362" s="71">
        <v>5984.5999999999904</v>
      </c>
      <c r="BA362" s="71">
        <v>4500.9999999999973</v>
      </c>
      <c r="BB362" s="71">
        <v>0</v>
      </c>
      <c r="BC362" s="71">
        <v>0</v>
      </c>
      <c r="BD362" s="71">
        <v>0</v>
      </c>
      <c r="BE362" s="71">
        <v>0</v>
      </c>
      <c r="BF362" s="71"/>
      <c r="BG362" s="72"/>
      <c r="BH362" s="71">
        <v>0</v>
      </c>
      <c r="BI362" s="71">
        <v>0</v>
      </c>
      <c r="BJ362" s="71">
        <v>27.747</v>
      </c>
      <c r="BK362" s="71">
        <v>0</v>
      </c>
      <c r="BL362" s="71">
        <v>108.64400000000001</v>
      </c>
      <c r="BM362" s="71">
        <v>0</v>
      </c>
      <c r="BN362" s="72"/>
      <c r="BO362" s="71">
        <v>0</v>
      </c>
      <c r="BP362" s="71">
        <v>0</v>
      </c>
      <c r="BQ362" s="71">
        <v>4</v>
      </c>
      <c r="BR362" s="71">
        <v>0</v>
      </c>
      <c r="BS362" s="71">
        <v>10</v>
      </c>
      <c r="BT362" s="71">
        <v>0</v>
      </c>
      <c r="BU362"/>
      <c r="BV362" s="70">
        <v>105.256</v>
      </c>
      <c r="BW362" s="70">
        <v>0</v>
      </c>
      <c r="BX362" s="70">
        <v>4.0819999999999999</v>
      </c>
      <c r="BY362" s="70">
        <v>5.734</v>
      </c>
      <c r="BZ362" s="70">
        <v>21.318999999999999</v>
      </c>
      <c r="CA362" s="70">
        <v>0</v>
      </c>
      <c r="CB362" s="70">
        <v>0</v>
      </c>
      <c r="CC362" s="70">
        <v>0</v>
      </c>
      <c r="CD362" s="70">
        <v>0</v>
      </c>
    </row>
    <row r="363" spans="1:82">
      <c r="A363" s="70" t="s">
        <v>2148</v>
      </c>
      <c r="B363" s="70">
        <v>476</v>
      </c>
      <c r="C363" s="70">
        <v>19</v>
      </c>
      <c r="D363" s="70">
        <v>28</v>
      </c>
      <c r="E363" s="70">
        <v>2022</v>
      </c>
      <c r="F363" s="70" t="s">
        <v>161</v>
      </c>
      <c r="G363" s="70" t="s">
        <v>2129</v>
      </c>
      <c r="H363" s="70" t="s">
        <v>2130</v>
      </c>
      <c r="I363" s="148"/>
      <c r="J363" s="71">
        <v>110.92219724924338</v>
      </c>
      <c r="K363" s="71">
        <v>7.4363450194620624</v>
      </c>
      <c r="L363" s="71">
        <v>2.7750443057675862</v>
      </c>
      <c r="M363" s="71">
        <v>191.7427982375016</v>
      </c>
      <c r="N363" s="71">
        <v>172.33364138528296</v>
      </c>
      <c r="O363" s="71">
        <v>65.331241250867691</v>
      </c>
      <c r="P363" s="71">
        <v>68.60681129435055</v>
      </c>
      <c r="Q363" s="71">
        <v>8.3528653438026659</v>
      </c>
      <c r="R363" s="71">
        <v>0</v>
      </c>
      <c r="S363" s="71">
        <v>10.166945848658489</v>
      </c>
      <c r="T363" s="72"/>
      <c r="U363" s="71">
        <v>24699579</v>
      </c>
      <c r="V363" s="71">
        <v>3340</v>
      </c>
      <c r="W363" s="71">
        <v>78</v>
      </c>
      <c r="X363" s="71">
        <v>51930</v>
      </c>
      <c r="Y363" s="71">
        <v>68332</v>
      </c>
      <c r="Z363" s="71">
        <v>45670</v>
      </c>
      <c r="AA363" s="71">
        <v>14990</v>
      </c>
      <c r="AB363" s="71">
        <v>141887</v>
      </c>
      <c r="AC363" s="71">
        <v>0</v>
      </c>
      <c r="AD363" s="71">
        <v>10.166945848658489</v>
      </c>
      <c r="AE363" s="72"/>
      <c r="AF363" s="71">
        <v>137293290.25777718</v>
      </c>
      <c r="AG363" s="71">
        <v>5955200.460463332</v>
      </c>
      <c r="AH363" s="71">
        <v>754141.6230242583</v>
      </c>
      <c r="AI363" s="71">
        <v>317571546.26697141</v>
      </c>
      <c r="AJ363" s="71">
        <v>286691233.32009411</v>
      </c>
      <c r="AK363" s="71">
        <v>0</v>
      </c>
      <c r="AL363" s="71">
        <v>0</v>
      </c>
      <c r="AM363" s="71">
        <v>18321484.421542406</v>
      </c>
      <c r="AN363" s="71">
        <v>0</v>
      </c>
      <c r="AO363" s="71">
        <v>0</v>
      </c>
      <c r="AP363" s="71">
        <v>766586896.34987271</v>
      </c>
      <c r="AQ363" s="72"/>
      <c r="AR363" s="71">
        <v>1784</v>
      </c>
      <c r="AS363" s="71">
        <v>196</v>
      </c>
      <c r="AT363" s="71">
        <v>0</v>
      </c>
      <c r="AU363" s="71">
        <v>0</v>
      </c>
      <c r="AV363" s="71">
        <v>0</v>
      </c>
      <c r="AW363" s="71">
        <v>0</v>
      </c>
      <c r="AX363" s="71"/>
      <c r="AY363" s="72"/>
      <c r="AZ363" s="71">
        <v>6412.7999999999884</v>
      </c>
      <c r="BA363" s="71">
        <v>4485.6999999999962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2149</v>
      </c>
      <c r="B364" s="70">
        <v>476</v>
      </c>
      <c r="C364" s="70">
        <v>20</v>
      </c>
      <c r="D364" s="70">
        <v>28</v>
      </c>
      <c r="E364" s="70">
        <v>2023</v>
      </c>
      <c r="F364" s="70" t="s">
        <v>1539</v>
      </c>
      <c r="G364" s="70" t="s">
        <v>2129</v>
      </c>
      <c r="H364" s="70" t="s">
        <v>2130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1916</v>
      </c>
      <c r="AS364" s="71">
        <v>196</v>
      </c>
      <c r="AT364" s="71">
        <v>0</v>
      </c>
      <c r="AU364" s="71">
        <v>0</v>
      </c>
      <c r="AV364" s="71">
        <v>0</v>
      </c>
      <c r="AW364" s="71">
        <v>0</v>
      </c>
      <c r="AX364" s="71"/>
      <c r="AY364" s="72"/>
      <c r="AZ364" s="71">
        <v>6853.6999999999916</v>
      </c>
      <c r="BA364" s="71">
        <v>4485.6999999999962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2150</v>
      </c>
      <c r="B365" s="70">
        <v>476</v>
      </c>
      <c r="C365" s="70">
        <v>21</v>
      </c>
      <c r="D365" s="70">
        <v>28</v>
      </c>
      <c r="E365" s="70">
        <v>2024</v>
      </c>
      <c r="F365" s="70" t="s">
        <v>1558</v>
      </c>
      <c r="G365" s="70" t="s">
        <v>2129</v>
      </c>
      <c r="H365" s="70" t="s">
        <v>2130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2151</v>
      </c>
      <c r="B366" s="70">
        <v>409</v>
      </c>
      <c r="C366" s="70">
        <v>1</v>
      </c>
      <c r="D366" s="70">
        <v>25</v>
      </c>
      <c r="E366" s="70">
        <v>1990</v>
      </c>
      <c r="F366" s="70" t="s">
        <v>787</v>
      </c>
      <c r="G366" s="70" t="s">
        <v>2152</v>
      </c>
      <c r="H366" s="70" t="s">
        <v>2153</v>
      </c>
      <c r="I366" s="148"/>
      <c r="J366" s="71">
        <v>147.85777008230471</v>
      </c>
      <c r="K366" s="71">
        <v>11.30116666072596</v>
      </c>
      <c r="L366" s="71">
        <v>3.051251719216451</v>
      </c>
      <c r="M366" s="71">
        <v>65.041360390995251</v>
      </c>
      <c r="N366" s="71">
        <v>101.9076567746806</v>
      </c>
      <c r="O366" s="71">
        <v>79.431245201842202</v>
      </c>
      <c r="P366" s="71">
        <v>54.355012426828182</v>
      </c>
      <c r="Q366" s="71">
        <v>7.9065775220373196</v>
      </c>
      <c r="R366" s="71">
        <v>0</v>
      </c>
      <c r="S366" s="71">
        <v>9.1595925133096436</v>
      </c>
      <c r="T366" s="72"/>
      <c r="U366" s="71">
        <v>24447498</v>
      </c>
      <c r="V366" s="71">
        <v>4059</v>
      </c>
      <c r="W366" s="71">
        <v>32</v>
      </c>
      <c r="X366" s="71">
        <v>22290</v>
      </c>
      <c r="Y366" s="71">
        <v>39646</v>
      </c>
      <c r="Z366" s="71">
        <v>32671</v>
      </c>
      <c r="AA366" s="71">
        <v>13198</v>
      </c>
      <c r="AB366" s="71">
        <v>128376</v>
      </c>
      <c r="AC366" s="71">
        <v>0</v>
      </c>
      <c r="AD366" s="71">
        <v>9.1595925133096436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2154</v>
      </c>
      <c r="B367" s="70">
        <v>410</v>
      </c>
      <c r="C367" s="70">
        <v>2</v>
      </c>
      <c r="D367" s="70">
        <v>25</v>
      </c>
      <c r="E367" s="70">
        <v>2005</v>
      </c>
      <c r="F367" s="70" t="s">
        <v>789</v>
      </c>
      <c r="G367" s="70" t="s">
        <v>2152</v>
      </c>
      <c r="H367" s="70" t="s">
        <v>2153</v>
      </c>
      <c r="I367" s="148"/>
      <c r="J367" s="71">
        <v>81.626367484125026</v>
      </c>
      <c r="K367" s="71">
        <v>8.4778078467113378</v>
      </c>
      <c r="L367" s="71">
        <v>2.019470186454575</v>
      </c>
      <c r="M367" s="71">
        <v>122.89569542741749</v>
      </c>
      <c r="N367" s="71">
        <v>147.41682991636429</v>
      </c>
      <c r="O367" s="71">
        <v>111.51005306655109</v>
      </c>
      <c r="P367" s="71">
        <v>72.065776733638415</v>
      </c>
      <c r="Q367" s="71">
        <v>7.52907296204212</v>
      </c>
      <c r="R367" s="71">
        <v>0</v>
      </c>
      <c r="S367" s="71">
        <v>19.27581418817179</v>
      </c>
      <c r="T367" s="72"/>
      <c r="U367" s="71">
        <v>12367615</v>
      </c>
      <c r="V367" s="71">
        <v>3592</v>
      </c>
      <c r="W367" s="71">
        <v>27</v>
      </c>
      <c r="X367" s="71">
        <v>22749</v>
      </c>
      <c r="Y367" s="71">
        <v>49463</v>
      </c>
      <c r="Z367" s="71">
        <v>53075</v>
      </c>
      <c r="AA367" s="71">
        <v>14331</v>
      </c>
      <c r="AB367" s="71">
        <v>127797</v>
      </c>
      <c r="AC367" s="71">
        <v>0</v>
      </c>
      <c r="AD367" s="71">
        <v>19.27581418817179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2155</v>
      </c>
      <c r="B368" s="70">
        <v>411</v>
      </c>
      <c r="C368" s="70">
        <v>3</v>
      </c>
      <c r="D368" s="70">
        <v>25</v>
      </c>
      <c r="E368" s="70">
        <v>2006</v>
      </c>
      <c r="F368" s="70" t="s">
        <v>790</v>
      </c>
      <c r="G368" s="1064" t="s">
        <v>2152</v>
      </c>
      <c r="H368" s="70" t="s">
        <v>2153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2156</v>
      </c>
      <c r="B369" s="70">
        <v>412</v>
      </c>
      <c r="C369" s="70">
        <v>4</v>
      </c>
      <c r="D369" s="70">
        <v>25</v>
      </c>
      <c r="E369" s="70">
        <v>2007</v>
      </c>
      <c r="F369" s="70" t="s">
        <v>791</v>
      </c>
      <c r="G369" s="1064" t="s">
        <v>2152</v>
      </c>
      <c r="H369" s="70" t="s">
        <v>2153</v>
      </c>
      <c r="I369" s="148"/>
      <c r="J369" s="71">
        <v>89.956340496578648</v>
      </c>
      <c r="K369" s="71">
        <v>8.6718255972625116</v>
      </c>
      <c r="L369" s="71">
        <v>3.381751367963949</v>
      </c>
      <c r="M369" s="71">
        <v>129.31104529850191</v>
      </c>
      <c r="N369" s="71">
        <v>160.35103388828981</v>
      </c>
      <c r="O369" s="71">
        <v>107.6898525943332</v>
      </c>
      <c r="P369" s="71">
        <v>75.300469797578273</v>
      </c>
      <c r="Q369" s="71">
        <v>7.9485658947175599</v>
      </c>
      <c r="R369" s="71">
        <v>0</v>
      </c>
      <c r="S369" s="71">
        <v>16.90847274233127</v>
      </c>
      <c r="T369" s="72"/>
      <c r="U369" s="71">
        <v>13974210</v>
      </c>
      <c r="V369" s="71">
        <v>3769</v>
      </c>
      <c r="W369" s="71">
        <v>43</v>
      </c>
      <c r="X369" s="71">
        <v>30168</v>
      </c>
      <c r="Y369" s="71">
        <v>50872</v>
      </c>
      <c r="Z369" s="71">
        <v>53284</v>
      </c>
      <c r="AA369" s="71">
        <v>14746</v>
      </c>
      <c r="AB369" s="71">
        <v>127783</v>
      </c>
      <c r="AC369" s="71">
        <v>0</v>
      </c>
      <c r="AD369" s="71">
        <v>16.90847274233127</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2157</v>
      </c>
      <c r="B370" s="70">
        <v>413</v>
      </c>
      <c r="C370" s="70">
        <v>5</v>
      </c>
      <c r="D370" s="70">
        <v>25</v>
      </c>
      <c r="E370" s="70">
        <v>2008</v>
      </c>
      <c r="F370" s="70" t="s">
        <v>792</v>
      </c>
      <c r="G370" s="70" t="s">
        <v>2152</v>
      </c>
      <c r="H370" s="70" t="s">
        <v>2153</v>
      </c>
      <c r="I370" s="148"/>
      <c r="J370" s="71">
        <v>82.435798266964213</v>
      </c>
      <c r="K370" s="71">
        <v>6.9194077063852797</v>
      </c>
      <c r="L370" s="71">
        <v>3.059775465175016</v>
      </c>
      <c r="M370" s="71">
        <v>136.42975700026341</v>
      </c>
      <c r="N370" s="71">
        <v>164.03007840906099</v>
      </c>
      <c r="O370" s="71">
        <v>104.0773413895074</v>
      </c>
      <c r="P370" s="71">
        <v>74.265926952112821</v>
      </c>
      <c r="Q370" s="71">
        <v>7.86223165588531</v>
      </c>
      <c r="R370" s="71">
        <v>0</v>
      </c>
      <c r="S370" s="71">
        <v>15.97340876910571</v>
      </c>
      <c r="T370" s="72"/>
      <c r="U370" s="71">
        <v>14054438</v>
      </c>
      <c r="V370" s="71">
        <v>3769</v>
      </c>
      <c r="W370" s="71">
        <v>43</v>
      </c>
      <c r="X370" s="71">
        <v>30168</v>
      </c>
      <c r="Y370" s="71">
        <v>51837</v>
      </c>
      <c r="Z370" s="71">
        <v>53304</v>
      </c>
      <c r="AA370" s="71">
        <v>14560</v>
      </c>
      <c r="AB370" s="71">
        <v>128474</v>
      </c>
      <c r="AC370" s="71">
        <v>0</v>
      </c>
      <c r="AD370" s="71">
        <v>15.97340876910571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2158</v>
      </c>
      <c r="B371" s="70">
        <v>414</v>
      </c>
      <c r="C371" s="70">
        <v>6</v>
      </c>
      <c r="D371" s="70">
        <v>25</v>
      </c>
      <c r="E371" s="70">
        <v>2009</v>
      </c>
      <c r="F371" s="70" t="s">
        <v>176</v>
      </c>
      <c r="G371" s="70" t="s">
        <v>2152</v>
      </c>
      <c r="H371" s="70" t="s">
        <v>2153</v>
      </c>
      <c r="I371" s="148"/>
      <c r="J371" s="71">
        <v>79.149661191659334</v>
      </c>
      <c r="K371" s="71">
        <v>7.2421214915440686</v>
      </c>
      <c r="L371" s="71">
        <v>1.30285470720004</v>
      </c>
      <c r="M371" s="71">
        <v>133.42987370261471</v>
      </c>
      <c r="N371" s="71">
        <v>155.35674606654641</v>
      </c>
      <c r="O371" s="71">
        <v>105.5418837502517</v>
      </c>
      <c r="P371" s="71">
        <v>72.256268382265404</v>
      </c>
      <c r="Q371" s="71">
        <v>7.5528308566053104</v>
      </c>
      <c r="R371" s="71">
        <v>0</v>
      </c>
      <c r="S371" s="71">
        <v>17.796920787383119</v>
      </c>
      <c r="T371" s="72"/>
      <c r="U371" s="71">
        <v>12046655</v>
      </c>
      <c r="V371" s="71">
        <v>4601</v>
      </c>
      <c r="W371" s="71">
        <v>20</v>
      </c>
      <c r="X371" s="71">
        <v>34804</v>
      </c>
      <c r="Y371" s="71">
        <v>52844</v>
      </c>
      <c r="Z371" s="71">
        <v>53354</v>
      </c>
      <c r="AA371" s="71">
        <v>14543</v>
      </c>
      <c r="AB371" s="71">
        <v>129557</v>
      </c>
      <c r="AC371" s="71">
        <v>0</v>
      </c>
      <c r="AD371" s="71">
        <v>17.796920787383119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86.36</v>
      </c>
      <c r="BK371" s="71">
        <v>0</v>
      </c>
      <c r="BL371" s="71">
        <v>60.302999999999997</v>
      </c>
      <c r="BM371" s="71">
        <v>0</v>
      </c>
      <c r="BN371" s="72"/>
      <c r="BO371" s="71">
        <v>0</v>
      </c>
      <c r="BP371" s="71">
        <v>0</v>
      </c>
      <c r="BQ371" s="71">
        <v>4</v>
      </c>
      <c r="BR371" s="71">
        <v>0</v>
      </c>
      <c r="BS371" s="71">
        <v>5</v>
      </c>
      <c r="BT371" s="71">
        <v>0</v>
      </c>
      <c r="BU371"/>
      <c r="BV371" s="70">
        <v>146.66300000000001</v>
      </c>
      <c r="BW371" s="70">
        <v>0</v>
      </c>
      <c r="BX371" s="70">
        <v>0</v>
      </c>
      <c r="BY371" s="70">
        <v>0</v>
      </c>
      <c r="BZ371" s="70">
        <v>0</v>
      </c>
      <c r="CA371" s="70">
        <v>0</v>
      </c>
      <c r="CB371" s="70">
        <v>0</v>
      </c>
      <c r="CC371" s="70">
        <v>0</v>
      </c>
      <c r="CD371" s="70">
        <v>0</v>
      </c>
    </row>
    <row r="372" spans="1:82">
      <c r="A372" s="70" t="s">
        <v>2159</v>
      </c>
      <c r="B372" s="70">
        <v>415</v>
      </c>
      <c r="C372" s="70">
        <v>7</v>
      </c>
      <c r="D372" s="70">
        <v>25</v>
      </c>
      <c r="E372" s="70">
        <v>2010</v>
      </c>
      <c r="F372" s="70" t="s">
        <v>177</v>
      </c>
      <c r="G372" s="70" t="s">
        <v>2152</v>
      </c>
      <c r="H372" s="70" t="s">
        <v>2153</v>
      </c>
      <c r="I372" s="148"/>
      <c r="J372" s="71">
        <v>70.534114013536012</v>
      </c>
      <c r="K372" s="71">
        <v>7.5889077958697682</v>
      </c>
      <c r="L372" s="71">
        <v>1.454010197743872</v>
      </c>
      <c r="M372" s="71">
        <v>135.970732520252</v>
      </c>
      <c r="N372" s="71">
        <v>173.29789920961389</v>
      </c>
      <c r="O372" s="71">
        <v>106.33947342939339</v>
      </c>
      <c r="P372" s="71">
        <v>73.286583198588815</v>
      </c>
      <c r="Q372" s="71">
        <v>7.9414927751202002</v>
      </c>
      <c r="R372" s="71">
        <v>0</v>
      </c>
      <c r="S372" s="71">
        <v>19.034817457172139</v>
      </c>
      <c r="T372" s="72"/>
      <c r="U372" s="71">
        <v>11588751</v>
      </c>
      <c r="V372" s="71">
        <v>4601</v>
      </c>
      <c r="W372" s="71">
        <v>20</v>
      </c>
      <c r="X372" s="71">
        <v>34804</v>
      </c>
      <c r="Y372" s="71">
        <v>53846</v>
      </c>
      <c r="Z372" s="71">
        <v>54007</v>
      </c>
      <c r="AA372" s="71">
        <v>14382</v>
      </c>
      <c r="AB372" s="71">
        <v>130533</v>
      </c>
      <c r="AC372" s="71">
        <v>0</v>
      </c>
      <c r="AD372" s="71">
        <v>19.034817457172139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81.373999999999995</v>
      </c>
      <c r="BK372" s="71">
        <v>0</v>
      </c>
      <c r="BL372" s="71">
        <v>115.081</v>
      </c>
      <c r="BM372" s="71">
        <v>0</v>
      </c>
      <c r="BN372" s="72"/>
      <c r="BO372" s="71">
        <v>0</v>
      </c>
      <c r="BP372" s="71">
        <v>0</v>
      </c>
      <c r="BQ372" s="71">
        <v>4</v>
      </c>
      <c r="BR372" s="71">
        <v>0</v>
      </c>
      <c r="BS372" s="71">
        <v>9</v>
      </c>
      <c r="BT372" s="71">
        <v>0</v>
      </c>
      <c r="BU372"/>
      <c r="BV372" s="70">
        <v>196.45500000000001</v>
      </c>
      <c r="BW372" s="70">
        <v>0</v>
      </c>
      <c r="BX372" s="70">
        <v>0</v>
      </c>
      <c r="BY372" s="70">
        <v>0</v>
      </c>
      <c r="BZ372" s="70">
        <v>0</v>
      </c>
      <c r="CA372" s="70">
        <v>0</v>
      </c>
      <c r="CB372" s="70">
        <v>0</v>
      </c>
      <c r="CC372" s="70">
        <v>0</v>
      </c>
      <c r="CD372" s="70">
        <v>0</v>
      </c>
    </row>
    <row r="373" spans="1:82">
      <c r="A373" s="70" t="s">
        <v>2160</v>
      </c>
      <c r="B373" s="70">
        <v>416</v>
      </c>
      <c r="C373" s="70">
        <v>8</v>
      </c>
      <c r="D373" s="70">
        <v>25</v>
      </c>
      <c r="E373" s="70">
        <v>2011</v>
      </c>
      <c r="F373" s="70" t="s">
        <v>178</v>
      </c>
      <c r="G373" s="70" t="s">
        <v>2152</v>
      </c>
      <c r="H373" s="70" t="s">
        <v>2153</v>
      </c>
      <c r="I373" s="148"/>
      <c r="J373" s="71">
        <v>70.81583916471206</v>
      </c>
      <c r="K373" s="71">
        <v>11.03639597056964</v>
      </c>
      <c r="L373" s="71">
        <v>0.82404925635201787</v>
      </c>
      <c r="M373" s="71">
        <v>172.53189086132431</v>
      </c>
      <c r="N373" s="71">
        <v>187.37261208243771</v>
      </c>
      <c r="O373" s="71">
        <v>104.8492219508816</v>
      </c>
      <c r="P373" s="71">
        <v>71.955523971067166</v>
      </c>
      <c r="Q373" s="71">
        <v>9.1722095407782493</v>
      </c>
      <c r="R373" s="71">
        <v>0</v>
      </c>
      <c r="S373" s="71">
        <v>22.446981086734649</v>
      </c>
      <c r="T373" s="72"/>
      <c r="U373" s="71">
        <v>10106972</v>
      </c>
      <c r="V373" s="71">
        <v>4601</v>
      </c>
      <c r="W373" s="71">
        <v>20</v>
      </c>
      <c r="X373" s="71">
        <v>34804</v>
      </c>
      <c r="Y373" s="71">
        <v>54469</v>
      </c>
      <c r="Z373" s="71">
        <v>54407</v>
      </c>
      <c r="AA373" s="71">
        <v>14541</v>
      </c>
      <c r="AB373" s="71">
        <v>130701</v>
      </c>
      <c r="AC373" s="71">
        <v>0</v>
      </c>
      <c r="AD373" s="71">
        <v>22.446981086734649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16.404</v>
      </c>
      <c r="BK373" s="71">
        <v>0</v>
      </c>
      <c r="BL373" s="71">
        <v>123.95900000000002</v>
      </c>
      <c r="BM373" s="71">
        <v>0</v>
      </c>
      <c r="BN373" s="72"/>
      <c r="BO373" s="71">
        <v>0</v>
      </c>
      <c r="BP373" s="71">
        <v>0</v>
      </c>
      <c r="BQ373" s="71">
        <v>3</v>
      </c>
      <c r="BR373" s="71">
        <v>0</v>
      </c>
      <c r="BS373" s="71">
        <v>7</v>
      </c>
      <c r="BT373" s="71">
        <v>0</v>
      </c>
      <c r="BU373"/>
      <c r="BV373" s="70">
        <v>91.872</v>
      </c>
      <c r="BW373" s="70">
        <v>0</v>
      </c>
      <c r="BX373" s="70">
        <v>0</v>
      </c>
      <c r="BY373" s="70">
        <v>0</v>
      </c>
      <c r="BZ373" s="70">
        <v>48.491</v>
      </c>
      <c r="CA373" s="70">
        <v>0</v>
      </c>
      <c r="CB373" s="70">
        <v>0</v>
      </c>
      <c r="CC373" s="70">
        <v>0</v>
      </c>
      <c r="CD373" s="70">
        <v>0</v>
      </c>
    </row>
    <row r="374" spans="1:82">
      <c r="A374" s="70" t="s">
        <v>2161</v>
      </c>
      <c r="B374" s="70">
        <v>417</v>
      </c>
      <c r="C374" s="70">
        <v>9</v>
      </c>
      <c r="D374" s="70">
        <v>25</v>
      </c>
      <c r="E374" s="70">
        <v>2012</v>
      </c>
      <c r="F374" s="70" t="s">
        <v>179</v>
      </c>
      <c r="G374" s="70" t="s">
        <v>2152</v>
      </c>
      <c r="H374" s="70" t="s">
        <v>2153</v>
      </c>
      <c r="I374" s="148"/>
      <c r="J374" s="71">
        <v>85.141760213997898</v>
      </c>
      <c r="K374" s="71">
        <v>10.761969208866921</v>
      </c>
      <c r="L374" s="71">
        <v>0.81806096344893053</v>
      </c>
      <c r="M374" s="71">
        <v>178.35747536868109</v>
      </c>
      <c r="N374" s="71">
        <v>205.28601664271059</v>
      </c>
      <c r="O374" s="71">
        <v>105.60725236625404</v>
      </c>
      <c r="P374" s="71">
        <v>73.569255340049637</v>
      </c>
      <c r="Q374" s="71">
        <v>10.256222868357501</v>
      </c>
      <c r="R374" s="71">
        <v>0</v>
      </c>
      <c r="S374" s="71">
        <v>25.01855366850797</v>
      </c>
      <c r="T374" s="72"/>
      <c r="U374" s="71">
        <v>11620097</v>
      </c>
      <c r="V374" s="71">
        <v>4601</v>
      </c>
      <c r="W374" s="71">
        <v>20</v>
      </c>
      <c r="X374" s="71">
        <v>34804</v>
      </c>
      <c r="Y374" s="71">
        <v>56692</v>
      </c>
      <c r="Z374" s="71">
        <v>55235</v>
      </c>
      <c r="AA374" s="71">
        <v>14783</v>
      </c>
      <c r="AB374" s="71">
        <v>134515</v>
      </c>
      <c r="AC374" s="71">
        <v>0</v>
      </c>
      <c r="AD374" s="71">
        <v>25.01855366850797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16.228999999999999</v>
      </c>
      <c r="BK374" s="71">
        <v>0</v>
      </c>
      <c r="BL374" s="71">
        <v>167.53199999999998</v>
      </c>
      <c r="BM374" s="71">
        <v>0</v>
      </c>
      <c r="BN374" s="72"/>
      <c r="BO374" s="71">
        <v>0</v>
      </c>
      <c r="BP374" s="71">
        <v>0</v>
      </c>
      <c r="BQ374" s="71">
        <v>3</v>
      </c>
      <c r="BR374" s="71">
        <v>0</v>
      </c>
      <c r="BS374" s="71">
        <v>9</v>
      </c>
      <c r="BT374" s="71">
        <v>0</v>
      </c>
      <c r="BU374"/>
      <c r="BV374" s="70">
        <v>137.87200000000001</v>
      </c>
      <c r="BW374" s="70">
        <v>0</v>
      </c>
      <c r="BX374" s="70">
        <v>0</v>
      </c>
      <c r="BY374" s="70">
        <v>0</v>
      </c>
      <c r="BZ374" s="70">
        <v>45.889000000000003</v>
      </c>
      <c r="CA374" s="70">
        <v>0</v>
      </c>
      <c r="CB374" s="70">
        <v>0</v>
      </c>
      <c r="CC374" s="70">
        <v>0</v>
      </c>
      <c r="CD374" s="70">
        <v>0</v>
      </c>
    </row>
    <row r="375" spans="1:82">
      <c r="A375" s="70" t="s">
        <v>2162</v>
      </c>
      <c r="B375" s="70">
        <v>418</v>
      </c>
      <c r="C375" s="70">
        <v>10</v>
      </c>
      <c r="D375" s="70">
        <v>25</v>
      </c>
      <c r="E375" s="70">
        <v>2013</v>
      </c>
      <c r="F375" s="70" t="s">
        <v>180</v>
      </c>
      <c r="G375" s="70" t="s">
        <v>2152</v>
      </c>
      <c r="H375" s="70" t="s">
        <v>2153</v>
      </c>
      <c r="I375" s="148"/>
      <c r="J375" s="71">
        <v>94.273889382607777</v>
      </c>
      <c r="K375" s="71">
        <v>9.2772850849556292</v>
      </c>
      <c r="L375" s="71">
        <v>0.8436848714324745</v>
      </c>
      <c r="M375" s="71">
        <v>171.83299250480809</v>
      </c>
      <c r="N375" s="71">
        <v>208.2656474497885</v>
      </c>
      <c r="O375" s="71">
        <v>102.83234224603076</v>
      </c>
      <c r="P375" s="71">
        <v>75.804647484290243</v>
      </c>
      <c r="Q375" s="71">
        <v>10.4900971479469</v>
      </c>
      <c r="R375" s="71">
        <v>0</v>
      </c>
      <c r="S375" s="71">
        <v>28.100368954687749</v>
      </c>
      <c r="T375" s="72"/>
      <c r="U375" s="71">
        <v>11906239</v>
      </c>
      <c r="V375" s="71">
        <v>4601</v>
      </c>
      <c r="W375" s="71">
        <v>20</v>
      </c>
      <c r="X375" s="71">
        <v>34804</v>
      </c>
      <c r="Y375" s="71">
        <v>57591</v>
      </c>
      <c r="Z375" s="71">
        <v>56185</v>
      </c>
      <c r="AA375" s="71">
        <v>15175</v>
      </c>
      <c r="AB375" s="71">
        <v>135610</v>
      </c>
      <c r="AC375" s="71">
        <v>0</v>
      </c>
      <c r="AD375" s="71">
        <v>28.100368954687749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126.18300000000001</v>
      </c>
      <c r="BK375" s="71">
        <v>0</v>
      </c>
      <c r="BL375" s="71">
        <v>185.68800000000002</v>
      </c>
      <c r="BM375" s="71">
        <v>0</v>
      </c>
      <c r="BN375" s="72"/>
      <c r="BO375" s="71">
        <v>0</v>
      </c>
      <c r="BP375" s="71">
        <v>0</v>
      </c>
      <c r="BQ375" s="71">
        <v>5</v>
      </c>
      <c r="BR375" s="71">
        <v>0</v>
      </c>
      <c r="BS375" s="71">
        <v>9</v>
      </c>
      <c r="BT375" s="71">
        <v>0</v>
      </c>
      <c r="BU375"/>
      <c r="BV375" s="70">
        <v>263.44499999999999</v>
      </c>
      <c r="BW375" s="70">
        <v>0</v>
      </c>
      <c r="BX375" s="70">
        <v>0</v>
      </c>
      <c r="BY375" s="70">
        <v>0</v>
      </c>
      <c r="BZ375" s="70">
        <v>48.426000000000002</v>
      </c>
      <c r="CA375" s="70">
        <v>0</v>
      </c>
      <c r="CB375" s="70">
        <v>0</v>
      </c>
      <c r="CC375" s="70">
        <v>0</v>
      </c>
      <c r="CD375" s="70">
        <v>0</v>
      </c>
    </row>
    <row r="376" spans="1:82">
      <c r="A376" s="70" t="s">
        <v>2163</v>
      </c>
      <c r="B376" s="70">
        <v>419</v>
      </c>
      <c r="C376" s="70">
        <v>11</v>
      </c>
      <c r="D376" s="70">
        <v>25</v>
      </c>
      <c r="E376" s="70">
        <v>2014</v>
      </c>
      <c r="F376" s="70" t="s">
        <v>181</v>
      </c>
      <c r="G376" s="70" t="s">
        <v>2152</v>
      </c>
      <c r="H376" s="70" t="s">
        <v>2153</v>
      </c>
      <c r="I376" s="148"/>
      <c r="J376" s="71">
        <v>87.444047547180944</v>
      </c>
      <c r="K376" s="71">
        <v>10.159301426117089</v>
      </c>
      <c r="L376" s="71">
        <v>1.1673502397471509</v>
      </c>
      <c r="M376" s="71">
        <v>177.15459406942401</v>
      </c>
      <c r="N376" s="71">
        <v>184.40897502277349</v>
      </c>
      <c r="O376" s="71">
        <v>98.296258245629332</v>
      </c>
      <c r="P376" s="71">
        <v>79.291807164442787</v>
      </c>
      <c r="Q376" s="71">
        <v>10.152793675350701</v>
      </c>
      <c r="R376" s="71">
        <v>0</v>
      </c>
      <c r="S376" s="71">
        <v>31.704186117926039</v>
      </c>
      <c r="T376" s="72"/>
      <c r="U376" s="71">
        <v>12272238</v>
      </c>
      <c r="V376" s="71">
        <v>4432</v>
      </c>
      <c r="W376" s="71">
        <v>26</v>
      </c>
      <c r="X376" s="71">
        <v>39302</v>
      </c>
      <c r="Y376" s="71">
        <v>58694</v>
      </c>
      <c r="Z376" s="71">
        <v>56565</v>
      </c>
      <c r="AA376" s="71">
        <v>15791</v>
      </c>
      <c r="AB376" s="71">
        <v>136798</v>
      </c>
      <c r="AC376" s="71">
        <v>0</v>
      </c>
      <c r="AD376" s="71">
        <v>31.704186117926039</v>
      </c>
      <c r="AE376" s="72"/>
      <c r="AF376" s="71"/>
      <c r="AG376" s="71"/>
      <c r="AH376" s="71"/>
      <c r="AI376" s="71"/>
      <c r="AJ376" s="71"/>
      <c r="AK376" s="71"/>
      <c r="AL376" s="71"/>
      <c r="AM376" s="71"/>
      <c r="AN376" s="71"/>
      <c r="AO376" s="71"/>
      <c r="AP376" s="71"/>
      <c r="AQ376" s="72"/>
      <c r="AR376" s="71">
        <v>1750</v>
      </c>
      <c r="AS376" s="71">
        <v>168</v>
      </c>
      <c r="AT376" s="71">
        <v>0</v>
      </c>
      <c r="AU376" s="71">
        <v>0</v>
      </c>
      <c r="AV376" s="71">
        <v>0</v>
      </c>
      <c r="AW376" s="71">
        <v>0</v>
      </c>
      <c r="AX376" s="71"/>
      <c r="AY376" s="72"/>
      <c r="AZ376" s="71">
        <v>6331.6</v>
      </c>
      <c r="BA376" s="71">
        <v>9360.5</v>
      </c>
      <c r="BB376" s="71">
        <v>0</v>
      </c>
      <c r="BC376" s="71">
        <v>0</v>
      </c>
      <c r="BD376" s="71">
        <v>0</v>
      </c>
      <c r="BE376" s="71">
        <v>0</v>
      </c>
      <c r="BF376" s="71"/>
      <c r="BG376" s="72"/>
      <c r="BH376" s="71">
        <v>0</v>
      </c>
      <c r="BI376" s="71">
        <v>0</v>
      </c>
      <c r="BJ376" s="71">
        <v>122.977</v>
      </c>
      <c r="BK376" s="71">
        <v>0</v>
      </c>
      <c r="BL376" s="71">
        <v>190.52999999999997</v>
      </c>
      <c r="BM376" s="71">
        <v>0</v>
      </c>
      <c r="BN376" s="72"/>
      <c r="BO376" s="71">
        <v>0</v>
      </c>
      <c r="BP376" s="71">
        <v>0</v>
      </c>
      <c r="BQ376" s="71">
        <v>5</v>
      </c>
      <c r="BR376" s="71">
        <v>0</v>
      </c>
      <c r="BS376" s="71">
        <v>9</v>
      </c>
      <c r="BT376" s="71">
        <v>0</v>
      </c>
      <c r="BU376"/>
      <c r="BV376" s="70">
        <v>274.55200000000002</v>
      </c>
      <c r="BW376" s="70">
        <v>0</v>
      </c>
      <c r="BX376" s="70">
        <v>1.468</v>
      </c>
      <c r="BY376" s="70">
        <v>0</v>
      </c>
      <c r="BZ376" s="70">
        <v>37.487000000000002</v>
      </c>
      <c r="CA376" s="70">
        <v>0</v>
      </c>
      <c r="CB376" s="70">
        <v>0</v>
      </c>
      <c r="CC376" s="70">
        <v>0</v>
      </c>
      <c r="CD376" s="70">
        <v>0</v>
      </c>
    </row>
    <row r="377" spans="1:82">
      <c r="A377" s="70" t="s">
        <v>2164</v>
      </c>
      <c r="B377" s="70">
        <v>420</v>
      </c>
      <c r="C377" s="70">
        <v>12</v>
      </c>
      <c r="D377" s="70">
        <v>25</v>
      </c>
      <c r="E377" s="70">
        <v>2015</v>
      </c>
      <c r="F377" s="70" t="s">
        <v>182</v>
      </c>
      <c r="G377" s="70" t="s">
        <v>2152</v>
      </c>
      <c r="H377" s="70" t="s">
        <v>2153</v>
      </c>
      <c r="I377" s="148"/>
      <c r="J377" s="71">
        <v>87.663900745789775</v>
      </c>
      <c r="K377" s="71">
        <v>9.7034335948281605</v>
      </c>
      <c r="L377" s="71">
        <v>1.2870464032203139</v>
      </c>
      <c r="M377" s="71">
        <v>185.64219168108221</v>
      </c>
      <c r="N377" s="71">
        <v>186.27500779651629</v>
      </c>
      <c r="O377" s="71">
        <v>98.669108517209423</v>
      </c>
      <c r="P377" s="71">
        <v>82.711350188541786</v>
      </c>
      <c r="Q377" s="71">
        <v>10.0012678596136</v>
      </c>
      <c r="R377" s="71">
        <v>0</v>
      </c>
      <c r="S377" s="71">
        <v>29.220159149007689</v>
      </c>
      <c r="T377" s="72"/>
      <c r="U377" s="71">
        <v>13212072</v>
      </c>
      <c r="V377" s="71">
        <v>4432</v>
      </c>
      <c r="W377" s="71">
        <v>26</v>
      </c>
      <c r="X377" s="71">
        <v>39302</v>
      </c>
      <c r="Y377" s="71">
        <v>59856</v>
      </c>
      <c r="Z377" s="71">
        <v>57326</v>
      </c>
      <c r="AA377" s="71">
        <v>16459</v>
      </c>
      <c r="AB377" s="71">
        <v>137656</v>
      </c>
      <c r="AC377" s="71">
        <v>0</v>
      </c>
      <c r="AD377" s="71">
        <v>29.220159149007689</v>
      </c>
      <c r="AE377" s="72"/>
      <c r="AF377" s="71">
        <v>100053314.9312629</v>
      </c>
      <c r="AG377" s="71">
        <v>8013640.2313506436</v>
      </c>
      <c r="AH377" s="71">
        <v>271088.74462106248</v>
      </c>
      <c r="AI377" s="71">
        <v>277922486.67315048</v>
      </c>
      <c r="AJ377" s="71">
        <v>281663388.99537379</v>
      </c>
      <c r="AK377" s="71">
        <v>0</v>
      </c>
      <c r="AL377" s="71">
        <v>0</v>
      </c>
      <c r="AM377" s="71">
        <v>18865177.354798131</v>
      </c>
      <c r="AN377" s="71">
        <v>0</v>
      </c>
      <c r="AO377" s="71">
        <v>0</v>
      </c>
      <c r="AP377" s="71">
        <v>686789096.93055701</v>
      </c>
      <c r="AQ377" s="72"/>
      <c r="AR377" s="71">
        <v>1907</v>
      </c>
      <c r="AS377" s="71">
        <v>234</v>
      </c>
      <c r="AT377" s="71">
        <v>0</v>
      </c>
      <c r="AU377" s="71">
        <v>0</v>
      </c>
      <c r="AV377" s="71">
        <v>0</v>
      </c>
      <c r="AW377" s="71">
        <v>0</v>
      </c>
      <c r="AX377" s="71"/>
      <c r="AY377" s="72"/>
      <c r="AZ377" s="71">
        <v>7040.4</v>
      </c>
      <c r="BA377" s="71">
        <v>10875.4</v>
      </c>
      <c r="BB377" s="71">
        <v>0</v>
      </c>
      <c r="BC377" s="71">
        <v>0</v>
      </c>
      <c r="BD377" s="71">
        <v>0</v>
      </c>
      <c r="BE377" s="71">
        <v>0</v>
      </c>
      <c r="BF377" s="71"/>
      <c r="BG377" s="72"/>
      <c r="BH377" s="71">
        <v>0</v>
      </c>
      <c r="BI377" s="71">
        <v>0</v>
      </c>
      <c r="BJ377" s="71">
        <v>115.381</v>
      </c>
      <c r="BK377" s="71">
        <v>0</v>
      </c>
      <c r="BL377" s="71">
        <v>177.40700000000001</v>
      </c>
      <c r="BM377" s="71">
        <v>0</v>
      </c>
      <c r="BN377" s="72"/>
      <c r="BO377" s="71">
        <v>0</v>
      </c>
      <c r="BP377" s="71">
        <v>0</v>
      </c>
      <c r="BQ377" s="71">
        <v>5</v>
      </c>
      <c r="BR377" s="71">
        <v>0</v>
      </c>
      <c r="BS377" s="71">
        <v>9</v>
      </c>
      <c r="BT377" s="71">
        <v>0</v>
      </c>
      <c r="BU377"/>
      <c r="BV377" s="70">
        <v>252.52099999999999</v>
      </c>
      <c r="BW377" s="70">
        <v>0</v>
      </c>
      <c r="BX377" s="70">
        <v>1.369</v>
      </c>
      <c r="BY377" s="70">
        <v>3.6040000000000001</v>
      </c>
      <c r="BZ377" s="70">
        <v>35.293999999999997</v>
      </c>
      <c r="CA377" s="70">
        <v>0</v>
      </c>
      <c r="CB377" s="70">
        <v>0</v>
      </c>
      <c r="CC377" s="70">
        <v>0</v>
      </c>
      <c r="CD377" s="70">
        <v>0</v>
      </c>
    </row>
    <row r="378" spans="1:82">
      <c r="A378" s="70" t="s">
        <v>2165</v>
      </c>
      <c r="B378" s="70">
        <v>421</v>
      </c>
      <c r="C378" s="70">
        <v>13</v>
      </c>
      <c r="D378" s="70">
        <v>25</v>
      </c>
      <c r="E378" s="70">
        <v>2016</v>
      </c>
      <c r="F378" s="70" t="s">
        <v>155</v>
      </c>
      <c r="G378" s="70" t="s">
        <v>2152</v>
      </c>
      <c r="H378" s="70" t="s">
        <v>2153</v>
      </c>
      <c r="I378" s="148"/>
      <c r="J378" s="71">
        <v>74.152572474498101</v>
      </c>
      <c r="K378" s="71">
        <v>9.6916950837111049</v>
      </c>
      <c r="L378" s="71">
        <v>1.5079943488978678</v>
      </c>
      <c r="M378" s="71">
        <v>162.46748917391656</v>
      </c>
      <c r="N378" s="71">
        <v>167.32685204719112</v>
      </c>
      <c r="O378" s="71">
        <v>98.756342584340715</v>
      </c>
      <c r="P378" s="71">
        <v>83.409679442020348</v>
      </c>
      <c r="Q378" s="71">
        <v>9.8294355238991589</v>
      </c>
      <c r="R378" s="71">
        <v>0</v>
      </c>
      <c r="S378" s="71">
        <v>17.976146188159628</v>
      </c>
      <c r="T378" s="72"/>
      <c r="U378" s="71">
        <v>11683871</v>
      </c>
      <c r="V378" s="71">
        <v>4432</v>
      </c>
      <c r="W378" s="71">
        <v>26</v>
      </c>
      <c r="X378" s="71">
        <v>39302</v>
      </c>
      <c r="Y378" s="71">
        <v>61128</v>
      </c>
      <c r="Z378" s="71">
        <v>58082</v>
      </c>
      <c r="AA378" s="71">
        <v>17167</v>
      </c>
      <c r="AB378" s="71">
        <v>139164</v>
      </c>
      <c r="AC378" s="71">
        <v>0</v>
      </c>
      <c r="AD378" s="71">
        <v>17.976146188159628</v>
      </c>
      <c r="AE378" s="72"/>
      <c r="AF378" s="71">
        <v>86239617.146774635</v>
      </c>
      <c r="AG378" s="71">
        <v>7703782.0859099124</v>
      </c>
      <c r="AH378" s="71">
        <v>236034.66206273661</v>
      </c>
      <c r="AI378" s="71">
        <v>259591913.80559799</v>
      </c>
      <c r="AJ378" s="71">
        <v>245227005.14318341</v>
      </c>
      <c r="AK378" s="71">
        <v>0</v>
      </c>
      <c r="AL378" s="71">
        <v>0</v>
      </c>
      <c r="AM378" s="71">
        <v>19086659.379230961</v>
      </c>
      <c r="AN378" s="71">
        <v>0</v>
      </c>
      <c r="AO378" s="71">
        <v>0</v>
      </c>
      <c r="AP378" s="71">
        <v>618085012.22275972</v>
      </c>
      <c r="AQ378" s="72"/>
      <c r="AR378" s="71">
        <v>2093</v>
      </c>
      <c r="AS378" s="71">
        <v>273</v>
      </c>
      <c r="AT378" s="71">
        <v>0</v>
      </c>
      <c r="AU378" s="71">
        <v>0</v>
      </c>
      <c r="AV378" s="71">
        <v>0</v>
      </c>
      <c r="AW378" s="71">
        <v>0</v>
      </c>
      <c r="AX378" s="71"/>
      <c r="AY378" s="72"/>
      <c r="AZ378" s="71">
        <v>7829.9</v>
      </c>
      <c r="BA378" s="71">
        <v>13591.7</v>
      </c>
      <c r="BB378" s="71">
        <v>0</v>
      </c>
      <c r="BC378" s="71">
        <v>0</v>
      </c>
      <c r="BD378" s="71">
        <v>0</v>
      </c>
      <c r="BE378" s="71">
        <v>0</v>
      </c>
      <c r="BF378" s="71"/>
      <c r="BG378" s="72"/>
      <c r="BH378" s="71">
        <v>0</v>
      </c>
      <c r="BI378" s="71">
        <v>0</v>
      </c>
      <c r="BJ378" s="71">
        <v>110.352</v>
      </c>
      <c r="BK378" s="71">
        <v>0</v>
      </c>
      <c r="BL378" s="71">
        <v>135.54300000000003</v>
      </c>
      <c r="BM378" s="71">
        <v>0</v>
      </c>
      <c r="BN378" s="72"/>
      <c r="BO378" s="71">
        <v>0</v>
      </c>
      <c r="BP378" s="71">
        <v>0</v>
      </c>
      <c r="BQ378" s="71">
        <v>5</v>
      </c>
      <c r="BR378" s="71">
        <v>0</v>
      </c>
      <c r="BS378" s="71">
        <v>9</v>
      </c>
      <c r="BT378" s="71">
        <v>0</v>
      </c>
      <c r="BU378"/>
      <c r="BV378" s="70">
        <v>244.54599999999999</v>
      </c>
      <c r="BW378" s="70">
        <v>0</v>
      </c>
      <c r="BX378" s="70">
        <v>1.349</v>
      </c>
      <c r="BY378" s="70">
        <v>0</v>
      </c>
      <c r="BZ378" s="70">
        <v>0</v>
      </c>
      <c r="CA378" s="70">
        <v>0</v>
      </c>
      <c r="CB378" s="70">
        <v>0</v>
      </c>
      <c r="CC378" s="70">
        <v>0</v>
      </c>
      <c r="CD378" s="70">
        <v>0</v>
      </c>
    </row>
    <row r="379" spans="1:82">
      <c r="A379" s="70" t="s">
        <v>2166</v>
      </c>
      <c r="B379" s="70">
        <v>422</v>
      </c>
      <c r="C379" s="70">
        <v>14</v>
      </c>
      <c r="D379" s="70">
        <v>25</v>
      </c>
      <c r="E379" s="70">
        <v>2017</v>
      </c>
      <c r="F379" s="70" t="s">
        <v>156</v>
      </c>
      <c r="G379" s="70" t="s">
        <v>2152</v>
      </c>
      <c r="H379" s="70" t="s">
        <v>2153</v>
      </c>
      <c r="I379" s="148"/>
      <c r="J379" s="71">
        <v>70.972624966804915</v>
      </c>
      <c r="K379" s="71">
        <v>10.095421377970373</v>
      </c>
      <c r="L379" s="71">
        <v>1.3192891921239711</v>
      </c>
      <c r="M379" s="71">
        <v>156.70702250135685</v>
      </c>
      <c r="N379" s="71">
        <v>184.54815610309885</v>
      </c>
      <c r="O379" s="71">
        <v>98.364161141535845</v>
      </c>
      <c r="P379" s="71">
        <v>86.714696177758029</v>
      </c>
      <c r="Q379" s="71">
        <v>9.5692143125443607</v>
      </c>
      <c r="R379" s="71">
        <v>0</v>
      </c>
      <c r="S379" s="71">
        <v>16.622991277965887</v>
      </c>
      <c r="T379" s="72"/>
      <c r="U379" s="71">
        <v>12155511</v>
      </c>
      <c r="V379" s="71">
        <v>4432</v>
      </c>
      <c r="W379" s="71">
        <v>26</v>
      </c>
      <c r="X379" s="71">
        <v>39302</v>
      </c>
      <c r="Y379" s="71">
        <v>62307</v>
      </c>
      <c r="Z379" s="71">
        <v>58811</v>
      </c>
      <c r="AA379" s="71">
        <v>17961</v>
      </c>
      <c r="AB379" s="71">
        <v>140100</v>
      </c>
      <c r="AC379" s="71">
        <v>0</v>
      </c>
      <c r="AD379" s="71">
        <v>16.622991277965891</v>
      </c>
      <c r="AE379" s="72"/>
      <c r="AF379" s="71">
        <v>84560418.626103476</v>
      </c>
      <c r="AG379" s="71">
        <v>7993511.5714877732</v>
      </c>
      <c r="AH379" s="71">
        <v>282118.06063720683</v>
      </c>
      <c r="AI379" s="71">
        <v>260198174.44772139</v>
      </c>
      <c r="AJ379" s="71">
        <v>271622358.10203922</v>
      </c>
      <c r="AK379" s="71">
        <v>0</v>
      </c>
      <c r="AL379" s="71">
        <v>0</v>
      </c>
      <c r="AM379" s="71">
        <v>19245100.192777619</v>
      </c>
      <c r="AN379" s="71">
        <v>0</v>
      </c>
      <c r="AO379" s="71">
        <v>0</v>
      </c>
      <c r="AP379" s="71">
        <v>643901681.00076675</v>
      </c>
      <c r="AQ379" s="72"/>
      <c r="AR379" s="71">
        <v>2242</v>
      </c>
      <c r="AS379" s="71">
        <v>301</v>
      </c>
      <c r="AT379" s="71">
        <v>0</v>
      </c>
      <c r="AU379" s="71">
        <v>0</v>
      </c>
      <c r="AV379" s="71">
        <v>0</v>
      </c>
      <c r="AW379" s="71">
        <v>0</v>
      </c>
      <c r="AX379" s="71"/>
      <c r="AY379" s="72"/>
      <c r="AZ379" s="71">
        <v>8513.7000000000007</v>
      </c>
      <c r="BA379" s="71">
        <v>14463.3</v>
      </c>
      <c r="BB379" s="71">
        <v>0</v>
      </c>
      <c r="BC379" s="71">
        <v>0</v>
      </c>
      <c r="BD379" s="71">
        <v>0</v>
      </c>
      <c r="BE379" s="71">
        <v>0</v>
      </c>
      <c r="BF379" s="71"/>
      <c r="BG379" s="72"/>
      <c r="BH379" s="71">
        <v>0</v>
      </c>
      <c r="BI379" s="71">
        <v>0</v>
      </c>
      <c r="BJ379" s="71">
        <v>92.459000000000003</v>
      </c>
      <c r="BK379" s="71">
        <v>0</v>
      </c>
      <c r="BL379" s="71">
        <v>176.20100000000002</v>
      </c>
      <c r="BM379" s="71">
        <v>0</v>
      </c>
      <c r="BN379" s="72"/>
      <c r="BO379" s="71">
        <v>0</v>
      </c>
      <c r="BP379" s="71">
        <v>0</v>
      </c>
      <c r="BQ379" s="71">
        <v>5</v>
      </c>
      <c r="BR379" s="71">
        <v>0</v>
      </c>
      <c r="BS379" s="71">
        <v>9</v>
      </c>
      <c r="BT379" s="71">
        <v>0</v>
      </c>
      <c r="BU379"/>
      <c r="BV379" s="70">
        <v>225.75200000000001</v>
      </c>
      <c r="BW379" s="70">
        <v>0</v>
      </c>
      <c r="BX379" s="70">
        <v>1.163</v>
      </c>
      <c r="BY379" s="70">
        <v>3.6480000000000001</v>
      </c>
      <c r="BZ379" s="70">
        <v>38.097000000000001</v>
      </c>
      <c r="CA379" s="70">
        <v>0</v>
      </c>
      <c r="CB379" s="70">
        <v>0</v>
      </c>
      <c r="CC379" s="70">
        <v>0</v>
      </c>
      <c r="CD379" s="70">
        <v>0</v>
      </c>
    </row>
    <row r="380" spans="1:82">
      <c r="A380" s="70" t="s">
        <v>2167</v>
      </c>
      <c r="B380" s="70">
        <v>423</v>
      </c>
      <c r="C380" s="70">
        <v>15</v>
      </c>
      <c r="D380" s="70">
        <v>25</v>
      </c>
      <c r="E380" s="70">
        <v>2018</v>
      </c>
      <c r="F380" s="70" t="s">
        <v>183</v>
      </c>
      <c r="G380" s="70" t="s">
        <v>2152</v>
      </c>
      <c r="H380" s="70" t="s">
        <v>2153</v>
      </c>
      <c r="I380" s="148"/>
      <c r="J380" s="71">
        <v>70.914475120141745</v>
      </c>
      <c r="K380" s="71">
        <v>9.4922597306349026</v>
      </c>
      <c r="L380" s="71">
        <v>1.2359325803263117</v>
      </c>
      <c r="M380" s="71">
        <v>154.93211324012029</v>
      </c>
      <c r="N380" s="71">
        <v>178.12196512377818</v>
      </c>
      <c r="O380" s="71">
        <v>97.144663522346704</v>
      </c>
      <c r="P380" s="71">
        <v>87.949887098601977</v>
      </c>
      <c r="Q380" s="71">
        <v>8.9891134558135093</v>
      </c>
      <c r="R380" s="71">
        <v>0</v>
      </c>
      <c r="S380" s="71">
        <v>17.394246682994552</v>
      </c>
      <c r="T380" s="72"/>
      <c r="U380" s="71">
        <v>12922460</v>
      </c>
      <c r="V380" s="71">
        <v>4432</v>
      </c>
      <c r="W380" s="71">
        <v>26</v>
      </c>
      <c r="X380" s="71">
        <v>39302</v>
      </c>
      <c r="Y380" s="71">
        <v>63823</v>
      </c>
      <c r="Z380" s="71">
        <v>59194</v>
      </c>
      <c r="AA380" s="71">
        <v>18400</v>
      </c>
      <c r="AB380" s="71">
        <v>141827</v>
      </c>
      <c r="AC380" s="71">
        <v>0</v>
      </c>
      <c r="AD380" s="71">
        <v>17.394246682994549</v>
      </c>
      <c r="AE380" s="72"/>
      <c r="AF380" s="71">
        <v>86016235.035228848</v>
      </c>
      <c r="AG380" s="71">
        <v>7218617.5696202926</v>
      </c>
      <c r="AH380" s="71">
        <v>269260.8928366765</v>
      </c>
      <c r="AI380" s="71">
        <v>253557106.71800241</v>
      </c>
      <c r="AJ380" s="71">
        <v>279626525.18477708</v>
      </c>
      <c r="AK380" s="71">
        <v>0</v>
      </c>
      <c r="AL380" s="71">
        <v>0</v>
      </c>
      <c r="AM380" s="71">
        <v>19522644.078901019</v>
      </c>
      <c r="AN380" s="71">
        <v>0</v>
      </c>
      <c r="AO380" s="71">
        <v>0</v>
      </c>
      <c r="AP380" s="71">
        <v>646210389.4793663</v>
      </c>
      <c r="AQ380" s="72"/>
      <c r="AR380" s="71">
        <v>2429</v>
      </c>
      <c r="AS380" s="71">
        <v>327</v>
      </c>
      <c r="AT380" s="71">
        <v>0</v>
      </c>
      <c r="AU380" s="71">
        <v>0</v>
      </c>
      <c r="AV380" s="71">
        <v>0</v>
      </c>
      <c r="AW380" s="71">
        <v>0</v>
      </c>
      <c r="AX380" s="71"/>
      <c r="AY380" s="72"/>
      <c r="AZ380" s="71">
        <v>9358.0000000000036</v>
      </c>
      <c r="BA380" s="71">
        <v>14946.6</v>
      </c>
      <c r="BB380" s="71">
        <v>0</v>
      </c>
      <c r="BC380" s="71">
        <v>0</v>
      </c>
      <c r="BD380" s="71">
        <v>0</v>
      </c>
      <c r="BE380" s="71">
        <v>0</v>
      </c>
      <c r="BF380" s="71"/>
      <c r="BG380" s="72"/>
      <c r="BH380" s="71">
        <v>0</v>
      </c>
      <c r="BI380" s="71">
        <v>0</v>
      </c>
      <c r="BJ380" s="71">
        <v>80.739000000000004</v>
      </c>
      <c r="BK380" s="71">
        <v>0</v>
      </c>
      <c r="BL380" s="71">
        <v>137.26399999999998</v>
      </c>
      <c r="BM380" s="71">
        <v>0</v>
      </c>
      <c r="BN380" s="72"/>
      <c r="BO380" s="71">
        <v>0</v>
      </c>
      <c r="BP380" s="71">
        <v>0</v>
      </c>
      <c r="BQ380" s="71">
        <v>4</v>
      </c>
      <c r="BR380" s="71">
        <v>0</v>
      </c>
      <c r="BS380" s="71">
        <v>9</v>
      </c>
      <c r="BT380" s="71">
        <v>0</v>
      </c>
      <c r="BU380"/>
      <c r="BV380" s="70">
        <v>216.94300000000001</v>
      </c>
      <c r="BW380" s="70">
        <v>0</v>
      </c>
      <c r="BX380" s="70">
        <v>1.06</v>
      </c>
      <c r="BY380" s="70">
        <v>0</v>
      </c>
      <c r="BZ380" s="70">
        <v>0</v>
      </c>
      <c r="CA380" s="70">
        <v>0</v>
      </c>
      <c r="CB380" s="70">
        <v>0</v>
      </c>
      <c r="CC380" s="70">
        <v>0</v>
      </c>
      <c r="CD380" s="70">
        <v>0</v>
      </c>
    </row>
    <row r="381" spans="1:82">
      <c r="A381" s="70" t="s">
        <v>2168</v>
      </c>
      <c r="B381" s="70">
        <v>424</v>
      </c>
      <c r="C381" s="70">
        <v>16</v>
      </c>
      <c r="D381" s="70">
        <v>25</v>
      </c>
      <c r="E381" s="70">
        <v>2019</v>
      </c>
      <c r="F381" s="70" t="s">
        <v>158</v>
      </c>
      <c r="G381" s="70" t="s">
        <v>2152</v>
      </c>
      <c r="H381" s="70" t="s">
        <v>2153</v>
      </c>
      <c r="I381" s="148"/>
      <c r="J381" s="71">
        <v>66.23454214826792</v>
      </c>
      <c r="K381" s="71">
        <v>8.3801115086585352</v>
      </c>
      <c r="L381" s="71">
        <v>1.246336733527148</v>
      </c>
      <c r="M381" s="71">
        <v>146.69793912673313</v>
      </c>
      <c r="N381" s="71">
        <v>157.37994748080146</v>
      </c>
      <c r="O381" s="71">
        <v>95.48179128252481</v>
      </c>
      <c r="P381" s="71">
        <v>88.242336009996137</v>
      </c>
      <c r="Q381" s="71">
        <v>8.7954958813831201</v>
      </c>
      <c r="R381" s="71">
        <v>0</v>
      </c>
      <c r="S381" s="71">
        <v>17.079796183395658</v>
      </c>
      <c r="T381" s="72"/>
      <c r="U381" s="71">
        <v>12614188</v>
      </c>
      <c r="V381" s="71">
        <v>4432</v>
      </c>
      <c r="W381" s="71">
        <v>26</v>
      </c>
      <c r="X381" s="71">
        <v>39302</v>
      </c>
      <c r="Y381" s="71">
        <v>64867</v>
      </c>
      <c r="Z381" s="71">
        <v>59778</v>
      </c>
      <c r="AA381" s="71">
        <v>18323</v>
      </c>
      <c r="AB381" s="71">
        <v>142529</v>
      </c>
      <c r="AC381" s="71">
        <v>0</v>
      </c>
      <c r="AD381" s="71">
        <v>17.079796183395661</v>
      </c>
      <c r="AE381" s="72"/>
      <c r="AF381" s="71">
        <v>82128888.733247027</v>
      </c>
      <c r="AG381" s="71">
        <v>6740969.3713698471</v>
      </c>
      <c r="AH381" s="71">
        <v>285500.47159648972</v>
      </c>
      <c r="AI381" s="71">
        <v>250094894.86562371</v>
      </c>
      <c r="AJ381" s="71">
        <v>249931643.90579239</v>
      </c>
      <c r="AK381" s="71">
        <v>0</v>
      </c>
      <c r="AL381" s="71">
        <v>0</v>
      </c>
      <c r="AM381" s="71">
        <v>19411376.842262458</v>
      </c>
      <c r="AN381" s="71">
        <v>0</v>
      </c>
      <c r="AO381" s="71">
        <v>0</v>
      </c>
      <c r="AP381" s="71">
        <v>608593274.18989193</v>
      </c>
      <c r="AQ381" s="72"/>
      <c r="AR381" s="71">
        <v>2599</v>
      </c>
      <c r="AS381" s="71">
        <v>345</v>
      </c>
      <c r="AT381" s="71">
        <v>0</v>
      </c>
      <c r="AU381" s="71">
        <v>0</v>
      </c>
      <c r="AV381" s="71">
        <v>0</v>
      </c>
      <c r="AW381" s="71">
        <v>0</v>
      </c>
      <c r="AX381" s="71"/>
      <c r="AY381" s="72"/>
      <c r="AZ381" s="71">
        <v>10109.999999999991</v>
      </c>
      <c r="BA381" s="71">
        <v>15171.899999999991</v>
      </c>
      <c r="BB381" s="71">
        <v>0</v>
      </c>
      <c r="BC381" s="71">
        <v>0</v>
      </c>
      <c r="BD381" s="71">
        <v>0</v>
      </c>
      <c r="BE381" s="71">
        <v>0</v>
      </c>
      <c r="BF381" s="71"/>
      <c r="BG381" s="72"/>
      <c r="BH381" s="71">
        <v>0</v>
      </c>
      <c r="BI381" s="71">
        <v>0</v>
      </c>
      <c r="BJ381" s="71">
        <v>75.554000000000002</v>
      </c>
      <c r="BK381" s="71">
        <v>0</v>
      </c>
      <c r="BL381" s="71">
        <v>181.53100000000001</v>
      </c>
      <c r="BM381" s="71">
        <v>0</v>
      </c>
      <c r="BN381" s="72"/>
      <c r="BO381" s="71">
        <v>0</v>
      </c>
      <c r="BP381" s="71">
        <v>0</v>
      </c>
      <c r="BQ381" s="71">
        <v>4</v>
      </c>
      <c r="BR381" s="71">
        <v>0</v>
      </c>
      <c r="BS381" s="71">
        <v>9</v>
      </c>
      <c r="BT381" s="71">
        <v>0</v>
      </c>
      <c r="BU381"/>
      <c r="BV381" s="70">
        <v>209.32400000000001</v>
      </c>
      <c r="BW381" s="70">
        <v>0</v>
      </c>
      <c r="BX381" s="70">
        <v>0.96499999999999997</v>
      </c>
      <c r="BY381" s="70">
        <v>3.7679999999999998</v>
      </c>
      <c r="BZ381" s="70">
        <v>43.027999999999999</v>
      </c>
      <c r="CA381" s="70">
        <v>0</v>
      </c>
      <c r="CB381" s="70">
        <v>0</v>
      </c>
      <c r="CC381" s="70">
        <v>0</v>
      </c>
      <c r="CD381" s="70">
        <v>0</v>
      </c>
    </row>
    <row r="382" spans="1:82">
      <c r="A382" s="70" t="s">
        <v>2169</v>
      </c>
      <c r="B382" s="70">
        <v>425</v>
      </c>
      <c r="C382" s="70">
        <v>17</v>
      </c>
      <c r="D382" s="70">
        <v>25</v>
      </c>
      <c r="E382" s="70">
        <v>2020</v>
      </c>
      <c r="F382" s="70" t="s">
        <v>159</v>
      </c>
      <c r="G382" s="70" t="s">
        <v>2152</v>
      </c>
      <c r="H382" s="70" t="s">
        <v>2153</v>
      </c>
      <c r="I382" s="148"/>
      <c r="J382" s="71">
        <v>64.554526528296094</v>
      </c>
      <c r="K382" s="71">
        <v>9.5575084979017877</v>
      </c>
      <c r="L382" s="71">
        <v>1.0818241750160487</v>
      </c>
      <c r="M382" s="71">
        <v>147.18720146883095</v>
      </c>
      <c r="N382" s="71">
        <v>166.52558087771342</v>
      </c>
      <c r="O382" s="71">
        <v>84.470021034087495</v>
      </c>
      <c r="P382" s="71">
        <v>83.827282827571494</v>
      </c>
      <c r="Q382" s="71">
        <v>8.4270203525140204</v>
      </c>
      <c r="R382" s="71">
        <v>0</v>
      </c>
      <c r="S382" s="71">
        <v>18.845576680547779</v>
      </c>
      <c r="T382" s="72"/>
      <c r="U382" s="71">
        <v>11557252</v>
      </c>
      <c r="V382" s="71">
        <v>4615</v>
      </c>
      <c r="W382" s="71">
        <v>23</v>
      </c>
      <c r="X382" s="71">
        <v>43522</v>
      </c>
      <c r="Y382" s="71">
        <v>65910</v>
      </c>
      <c r="Z382" s="71">
        <v>60360</v>
      </c>
      <c r="AA382" s="71">
        <v>18501</v>
      </c>
      <c r="AB382" s="71">
        <v>142926</v>
      </c>
      <c r="AC382" s="71">
        <v>0</v>
      </c>
      <c r="AD382" s="71">
        <v>18.845576680547779</v>
      </c>
      <c r="AE382" s="72"/>
      <c r="AF382" s="71">
        <v>80998592.328194305</v>
      </c>
      <c r="AG382" s="71">
        <v>7289331.1201545801</v>
      </c>
      <c r="AH382" s="71">
        <v>255124.92975734302</v>
      </c>
      <c r="AI382" s="71">
        <v>251304976.90030029</v>
      </c>
      <c r="AJ382" s="71">
        <v>286558127.49438608</v>
      </c>
      <c r="AK382" s="71"/>
      <c r="AL382" s="71"/>
      <c r="AM382" s="71">
        <v>18653430.94097976</v>
      </c>
      <c r="AN382" s="71"/>
      <c r="AO382" s="71"/>
      <c r="AP382" s="71">
        <v>645059583.7137723</v>
      </c>
      <c r="AQ382" s="72"/>
      <c r="AR382" s="71">
        <v>2717</v>
      </c>
      <c r="AS382" s="71">
        <v>352</v>
      </c>
      <c r="AT382" s="71">
        <v>0</v>
      </c>
      <c r="AU382" s="71">
        <v>0</v>
      </c>
      <c r="AV382" s="71">
        <v>0</v>
      </c>
      <c r="AW382" s="71">
        <v>0</v>
      </c>
      <c r="AX382" s="71"/>
      <c r="AY382" s="72"/>
      <c r="AZ382" s="71">
        <v>10707.999999999991</v>
      </c>
      <c r="BA382" s="71">
        <v>15320</v>
      </c>
      <c r="BB382" s="71">
        <v>0</v>
      </c>
      <c r="BC382" s="71">
        <v>0</v>
      </c>
      <c r="BD382" s="71">
        <v>0</v>
      </c>
      <c r="BE382" s="71">
        <v>0</v>
      </c>
      <c r="BF382" s="71"/>
      <c r="BG382" s="72"/>
      <c r="BH382" s="71">
        <v>0</v>
      </c>
      <c r="BI382" s="71">
        <v>0</v>
      </c>
      <c r="BJ382" s="71">
        <v>61.393000000000001</v>
      </c>
      <c r="BK382" s="71">
        <v>0</v>
      </c>
      <c r="BL382" s="71">
        <v>166.14500000000001</v>
      </c>
      <c r="BM382" s="71">
        <v>0</v>
      </c>
      <c r="BN382" s="72"/>
      <c r="BO382" s="71">
        <v>0</v>
      </c>
      <c r="BP382" s="71">
        <v>0</v>
      </c>
      <c r="BQ382" s="71">
        <v>4</v>
      </c>
      <c r="BR382" s="71">
        <v>0</v>
      </c>
      <c r="BS382" s="71">
        <v>9</v>
      </c>
      <c r="BT382" s="71">
        <v>0</v>
      </c>
      <c r="BU382"/>
      <c r="BV382" s="70">
        <v>184.626</v>
      </c>
      <c r="BW382" s="70">
        <v>0</v>
      </c>
      <c r="BX382" s="70">
        <v>0</v>
      </c>
      <c r="BY382" s="70">
        <v>3.8610000000000002</v>
      </c>
      <c r="BZ382" s="70">
        <v>39.051000000000002</v>
      </c>
      <c r="CA382" s="70">
        <v>0</v>
      </c>
      <c r="CB382" s="70">
        <v>0</v>
      </c>
      <c r="CC382" s="70">
        <v>0</v>
      </c>
      <c r="CD382" s="70">
        <v>0</v>
      </c>
    </row>
    <row r="383" spans="1:82">
      <c r="A383" s="70" t="s">
        <v>2170</v>
      </c>
      <c r="B383" s="70">
        <v>425</v>
      </c>
      <c r="C383" s="70">
        <v>18</v>
      </c>
      <c r="D383" s="70">
        <v>25</v>
      </c>
      <c r="E383" s="70">
        <v>2021</v>
      </c>
      <c r="F383" s="70" t="s">
        <v>160</v>
      </c>
      <c r="G383" s="70" t="s">
        <v>2152</v>
      </c>
      <c r="H383" s="70" t="s">
        <v>2153</v>
      </c>
      <c r="I383" s="148"/>
      <c r="J383" s="71">
        <v>60.482382262006368</v>
      </c>
      <c r="K383" s="71">
        <v>10.64172208901674</v>
      </c>
      <c r="L383" s="71">
        <v>0.99467150959194006</v>
      </c>
      <c r="M383" s="71">
        <v>166.84000691337621</v>
      </c>
      <c r="N383" s="71">
        <v>166.24532915655988</v>
      </c>
      <c r="O383" s="71">
        <v>82.54030907194965</v>
      </c>
      <c r="P383" s="71">
        <v>87.374852590211901</v>
      </c>
      <c r="Q383" s="71">
        <v>8.3520421647736303</v>
      </c>
      <c r="R383" s="71">
        <v>0</v>
      </c>
      <c r="S383" s="71">
        <v>17.406556611549821</v>
      </c>
      <c r="T383" s="72"/>
      <c r="U383" s="71">
        <v>12509364</v>
      </c>
      <c r="V383" s="71">
        <v>4615</v>
      </c>
      <c r="W383" s="71">
        <v>23</v>
      </c>
      <c r="X383" s="71">
        <v>43522</v>
      </c>
      <c r="Y383" s="71">
        <v>66725</v>
      </c>
      <c r="Z383" s="71">
        <v>60730</v>
      </c>
      <c r="AA383" s="71">
        <v>18804</v>
      </c>
      <c r="AB383" s="71">
        <v>143046</v>
      </c>
      <c r="AC383" s="71">
        <v>0</v>
      </c>
      <c r="AD383" s="71">
        <v>17.406556611549821</v>
      </c>
      <c r="AE383" s="72"/>
      <c r="AF383" s="71">
        <v>76436483.21461165</v>
      </c>
      <c r="AG383" s="71">
        <v>8204955.5606574602</v>
      </c>
      <c r="AH383" s="71">
        <v>224656.0953008724</v>
      </c>
      <c r="AI383" s="71">
        <v>281403728.19544208</v>
      </c>
      <c r="AJ383" s="71">
        <v>254675863.23141599</v>
      </c>
      <c r="AK383" s="71">
        <v>0</v>
      </c>
      <c r="AL383" s="71">
        <v>0</v>
      </c>
      <c r="AM383" s="71">
        <v>18776774.095354978</v>
      </c>
      <c r="AN383" s="71">
        <v>0</v>
      </c>
      <c r="AO383" s="71">
        <v>0</v>
      </c>
      <c r="AP383" s="71">
        <v>639722460.39278305</v>
      </c>
      <c r="AQ383" s="72"/>
      <c r="AR383" s="71">
        <v>2848</v>
      </c>
      <c r="AS383" s="71">
        <v>355</v>
      </c>
      <c r="AT383" s="71">
        <v>0</v>
      </c>
      <c r="AU383" s="71">
        <v>0</v>
      </c>
      <c r="AV383" s="71">
        <v>0</v>
      </c>
      <c r="AW383" s="71">
        <v>1</v>
      </c>
      <c r="AX383" s="71"/>
      <c r="AY383" s="72"/>
      <c r="AZ383" s="71">
        <v>11454.09999999998</v>
      </c>
      <c r="BA383" s="71">
        <v>16123.9</v>
      </c>
      <c r="BB383" s="71">
        <v>0</v>
      </c>
      <c r="BC383" s="71">
        <v>0</v>
      </c>
      <c r="BD383" s="71">
        <v>0</v>
      </c>
      <c r="BE383" s="71">
        <v>1996</v>
      </c>
      <c r="BF383" s="71"/>
      <c r="BG383" s="72"/>
      <c r="BH383" s="71">
        <v>0</v>
      </c>
      <c r="BI383" s="71">
        <v>0</v>
      </c>
      <c r="BJ383" s="71">
        <v>64.078999999999994</v>
      </c>
      <c r="BK383" s="71">
        <v>0</v>
      </c>
      <c r="BL383" s="71">
        <v>163.49599999999998</v>
      </c>
      <c r="BM383" s="71">
        <v>0</v>
      </c>
      <c r="BN383" s="72"/>
      <c r="BO383" s="71">
        <v>0</v>
      </c>
      <c r="BP383" s="71">
        <v>0</v>
      </c>
      <c r="BQ383" s="71">
        <v>4</v>
      </c>
      <c r="BR383" s="71">
        <v>0</v>
      </c>
      <c r="BS383" s="71">
        <v>9</v>
      </c>
      <c r="BT383" s="71">
        <v>0</v>
      </c>
      <c r="BU383"/>
      <c r="BV383" s="70">
        <v>193.43299999999999</v>
      </c>
      <c r="BW383" s="70">
        <v>0</v>
      </c>
      <c r="BX383" s="70">
        <v>0</v>
      </c>
      <c r="BY383" s="70">
        <v>3.83</v>
      </c>
      <c r="BZ383" s="70">
        <v>30.312000000000001</v>
      </c>
      <c r="CA383" s="70">
        <v>0</v>
      </c>
      <c r="CB383" s="70">
        <v>0</v>
      </c>
      <c r="CC383" s="70">
        <v>0</v>
      </c>
      <c r="CD383" s="70">
        <v>0</v>
      </c>
    </row>
    <row r="384" spans="1:82">
      <c r="A384" s="70" t="s">
        <v>2171</v>
      </c>
      <c r="B384" s="70">
        <v>425</v>
      </c>
      <c r="C384" s="70">
        <v>19</v>
      </c>
      <c r="D384" s="70">
        <v>25</v>
      </c>
      <c r="E384" s="70">
        <v>2022</v>
      </c>
      <c r="F384" s="70" t="s">
        <v>161</v>
      </c>
      <c r="G384" s="70" t="s">
        <v>2152</v>
      </c>
      <c r="H384" s="70" t="s">
        <v>2153</v>
      </c>
      <c r="I384" s="148"/>
      <c r="J384" s="71">
        <v>62.555455245454574</v>
      </c>
      <c r="K384" s="71">
        <v>10.275069540364498</v>
      </c>
      <c r="L384" s="71">
        <v>0.81828229529044205</v>
      </c>
      <c r="M384" s="71">
        <v>160.69767118991999</v>
      </c>
      <c r="N384" s="71">
        <v>169.2643613764161</v>
      </c>
      <c r="O384" s="71">
        <v>87.469763028805687</v>
      </c>
      <c r="P384" s="71">
        <v>88.34671637190452</v>
      </c>
      <c r="Q384" s="71">
        <v>8.3836542714338709</v>
      </c>
      <c r="R384" s="71">
        <v>0</v>
      </c>
      <c r="S384" s="71">
        <v>16.452804126693149</v>
      </c>
      <c r="T384" s="72"/>
      <c r="U384" s="71">
        <v>13929524</v>
      </c>
      <c r="V384" s="71">
        <v>4615</v>
      </c>
      <c r="W384" s="71">
        <v>23</v>
      </c>
      <c r="X384" s="71">
        <v>43522</v>
      </c>
      <c r="Y384" s="71">
        <v>67115</v>
      </c>
      <c r="Z384" s="71">
        <v>61146</v>
      </c>
      <c r="AA384" s="71">
        <v>19303</v>
      </c>
      <c r="AB384" s="71">
        <v>142410</v>
      </c>
      <c r="AC384" s="71">
        <v>0</v>
      </c>
      <c r="AD384" s="71">
        <v>16.452804126693149</v>
      </c>
      <c r="AE384" s="72"/>
      <c r="AF384" s="71">
        <v>77427642.863251776</v>
      </c>
      <c r="AG384" s="71">
        <v>8228518.0015084669</v>
      </c>
      <c r="AH384" s="71">
        <v>222375.09396869154</v>
      </c>
      <c r="AI384" s="71">
        <v>266153453.43021631</v>
      </c>
      <c r="AJ384" s="71">
        <v>281585232.75007492</v>
      </c>
      <c r="AK384" s="71">
        <v>0</v>
      </c>
      <c r="AL384" s="71">
        <v>0</v>
      </c>
      <c r="AM384" s="71">
        <v>18389017.996517327</v>
      </c>
      <c r="AN384" s="71">
        <v>0</v>
      </c>
      <c r="AO384" s="71">
        <v>0</v>
      </c>
      <c r="AP384" s="71">
        <v>652006240.13553751</v>
      </c>
      <c r="AQ384" s="72"/>
      <c r="AR384" s="71">
        <v>3034</v>
      </c>
      <c r="AS384" s="71">
        <v>356</v>
      </c>
      <c r="AT384" s="71">
        <v>0</v>
      </c>
      <c r="AU384" s="71">
        <v>0</v>
      </c>
      <c r="AV384" s="71">
        <v>0</v>
      </c>
      <c r="AW384" s="71">
        <v>1</v>
      </c>
      <c r="AX384" s="71"/>
      <c r="AY384" s="72"/>
      <c r="AZ384" s="71">
        <v>12314.999999999964</v>
      </c>
      <c r="BA384" s="71">
        <v>17073.899999999998</v>
      </c>
      <c r="BB384" s="71">
        <v>0</v>
      </c>
      <c r="BC384" s="71">
        <v>0</v>
      </c>
      <c r="BD384" s="71">
        <v>0</v>
      </c>
      <c r="BE384" s="71">
        <v>1996</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2172</v>
      </c>
      <c r="B385" s="70">
        <v>425</v>
      </c>
      <c r="C385" s="70">
        <v>20</v>
      </c>
      <c r="D385" s="70">
        <v>25</v>
      </c>
      <c r="E385" s="70">
        <v>2023</v>
      </c>
      <c r="F385" s="70" t="s">
        <v>1539</v>
      </c>
      <c r="G385" s="70" t="s">
        <v>2152</v>
      </c>
      <c r="H385" s="70" t="s">
        <v>2153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3235</v>
      </c>
      <c r="AS385" s="71">
        <v>357</v>
      </c>
      <c r="AT385" s="71">
        <v>0</v>
      </c>
      <c r="AU385" s="71">
        <v>0</v>
      </c>
      <c r="AV385" s="71">
        <v>0</v>
      </c>
      <c r="AW385" s="71">
        <v>1</v>
      </c>
      <c r="AX385" s="71"/>
      <c r="AY385" s="72"/>
      <c r="AZ385" s="71">
        <v>13262.399999999943</v>
      </c>
      <c r="BA385" s="71">
        <v>17090.999999999996</v>
      </c>
      <c r="BB385" s="71">
        <v>0</v>
      </c>
      <c r="BC385" s="71">
        <v>0</v>
      </c>
      <c r="BD385" s="71">
        <v>0</v>
      </c>
      <c r="BE385" s="71">
        <v>1996</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2173</v>
      </c>
      <c r="B386" s="70">
        <v>425</v>
      </c>
      <c r="C386" s="70">
        <v>21</v>
      </c>
      <c r="D386" s="70">
        <v>25</v>
      </c>
      <c r="E386" s="70">
        <v>2024</v>
      </c>
      <c r="F386" s="70" t="s">
        <v>1558</v>
      </c>
      <c r="G386" s="1064" t="s">
        <v>2152</v>
      </c>
      <c r="H386" s="70" t="s">
        <v>2153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2174</v>
      </c>
      <c r="B387" s="70">
        <v>358</v>
      </c>
      <c r="C387" s="70">
        <v>1</v>
      </c>
      <c r="D387" s="70">
        <v>22</v>
      </c>
      <c r="E387" s="70">
        <v>1990</v>
      </c>
      <c r="F387" s="70" t="s">
        <v>787</v>
      </c>
      <c r="G387" s="1064" t="s">
        <v>1756</v>
      </c>
      <c r="H387" s="70" t="s">
        <v>1757</v>
      </c>
      <c r="I387" s="148"/>
      <c r="J387" s="71">
        <v>1331.9179822035139</v>
      </c>
      <c r="K387" s="71">
        <v>18.016379307223861</v>
      </c>
      <c r="L387" s="71">
        <v>11.20882141544503</v>
      </c>
      <c r="M387" s="71">
        <v>160.02279853711281</v>
      </c>
      <c r="N387" s="71">
        <v>132.80913001850061</v>
      </c>
      <c r="O387" s="71">
        <v>131.0782086196358</v>
      </c>
      <c r="P387" s="71">
        <v>113.6603752807701</v>
      </c>
      <c r="Q387" s="71">
        <v>8.4409871714945197</v>
      </c>
      <c r="R387" s="71">
        <v>0.61131004448540338</v>
      </c>
      <c r="S387" s="71">
        <v>8.2280400320449072</v>
      </c>
      <c r="T387" s="72"/>
      <c r="U387" s="71">
        <v>56197880</v>
      </c>
      <c r="V387" s="71">
        <v>6373</v>
      </c>
      <c r="W387" s="71">
        <v>119</v>
      </c>
      <c r="X387" s="71">
        <v>57222</v>
      </c>
      <c r="Y387" s="71">
        <v>43801</v>
      </c>
      <c r="Z387" s="71">
        <v>53914</v>
      </c>
      <c r="AA387" s="71">
        <v>27598</v>
      </c>
      <c r="AB387" s="71">
        <v>137053</v>
      </c>
      <c r="AC387" s="71">
        <v>105880</v>
      </c>
      <c r="AD387" s="71">
        <v>8.2280400320449072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2175</v>
      </c>
      <c r="B388" s="70">
        <v>359</v>
      </c>
      <c r="C388" s="70">
        <v>2</v>
      </c>
      <c r="D388" s="70">
        <v>22</v>
      </c>
      <c r="E388" s="70">
        <v>2005</v>
      </c>
      <c r="F388" s="70" t="s">
        <v>789</v>
      </c>
      <c r="G388" s="70" t="s">
        <v>1756</v>
      </c>
      <c r="H388" s="70" t="s">
        <v>1757</v>
      </c>
      <c r="I388" s="148"/>
      <c r="J388" s="71">
        <v>1386.1862229573071</v>
      </c>
      <c r="K388" s="71">
        <v>11.01000421407336</v>
      </c>
      <c r="L388" s="71">
        <v>13.184600189334409</v>
      </c>
      <c r="M388" s="71">
        <v>296.37084131541752</v>
      </c>
      <c r="N388" s="71">
        <v>208.5250852676873</v>
      </c>
      <c r="O388" s="71">
        <v>184.9564672935976</v>
      </c>
      <c r="P388" s="71">
        <v>130.77542318993801</v>
      </c>
      <c r="Q388" s="71">
        <v>8.4299317823789508</v>
      </c>
      <c r="R388" s="71">
        <v>0.16944590629083489</v>
      </c>
      <c r="S388" s="71">
        <v>22.520476585907801</v>
      </c>
      <c r="T388" s="72"/>
      <c r="U388" s="71">
        <v>61191939</v>
      </c>
      <c r="V388" s="71">
        <v>4996</v>
      </c>
      <c r="W388" s="71">
        <v>158</v>
      </c>
      <c r="X388" s="71">
        <v>49847</v>
      </c>
      <c r="Y388" s="71">
        <v>56308</v>
      </c>
      <c r="Z388" s="71">
        <v>88033</v>
      </c>
      <c r="AA388" s="71">
        <v>26006</v>
      </c>
      <c r="AB388" s="71">
        <v>143088</v>
      </c>
      <c r="AC388" s="71">
        <v>29963</v>
      </c>
      <c r="AD388" s="71">
        <v>22.520476585907801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2176</v>
      </c>
      <c r="B389" s="70">
        <v>360</v>
      </c>
      <c r="C389" s="70">
        <v>3</v>
      </c>
      <c r="D389" s="70">
        <v>22</v>
      </c>
      <c r="E389" s="70">
        <v>2006</v>
      </c>
      <c r="F389" s="70" t="s">
        <v>790</v>
      </c>
      <c r="G389" s="70" t="s">
        <v>1756</v>
      </c>
      <c r="H389" s="70" t="s">
        <v>1757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2177</v>
      </c>
      <c r="B390" s="70">
        <v>361</v>
      </c>
      <c r="C390" s="70">
        <v>4</v>
      </c>
      <c r="D390" s="70">
        <v>22</v>
      </c>
      <c r="E390" s="70">
        <v>2007</v>
      </c>
      <c r="F390" s="70" t="s">
        <v>791</v>
      </c>
      <c r="G390" s="70" t="s">
        <v>1756</v>
      </c>
      <c r="H390" s="70" t="s">
        <v>1757</v>
      </c>
      <c r="I390" s="148"/>
      <c r="J390" s="71">
        <v>1692.6145078547941</v>
      </c>
      <c r="K390" s="71">
        <v>10.93317940980074</v>
      </c>
      <c r="L390" s="71">
        <v>6.9924653409638573</v>
      </c>
      <c r="M390" s="71">
        <v>295.3848546191515</v>
      </c>
      <c r="N390" s="71">
        <v>217.19742324261031</v>
      </c>
      <c r="O390" s="71">
        <v>180.26995143015071</v>
      </c>
      <c r="P390" s="71">
        <v>129.37321323217449</v>
      </c>
      <c r="Q390" s="71">
        <v>8.8823045191480894</v>
      </c>
      <c r="R390" s="71">
        <v>0.34744895052750308</v>
      </c>
      <c r="S390" s="71">
        <v>25.769092136530251</v>
      </c>
      <c r="T390" s="72"/>
      <c r="U390" s="71">
        <v>83089505</v>
      </c>
      <c r="V390" s="71">
        <v>4618</v>
      </c>
      <c r="W390" s="71">
        <v>82</v>
      </c>
      <c r="X390" s="71">
        <v>60046</v>
      </c>
      <c r="Y390" s="71">
        <v>57623</v>
      </c>
      <c r="Z390" s="71">
        <v>89196</v>
      </c>
      <c r="AA390" s="71">
        <v>25335</v>
      </c>
      <c r="AB390" s="71">
        <v>142794</v>
      </c>
      <c r="AC390" s="71">
        <v>63202</v>
      </c>
      <c r="AD390" s="71">
        <v>25.769092136530251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2178</v>
      </c>
      <c r="B391" s="70">
        <v>362</v>
      </c>
      <c r="C391" s="70">
        <v>5</v>
      </c>
      <c r="D391" s="70">
        <v>22</v>
      </c>
      <c r="E391" s="70">
        <v>2008</v>
      </c>
      <c r="F391" s="70" t="s">
        <v>792</v>
      </c>
      <c r="G391" s="70" t="s">
        <v>1756</v>
      </c>
      <c r="H391" s="70" t="s">
        <v>1757</v>
      </c>
      <c r="I391" s="148"/>
      <c r="J391" s="71">
        <v>1735.9637383438869</v>
      </c>
      <c r="K391" s="71">
        <v>8.2047664457304883</v>
      </c>
      <c r="L391" s="71">
        <v>6.2492773392394341</v>
      </c>
      <c r="M391" s="71">
        <v>304.60813848031512</v>
      </c>
      <c r="N391" s="71">
        <v>214.2617707172671</v>
      </c>
      <c r="O391" s="71">
        <v>175.25660524127261</v>
      </c>
      <c r="P391" s="71">
        <v>126.58872081713849</v>
      </c>
      <c r="Q391" s="71">
        <v>8.7569939349510992</v>
      </c>
      <c r="R391" s="71">
        <v>0.28277867002399998</v>
      </c>
      <c r="S391" s="71">
        <v>27.21679919328756</v>
      </c>
      <c r="T391" s="72"/>
      <c r="U391" s="71">
        <v>89330287</v>
      </c>
      <c r="V391" s="71">
        <v>4618</v>
      </c>
      <c r="W391" s="71">
        <v>82</v>
      </c>
      <c r="X391" s="71">
        <v>60046</v>
      </c>
      <c r="Y391" s="71">
        <v>58447</v>
      </c>
      <c r="Z391" s="71">
        <v>89759</v>
      </c>
      <c r="AA391" s="71">
        <v>24818</v>
      </c>
      <c r="AB391" s="71">
        <v>143095</v>
      </c>
      <c r="AC391" s="71">
        <v>53413</v>
      </c>
      <c r="AD391" s="71">
        <v>27.21679919328756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2179</v>
      </c>
      <c r="B392" s="70">
        <v>363</v>
      </c>
      <c r="C392" s="70">
        <v>6</v>
      </c>
      <c r="D392" s="70">
        <v>22</v>
      </c>
      <c r="E392" s="70">
        <v>2009</v>
      </c>
      <c r="F392" s="70" t="s">
        <v>176</v>
      </c>
      <c r="G392" s="70" t="s">
        <v>1756</v>
      </c>
      <c r="H392" s="70" t="s">
        <v>1757</v>
      </c>
      <c r="I392" s="148"/>
      <c r="J392" s="71">
        <v>1153.7459658015159</v>
      </c>
      <c r="K392" s="71">
        <v>7.67195868550525</v>
      </c>
      <c r="L392" s="71">
        <v>21.36091037621711</v>
      </c>
      <c r="M392" s="71">
        <v>314.96729335854639</v>
      </c>
      <c r="N392" s="71">
        <v>187.66808430948831</v>
      </c>
      <c r="O392" s="71">
        <v>178.4958267106536</v>
      </c>
      <c r="P392" s="71">
        <v>120.2316879998928</v>
      </c>
      <c r="Q392" s="71">
        <v>8.3675364396387195</v>
      </c>
      <c r="R392" s="71">
        <v>7.9805216573839405E-2</v>
      </c>
      <c r="S392" s="71">
        <v>24.72971873927348</v>
      </c>
      <c r="T392" s="72"/>
      <c r="U392" s="71">
        <v>51811460</v>
      </c>
      <c r="V392" s="71">
        <v>4752</v>
      </c>
      <c r="W392" s="71">
        <v>436</v>
      </c>
      <c r="X392" s="71">
        <v>67256</v>
      </c>
      <c r="Y392" s="71">
        <v>59310</v>
      </c>
      <c r="Z392" s="71">
        <v>90234</v>
      </c>
      <c r="AA392" s="71">
        <v>24199</v>
      </c>
      <c r="AB392" s="71">
        <v>143532</v>
      </c>
      <c r="AC392" s="71">
        <v>14706</v>
      </c>
      <c r="AD392" s="71">
        <v>24.72971873927348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283.86500000000001</v>
      </c>
      <c r="BK392" s="71">
        <v>1.57</v>
      </c>
      <c r="BL392" s="71">
        <v>114.624</v>
      </c>
      <c r="BM392" s="71">
        <v>0</v>
      </c>
      <c r="BN392" s="72"/>
      <c r="BO392" s="71">
        <v>0</v>
      </c>
      <c r="BP392" s="71">
        <v>0</v>
      </c>
      <c r="BQ392" s="71">
        <v>12</v>
      </c>
      <c r="BR392" s="71">
        <v>1</v>
      </c>
      <c r="BS392" s="71">
        <v>8</v>
      </c>
      <c r="BT392" s="71">
        <v>0</v>
      </c>
      <c r="BU392"/>
      <c r="BV392" s="70">
        <v>331.93599999999998</v>
      </c>
      <c r="BW392" s="70">
        <v>9.9450000000000003</v>
      </c>
      <c r="BX392" s="70">
        <v>51.542000000000002</v>
      </c>
      <c r="BY392" s="70">
        <v>0</v>
      </c>
      <c r="BZ392" s="70">
        <v>6.6360000000000001</v>
      </c>
      <c r="CA392" s="70">
        <v>0</v>
      </c>
      <c r="CB392" s="70">
        <v>0</v>
      </c>
      <c r="CC392" s="70">
        <v>0</v>
      </c>
      <c r="CD392" s="70">
        <v>0</v>
      </c>
    </row>
    <row r="393" spans="1:82">
      <c r="A393" s="70" t="s">
        <v>2180</v>
      </c>
      <c r="B393" s="70">
        <v>364</v>
      </c>
      <c r="C393" s="70">
        <v>7</v>
      </c>
      <c r="D393" s="70">
        <v>22</v>
      </c>
      <c r="E393" s="70">
        <v>2010</v>
      </c>
      <c r="F393" s="70" t="s">
        <v>177</v>
      </c>
      <c r="G393" s="70" t="s">
        <v>1756</v>
      </c>
      <c r="H393" s="70" t="s">
        <v>1757</v>
      </c>
      <c r="I393" s="148"/>
      <c r="J393" s="71">
        <v>1232.560703474152</v>
      </c>
      <c r="K393" s="71">
        <v>8.2152289025101322</v>
      </c>
      <c r="L393" s="71">
        <v>20.515031528342881</v>
      </c>
      <c r="M393" s="71">
        <v>301.32800310379372</v>
      </c>
      <c r="N393" s="71">
        <v>210.80142628245451</v>
      </c>
      <c r="O393" s="71">
        <v>178.8791912550879</v>
      </c>
      <c r="P393" s="71">
        <v>122.1035396053807</v>
      </c>
      <c r="Q393" s="71">
        <v>8.7152427472650107</v>
      </c>
      <c r="R393" s="71">
        <v>9.7401017485814728E-2</v>
      </c>
      <c r="S393" s="71">
        <v>29.161944640073369</v>
      </c>
      <c r="T393" s="72"/>
      <c r="U393" s="71">
        <v>60457030</v>
      </c>
      <c r="V393" s="71">
        <v>4752</v>
      </c>
      <c r="W393" s="71">
        <v>436</v>
      </c>
      <c r="X393" s="71">
        <v>67256</v>
      </c>
      <c r="Y393" s="71">
        <v>59880</v>
      </c>
      <c r="Z393" s="71">
        <v>90848</v>
      </c>
      <c r="AA393" s="71">
        <v>23962</v>
      </c>
      <c r="AB393" s="71">
        <v>143251</v>
      </c>
      <c r="AC393" s="71">
        <v>17009</v>
      </c>
      <c r="AD393" s="71">
        <v>29.161944640073369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311.51299999999998</v>
      </c>
      <c r="BK393" s="71">
        <v>1.61</v>
      </c>
      <c r="BL393" s="71">
        <v>96.206999999999994</v>
      </c>
      <c r="BM393" s="71">
        <v>0</v>
      </c>
      <c r="BN393" s="72"/>
      <c r="BO393" s="71">
        <v>0</v>
      </c>
      <c r="BP393" s="71">
        <v>0</v>
      </c>
      <c r="BQ393" s="71">
        <v>13</v>
      </c>
      <c r="BR393" s="71">
        <v>1</v>
      </c>
      <c r="BS393" s="71">
        <v>8</v>
      </c>
      <c r="BT393" s="71">
        <v>0</v>
      </c>
      <c r="BU393"/>
      <c r="BV393" s="70">
        <v>358.63200000000001</v>
      </c>
      <c r="BW393" s="70">
        <v>8.9960000000000004</v>
      </c>
      <c r="BX393" s="70">
        <v>35.048000000000002</v>
      </c>
      <c r="BY393" s="70">
        <v>0</v>
      </c>
      <c r="BZ393" s="70">
        <v>6.6539999999999999</v>
      </c>
      <c r="CA393" s="70">
        <v>0</v>
      </c>
      <c r="CB393" s="70">
        <v>0</v>
      </c>
      <c r="CC393" s="70">
        <v>0</v>
      </c>
      <c r="CD393" s="70">
        <v>0</v>
      </c>
    </row>
    <row r="394" spans="1:82">
      <c r="A394" s="70" t="s">
        <v>2181</v>
      </c>
      <c r="B394" s="70">
        <v>365</v>
      </c>
      <c r="C394" s="70">
        <v>8</v>
      </c>
      <c r="D394" s="70">
        <v>22</v>
      </c>
      <c r="E394" s="70">
        <v>2011</v>
      </c>
      <c r="F394" s="70" t="s">
        <v>178</v>
      </c>
      <c r="G394" s="70" t="s">
        <v>1756</v>
      </c>
      <c r="H394" s="70" t="s">
        <v>1757</v>
      </c>
      <c r="I394" s="148"/>
      <c r="J394" s="71">
        <v>1432.669438624833</v>
      </c>
      <c r="K394" s="71">
        <v>11.797334011718471</v>
      </c>
      <c r="L394" s="71">
        <v>21.858319149346311</v>
      </c>
      <c r="M394" s="71">
        <v>366.84992123091791</v>
      </c>
      <c r="N394" s="71">
        <v>227.66167470270409</v>
      </c>
      <c r="O394" s="71">
        <v>178.35564342003954</v>
      </c>
      <c r="P394" s="71">
        <v>120.58896662202982</v>
      </c>
      <c r="Q394" s="71">
        <v>10.0348257386286</v>
      </c>
      <c r="R394" s="71">
        <v>9.1178287359606133E-2</v>
      </c>
      <c r="S394" s="71">
        <v>32.782147956193732</v>
      </c>
      <c r="T394" s="72"/>
      <c r="U394" s="71">
        <v>65180604</v>
      </c>
      <c r="V394" s="71">
        <v>4752</v>
      </c>
      <c r="W394" s="71">
        <v>436</v>
      </c>
      <c r="X394" s="71">
        <v>67256</v>
      </c>
      <c r="Y394" s="71">
        <v>60494</v>
      </c>
      <c r="Z394" s="71">
        <v>92550</v>
      </c>
      <c r="AA394" s="71">
        <v>24369</v>
      </c>
      <c r="AB394" s="71">
        <v>142993</v>
      </c>
      <c r="AC394" s="71">
        <v>15896</v>
      </c>
      <c r="AD394" s="71">
        <v>32.782147956193732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2.2269999999999999</v>
      </c>
      <c r="BI394" s="71">
        <v>0</v>
      </c>
      <c r="BJ394" s="71">
        <v>306.39600000000002</v>
      </c>
      <c r="BK394" s="71">
        <v>1.704</v>
      </c>
      <c r="BL394" s="71">
        <v>101.392</v>
      </c>
      <c r="BM394" s="71">
        <v>0</v>
      </c>
      <c r="BN394" s="72"/>
      <c r="BO394" s="71">
        <v>1</v>
      </c>
      <c r="BP394" s="71">
        <v>0</v>
      </c>
      <c r="BQ394" s="71">
        <v>13</v>
      </c>
      <c r="BR394" s="71">
        <v>1</v>
      </c>
      <c r="BS394" s="71">
        <v>8</v>
      </c>
      <c r="BT394" s="71">
        <v>0</v>
      </c>
      <c r="BU394"/>
      <c r="BV394" s="70">
        <v>351.17099999999999</v>
      </c>
      <c r="BW394" s="70">
        <v>10.617000000000001</v>
      </c>
      <c r="BX394" s="70">
        <v>39.359000000000002</v>
      </c>
      <c r="BY394" s="70">
        <v>0</v>
      </c>
      <c r="BZ394" s="70">
        <v>10.571999999999999</v>
      </c>
      <c r="CA394" s="70">
        <v>0</v>
      </c>
      <c r="CB394" s="70">
        <v>0</v>
      </c>
      <c r="CC394" s="70">
        <v>0</v>
      </c>
      <c r="CD394" s="70">
        <v>0</v>
      </c>
    </row>
    <row r="395" spans="1:82">
      <c r="A395" s="70" t="s">
        <v>2182</v>
      </c>
      <c r="B395" s="70">
        <v>366</v>
      </c>
      <c r="C395" s="70">
        <v>9</v>
      </c>
      <c r="D395" s="70">
        <v>22</v>
      </c>
      <c r="E395" s="70">
        <v>2012</v>
      </c>
      <c r="F395" s="70" t="s">
        <v>179</v>
      </c>
      <c r="G395" s="70" t="s">
        <v>1756</v>
      </c>
      <c r="H395" s="70" t="s">
        <v>1757</v>
      </c>
      <c r="I395" s="148"/>
      <c r="J395" s="71">
        <v>1535.8720597236411</v>
      </c>
      <c r="K395" s="71">
        <v>11.178631267267299</v>
      </c>
      <c r="L395" s="71">
        <v>21.902060424902071</v>
      </c>
      <c r="M395" s="71">
        <v>401.04667957266219</v>
      </c>
      <c r="N395" s="71">
        <v>256.90315165168732</v>
      </c>
      <c r="O395" s="71">
        <v>179.73595303597494</v>
      </c>
      <c r="P395" s="71">
        <v>120.39419773973351</v>
      </c>
      <c r="Q395" s="71">
        <v>11.119936897668399</v>
      </c>
      <c r="R395" s="71">
        <v>0.11050838895856149</v>
      </c>
      <c r="S395" s="71">
        <v>27.930925732327619</v>
      </c>
      <c r="T395" s="72"/>
      <c r="U395" s="71">
        <v>68543159</v>
      </c>
      <c r="V395" s="71">
        <v>4752</v>
      </c>
      <c r="W395" s="71">
        <v>436</v>
      </c>
      <c r="X395" s="71">
        <v>67256</v>
      </c>
      <c r="Y395" s="71">
        <v>62512</v>
      </c>
      <c r="Z395" s="71">
        <v>94006</v>
      </c>
      <c r="AA395" s="71">
        <v>24192</v>
      </c>
      <c r="AB395" s="71">
        <v>145843</v>
      </c>
      <c r="AC395" s="71">
        <v>18767</v>
      </c>
      <c r="AD395" s="71">
        <v>27.930925732327619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251.976</v>
      </c>
      <c r="BK395" s="71">
        <v>0</v>
      </c>
      <c r="BL395" s="71">
        <v>101.636</v>
      </c>
      <c r="BM395" s="71">
        <v>0</v>
      </c>
      <c r="BN395" s="72"/>
      <c r="BO395" s="71">
        <v>0</v>
      </c>
      <c r="BP395" s="71">
        <v>0</v>
      </c>
      <c r="BQ395" s="71">
        <v>13</v>
      </c>
      <c r="BR395" s="71">
        <v>0</v>
      </c>
      <c r="BS395" s="71">
        <v>8</v>
      </c>
      <c r="BT395" s="71">
        <v>0</v>
      </c>
      <c r="BU395"/>
      <c r="BV395" s="70">
        <v>295.78199999999998</v>
      </c>
      <c r="BW395" s="70">
        <v>9.9120000000000008</v>
      </c>
      <c r="BX395" s="70">
        <v>41.87</v>
      </c>
      <c r="BY395" s="70">
        <v>0</v>
      </c>
      <c r="BZ395" s="70">
        <v>6.048</v>
      </c>
      <c r="CA395" s="70">
        <v>0</v>
      </c>
      <c r="CB395" s="70">
        <v>0</v>
      </c>
      <c r="CC395" s="70">
        <v>0</v>
      </c>
      <c r="CD395" s="70">
        <v>0</v>
      </c>
    </row>
    <row r="396" spans="1:82">
      <c r="A396" s="70" t="s">
        <v>2183</v>
      </c>
      <c r="B396" s="70">
        <v>367</v>
      </c>
      <c r="C396" s="70">
        <v>10</v>
      </c>
      <c r="D396" s="70">
        <v>22</v>
      </c>
      <c r="E396" s="70">
        <v>2013</v>
      </c>
      <c r="F396" s="70" t="s">
        <v>180</v>
      </c>
      <c r="G396" s="70" t="s">
        <v>1756</v>
      </c>
      <c r="H396" s="70" t="s">
        <v>1757</v>
      </c>
      <c r="I396" s="148"/>
      <c r="J396" s="71">
        <v>1600.429683038438</v>
      </c>
      <c r="K396" s="71">
        <v>9.9668102796548332</v>
      </c>
      <c r="L396" s="71">
        <v>21.016211253961821</v>
      </c>
      <c r="M396" s="71">
        <v>391.42057650844993</v>
      </c>
      <c r="N396" s="71">
        <v>255.2810844388284</v>
      </c>
      <c r="O396" s="71">
        <v>174.33454237997549</v>
      </c>
      <c r="P396" s="71">
        <v>120.13350690937041</v>
      </c>
      <c r="Q396" s="71">
        <v>11.2576124042107</v>
      </c>
      <c r="R396" s="71">
        <v>0.1130107708348551</v>
      </c>
      <c r="S396" s="71">
        <v>24.897680613487569</v>
      </c>
      <c r="T396" s="72"/>
      <c r="U396" s="71">
        <v>66929288</v>
      </c>
      <c r="V396" s="71">
        <v>4752</v>
      </c>
      <c r="W396" s="71">
        <v>436</v>
      </c>
      <c r="X396" s="71">
        <v>67256</v>
      </c>
      <c r="Y396" s="71">
        <v>62847</v>
      </c>
      <c r="Z396" s="71">
        <v>95252</v>
      </c>
      <c r="AA396" s="71">
        <v>24049</v>
      </c>
      <c r="AB396" s="71">
        <v>145532</v>
      </c>
      <c r="AC396" s="71">
        <v>18734</v>
      </c>
      <c r="AD396" s="71">
        <v>24.897680613487569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3.1339999999999999</v>
      </c>
      <c r="BI396" s="71">
        <v>0</v>
      </c>
      <c r="BJ396" s="71">
        <v>338.50700000000001</v>
      </c>
      <c r="BK396" s="71">
        <v>0</v>
      </c>
      <c r="BL396" s="71">
        <v>111.842</v>
      </c>
      <c r="BM396" s="71">
        <v>0</v>
      </c>
      <c r="BN396" s="72"/>
      <c r="BO396" s="71">
        <v>1</v>
      </c>
      <c r="BP396" s="71">
        <v>0</v>
      </c>
      <c r="BQ396" s="71">
        <v>13</v>
      </c>
      <c r="BR396" s="71">
        <v>0</v>
      </c>
      <c r="BS396" s="71">
        <v>7</v>
      </c>
      <c r="BT396" s="71">
        <v>0</v>
      </c>
      <c r="BU396"/>
      <c r="BV396" s="70">
        <v>394.125</v>
      </c>
      <c r="BW396" s="70">
        <v>9.01</v>
      </c>
      <c r="BX396" s="70">
        <v>43.561</v>
      </c>
      <c r="BY396" s="70">
        <v>0</v>
      </c>
      <c r="BZ396" s="70">
        <v>6.7869999999999999</v>
      </c>
      <c r="CA396" s="70">
        <v>0</v>
      </c>
      <c r="CB396" s="70">
        <v>0</v>
      </c>
      <c r="CC396" s="70">
        <v>0</v>
      </c>
      <c r="CD396" s="70">
        <v>0</v>
      </c>
    </row>
    <row r="397" spans="1:82">
      <c r="A397" s="70" t="s">
        <v>2184</v>
      </c>
      <c r="B397" s="70">
        <v>368</v>
      </c>
      <c r="C397" s="70">
        <v>11</v>
      </c>
      <c r="D397" s="70">
        <v>22</v>
      </c>
      <c r="E397" s="70">
        <v>2014</v>
      </c>
      <c r="F397" s="70" t="s">
        <v>181</v>
      </c>
      <c r="G397" s="70" t="s">
        <v>1756</v>
      </c>
      <c r="H397" s="70" t="s">
        <v>1757</v>
      </c>
      <c r="I397" s="148"/>
      <c r="J397" s="71">
        <v>1304.994844785223</v>
      </c>
      <c r="K397" s="71">
        <v>10.5553986172814</v>
      </c>
      <c r="L397" s="71">
        <v>24.926460773104999</v>
      </c>
      <c r="M397" s="71">
        <v>355.90698386570023</v>
      </c>
      <c r="N397" s="71">
        <v>249.8229602312847</v>
      </c>
      <c r="O397" s="71">
        <v>166.61619801274531</v>
      </c>
      <c r="P397" s="71">
        <v>120.43657747065798</v>
      </c>
      <c r="Q397" s="71">
        <v>10.7561070263275</v>
      </c>
      <c r="R397" s="71">
        <v>9.3232995684844916E-2</v>
      </c>
      <c r="S397" s="71">
        <v>36.036848424454469</v>
      </c>
      <c r="T397" s="72"/>
      <c r="U397" s="71">
        <v>60662491</v>
      </c>
      <c r="V397" s="71">
        <v>4357</v>
      </c>
      <c r="W397" s="71">
        <v>438</v>
      </c>
      <c r="X397" s="71">
        <v>63132</v>
      </c>
      <c r="Y397" s="71">
        <v>63339</v>
      </c>
      <c r="Z397" s="71">
        <v>95880</v>
      </c>
      <c r="AA397" s="71">
        <v>23985</v>
      </c>
      <c r="AB397" s="71">
        <v>144927</v>
      </c>
      <c r="AC397" s="71">
        <v>15504</v>
      </c>
      <c r="AD397" s="71">
        <v>36.036848424454469</v>
      </c>
      <c r="AE397" s="72"/>
      <c r="AF397" s="71"/>
      <c r="AG397" s="71"/>
      <c r="AH397" s="71"/>
      <c r="AI397" s="71"/>
      <c r="AJ397" s="71"/>
      <c r="AK397" s="71"/>
      <c r="AL397" s="71"/>
      <c r="AM397" s="71"/>
      <c r="AN397" s="71"/>
      <c r="AO397" s="71"/>
      <c r="AP397" s="71"/>
      <c r="AQ397" s="72"/>
      <c r="AR397" s="71">
        <v>2585</v>
      </c>
      <c r="AS397" s="71">
        <v>444</v>
      </c>
      <c r="AT397" s="71">
        <v>0</v>
      </c>
      <c r="AU397" s="71">
        <v>0</v>
      </c>
      <c r="AV397" s="71">
        <v>0</v>
      </c>
      <c r="AW397" s="71">
        <v>0</v>
      </c>
      <c r="AX397" s="71"/>
      <c r="AY397" s="72"/>
      <c r="AZ397" s="71">
        <v>10108.799999999999</v>
      </c>
      <c r="BA397" s="71">
        <v>28718.6</v>
      </c>
      <c r="BB397" s="71">
        <v>0</v>
      </c>
      <c r="BC397" s="71">
        <v>0</v>
      </c>
      <c r="BD397" s="71">
        <v>0</v>
      </c>
      <c r="BE397" s="71">
        <v>0</v>
      </c>
      <c r="BF397" s="71"/>
      <c r="BG397" s="72"/>
      <c r="BH397" s="71">
        <v>2.72</v>
      </c>
      <c r="BI397" s="71">
        <v>0</v>
      </c>
      <c r="BJ397" s="71">
        <v>357.76299999999998</v>
      </c>
      <c r="BK397" s="71">
        <v>0</v>
      </c>
      <c r="BL397" s="71">
        <v>102.95399999999999</v>
      </c>
      <c r="BM397" s="71">
        <v>0</v>
      </c>
      <c r="BN397" s="72"/>
      <c r="BO397" s="71">
        <v>1</v>
      </c>
      <c r="BP397" s="71">
        <v>0</v>
      </c>
      <c r="BQ397" s="71">
        <v>14</v>
      </c>
      <c r="BR397" s="71">
        <v>0</v>
      </c>
      <c r="BS397" s="71">
        <v>7</v>
      </c>
      <c r="BT397" s="71">
        <v>0</v>
      </c>
      <c r="BU397"/>
      <c r="BV397" s="70">
        <v>411.58300000000003</v>
      </c>
      <c r="BW397" s="70">
        <v>8.5579999999999998</v>
      </c>
      <c r="BX397" s="70">
        <v>35.679000000000002</v>
      </c>
      <c r="BY397" s="70">
        <v>0.96699999999999997</v>
      </c>
      <c r="BZ397" s="70">
        <v>6.65</v>
      </c>
      <c r="CA397" s="70">
        <v>0</v>
      </c>
      <c r="CB397" s="70">
        <v>0</v>
      </c>
      <c r="CC397" s="70">
        <v>0</v>
      </c>
      <c r="CD397" s="70">
        <v>0</v>
      </c>
    </row>
    <row r="398" spans="1:82">
      <c r="A398" s="70" t="s">
        <v>2185</v>
      </c>
      <c r="B398" s="70">
        <v>369</v>
      </c>
      <c r="C398" s="70">
        <v>12</v>
      </c>
      <c r="D398" s="70">
        <v>22</v>
      </c>
      <c r="E398" s="70">
        <v>2015</v>
      </c>
      <c r="F398" s="70" t="s">
        <v>182</v>
      </c>
      <c r="G398" s="70" t="s">
        <v>1756</v>
      </c>
      <c r="H398" s="70" t="s">
        <v>1757</v>
      </c>
      <c r="I398" s="148"/>
      <c r="J398" s="71">
        <v>1498.8553972194461</v>
      </c>
      <c r="K398" s="71">
        <v>10.09953380443206</v>
      </c>
      <c r="L398" s="71">
        <v>25.100279625247129</v>
      </c>
      <c r="M398" s="71">
        <v>396.01385873553937</v>
      </c>
      <c r="N398" s="71">
        <v>237.10929107525891</v>
      </c>
      <c r="O398" s="71">
        <v>166.60803764869061</v>
      </c>
      <c r="P398" s="71">
        <v>119.85833971364661</v>
      </c>
      <c r="Q398" s="71">
        <v>10.468578800459101</v>
      </c>
      <c r="R398" s="71">
        <v>0.13005043588213286</v>
      </c>
      <c r="S398" s="71">
        <v>22.717178268909169</v>
      </c>
      <c r="T398" s="72"/>
      <c r="U398" s="71">
        <v>77845806</v>
      </c>
      <c r="V398" s="71">
        <v>4357</v>
      </c>
      <c r="W398" s="71">
        <v>438</v>
      </c>
      <c r="X398" s="71">
        <v>63132</v>
      </c>
      <c r="Y398" s="71">
        <v>63738</v>
      </c>
      <c r="Z398" s="71">
        <v>96798</v>
      </c>
      <c r="AA398" s="71">
        <v>23851</v>
      </c>
      <c r="AB398" s="71">
        <v>144088</v>
      </c>
      <c r="AC398" s="71">
        <v>22230</v>
      </c>
      <c r="AD398" s="71">
        <v>22.717178268909169</v>
      </c>
      <c r="AE398" s="72"/>
      <c r="AF398" s="71">
        <v>841126464.12963939</v>
      </c>
      <c r="AG398" s="71">
        <v>7912317.6846616725</v>
      </c>
      <c r="AH398" s="71">
        <v>4804343.7160509545</v>
      </c>
      <c r="AI398" s="71">
        <v>484201526.34047151</v>
      </c>
      <c r="AJ398" s="71">
        <v>349437431.80358827</v>
      </c>
      <c r="AK398" s="71">
        <v>0</v>
      </c>
      <c r="AL398" s="71">
        <v>0</v>
      </c>
      <c r="AM398" s="71">
        <v>19746655.97357291</v>
      </c>
      <c r="AN398" s="71">
        <v>0</v>
      </c>
      <c r="AO398" s="71">
        <v>0</v>
      </c>
      <c r="AP398" s="71">
        <v>1707228739.6479847</v>
      </c>
      <c r="AQ398" s="72"/>
      <c r="AR398" s="71">
        <v>2861</v>
      </c>
      <c r="AS398" s="71">
        <v>690</v>
      </c>
      <c r="AT398" s="71">
        <v>0</v>
      </c>
      <c r="AU398" s="71">
        <v>0</v>
      </c>
      <c r="AV398" s="71">
        <v>0</v>
      </c>
      <c r="AW398" s="71">
        <v>0</v>
      </c>
      <c r="AX398" s="71"/>
      <c r="AY398" s="72"/>
      <c r="AZ398" s="71">
        <v>11410.8</v>
      </c>
      <c r="BA398" s="71">
        <v>43662.6</v>
      </c>
      <c r="BB398" s="71">
        <v>0</v>
      </c>
      <c r="BC398" s="71">
        <v>0</v>
      </c>
      <c r="BD398" s="71">
        <v>0</v>
      </c>
      <c r="BE398" s="71">
        <v>0</v>
      </c>
      <c r="BF398" s="71"/>
      <c r="BG398" s="72"/>
      <c r="BH398" s="71">
        <v>0</v>
      </c>
      <c r="BI398" s="71">
        <v>0</v>
      </c>
      <c r="BJ398" s="71">
        <v>328.464</v>
      </c>
      <c r="BK398" s="71">
        <v>0</v>
      </c>
      <c r="BL398" s="71">
        <v>103.496</v>
      </c>
      <c r="BM398" s="71">
        <v>0</v>
      </c>
      <c r="BN398" s="72"/>
      <c r="BO398" s="71">
        <v>0</v>
      </c>
      <c r="BP398" s="71">
        <v>0</v>
      </c>
      <c r="BQ398" s="71">
        <v>14</v>
      </c>
      <c r="BR398" s="71">
        <v>0</v>
      </c>
      <c r="BS398" s="71">
        <v>7</v>
      </c>
      <c r="BT398" s="71">
        <v>0</v>
      </c>
      <c r="BU398"/>
      <c r="BV398" s="70">
        <v>379.06900000000002</v>
      </c>
      <c r="BW398" s="70">
        <v>8.4</v>
      </c>
      <c r="BX398" s="70">
        <v>36.835999999999999</v>
      </c>
      <c r="BY398" s="70">
        <v>0.95399999999999996</v>
      </c>
      <c r="BZ398" s="70">
        <v>6.7009999999999996</v>
      </c>
      <c r="CA398" s="70">
        <v>0</v>
      </c>
      <c r="CB398" s="70">
        <v>0</v>
      </c>
      <c r="CC398" s="70">
        <v>0</v>
      </c>
      <c r="CD398" s="70">
        <v>0</v>
      </c>
    </row>
    <row r="399" spans="1:82">
      <c r="A399" s="70" t="s">
        <v>2186</v>
      </c>
      <c r="B399" s="70">
        <v>370</v>
      </c>
      <c r="C399" s="70">
        <v>13</v>
      </c>
      <c r="D399" s="70">
        <v>22</v>
      </c>
      <c r="E399" s="70">
        <v>2016</v>
      </c>
      <c r="F399" s="70" t="s">
        <v>155</v>
      </c>
      <c r="G399" s="70" t="s">
        <v>1756</v>
      </c>
      <c r="H399" s="70" t="s">
        <v>1757</v>
      </c>
      <c r="I399" s="148"/>
      <c r="J399" s="71">
        <v>1379.1117677821799</v>
      </c>
      <c r="K399" s="71">
        <v>9.3824804360109368</v>
      </c>
      <c r="L399" s="71">
        <v>24.923618809084303</v>
      </c>
      <c r="M399" s="71">
        <v>289.6739140364441</v>
      </c>
      <c r="N399" s="71">
        <v>210.99551092717115</v>
      </c>
      <c r="O399" s="71">
        <v>166.23411903491311</v>
      </c>
      <c r="P399" s="71">
        <v>115.49182037262327</v>
      </c>
      <c r="Q399" s="71">
        <v>10.140640238612013</v>
      </c>
      <c r="R399" s="71">
        <v>0.13305190144731727</v>
      </c>
      <c r="S399" s="71">
        <v>21.809859631717963</v>
      </c>
      <c r="T399" s="72"/>
      <c r="U399" s="71">
        <v>64544561</v>
      </c>
      <c r="V399" s="71">
        <v>4357</v>
      </c>
      <c r="W399" s="71">
        <v>438</v>
      </c>
      <c r="X399" s="71">
        <v>63132</v>
      </c>
      <c r="Y399" s="71">
        <v>64420</v>
      </c>
      <c r="Z399" s="71">
        <v>97768</v>
      </c>
      <c r="AA399" s="71">
        <v>23770</v>
      </c>
      <c r="AB399" s="71">
        <v>143570</v>
      </c>
      <c r="AC399" s="71">
        <v>22723.955073464629</v>
      </c>
      <c r="AD399" s="71">
        <v>21.809859631717959</v>
      </c>
      <c r="AE399" s="72"/>
      <c r="AF399" s="71">
        <v>775214877.0433327</v>
      </c>
      <c r="AG399" s="71">
        <v>7054302.490405065</v>
      </c>
      <c r="AH399" s="71">
        <v>4308066.5392155787</v>
      </c>
      <c r="AI399" s="71">
        <v>450619309.43572801</v>
      </c>
      <c r="AJ399" s="71">
        <v>303162587.70194268</v>
      </c>
      <c r="AK399" s="71">
        <v>0</v>
      </c>
      <c r="AL399" s="71">
        <v>0</v>
      </c>
      <c r="AM399" s="71">
        <v>19690952.308615651</v>
      </c>
      <c r="AN399" s="71">
        <v>0</v>
      </c>
      <c r="AO399" s="71">
        <v>0</v>
      </c>
      <c r="AP399" s="71">
        <v>1560050095.5192397</v>
      </c>
      <c r="AQ399" s="72"/>
      <c r="AR399" s="71">
        <v>3105</v>
      </c>
      <c r="AS399" s="71">
        <v>836</v>
      </c>
      <c r="AT399" s="71">
        <v>0</v>
      </c>
      <c r="AU399" s="71">
        <v>0</v>
      </c>
      <c r="AV399" s="71">
        <v>0</v>
      </c>
      <c r="AW399" s="71">
        <v>0</v>
      </c>
      <c r="AX399" s="71"/>
      <c r="AY399" s="72"/>
      <c r="AZ399" s="71">
        <v>12649.5</v>
      </c>
      <c r="BA399" s="71">
        <v>52316.6</v>
      </c>
      <c r="BB399" s="71">
        <v>0</v>
      </c>
      <c r="BC399" s="71">
        <v>0</v>
      </c>
      <c r="BD399" s="71">
        <v>0</v>
      </c>
      <c r="BE399" s="71">
        <v>0</v>
      </c>
      <c r="BF399" s="71"/>
      <c r="BG399" s="72"/>
      <c r="BH399" s="71">
        <v>0</v>
      </c>
      <c r="BI399" s="71">
        <v>0</v>
      </c>
      <c r="BJ399" s="71">
        <v>289.03800000000001</v>
      </c>
      <c r="BK399" s="71">
        <v>0</v>
      </c>
      <c r="BL399" s="71">
        <v>100.93611900000001</v>
      </c>
      <c r="BM399" s="71">
        <v>0</v>
      </c>
      <c r="BN399" s="72"/>
      <c r="BO399" s="71">
        <v>0</v>
      </c>
      <c r="BP399" s="71">
        <v>0</v>
      </c>
      <c r="BQ399" s="71">
        <v>15</v>
      </c>
      <c r="BR399" s="71">
        <v>0</v>
      </c>
      <c r="BS399" s="71">
        <v>7</v>
      </c>
      <c r="BT399" s="71">
        <v>0</v>
      </c>
      <c r="BU399"/>
      <c r="BV399" s="70">
        <v>340.83800000000002</v>
      </c>
      <c r="BW399" s="70">
        <v>7.3289999999999997</v>
      </c>
      <c r="BX399" s="70">
        <v>36.484000000000002</v>
      </c>
      <c r="BY399" s="70">
        <v>0.94612300000000005</v>
      </c>
      <c r="BZ399" s="70">
        <v>4.3769960000000001</v>
      </c>
      <c r="CA399" s="70">
        <v>0</v>
      </c>
      <c r="CB399" s="70">
        <v>0</v>
      </c>
      <c r="CC399" s="70">
        <v>0</v>
      </c>
      <c r="CD399" s="70">
        <v>0</v>
      </c>
    </row>
    <row r="400" spans="1:82">
      <c r="A400" s="70" t="s">
        <v>2187</v>
      </c>
      <c r="B400" s="70">
        <v>371</v>
      </c>
      <c r="C400" s="70">
        <v>14</v>
      </c>
      <c r="D400" s="70">
        <v>22</v>
      </c>
      <c r="E400" s="70">
        <v>2017</v>
      </c>
      <c r="F400" s="70" t="s">
        <v>156</v>
      </c>
      <c r="G400" s="70" t="s">
        <v>1756</v>
      </c>
      <c r="H400" s="70" t="s">
        <v>1757</v>
      </c>
      <c r="I400" s="148"/>
      <c r="J400" s="71">
        <v>1183.1561437000714</v>
      </c>
      <c r="K400" s="71">
        <v>9.3416039295589215</v>
      </c>
      <c r="L400" s="71">
        <v>24.818766858312699</v>
      </c>
      <c r="M400" s="71">
        <v>263.44875939808429</v>
      </c>
      <c r="N400" s="71">
        <v>230.04415762987921</v>
      </c>
      <c r="O400" s="71">
        <v>164.10529320576208</v>
      </c>
      <c r="P400" s="71">
        <v>113.82842780374148</v>
      </c>
      <c r="Q400" s="71">
        <v>9.7689315334571294</v>
      </c>
      <c r="R400" s="71">
        <v>8.1416249426260592E-2</v>
      </c>
      <c r="S400" s="71">
        <v>27.141931844370031</v>
      </c>
      <c r="T400" s="72"/>
      <c r="U400" s="71">
        <v>65331668.999999993</v>
      </c>
      <c r="V400" s="71">
        <v>4357</v>
      </c>
      <c r="W400" s="71">
        <v>438</v>
      </c>
      <c r="X400" s="71">
        <v>63132</v>
      </c>
      <c r="Y400" s="71">
        <v>65175</v>
      </c>
      <c r="Z400" s="71">
        <v>98117</v>
      </c>
      <c r="AA400" s="71">
        <v>23577</v>
      </c>
      <c r="AB400" s="71">
        <v>143024</v>
      </c>
      <c r="AC400" s="71">
        <v>14181</v>
      </c>
      <c r="AD400" s="71">
        <v>27.141931844370031</v>
      </c>
      <c r="AE400" s="72"/>
      <c r="AF400" s="71">
        <v>731980767.25589311</v>
      </c>
      <c r="AG400" s="71">
        <v>7108555.4969576756</v>
      </c>
      <c r="AH400" s="71">
        <v>5156587.4628697596</v>
      </c>
      <c r="AI400" s="71">
        <v>426416075.83594948</v>
      </c>
      <c r="AJ400" s="71">
        <v>338535011.50529999</v>
      </c>
      <c r="AK400" s="71">
        <v>0</v>
      </c>
      <c r="AL400" s="71">
        <v>0</v>
      </c>
      <c r="AM400" s="71">
        <v>19646760.956258569</v>
      </c>
      <c r="AN400" s="71">
        <v>0</v>
      </c>
      <c r="AO400" s="71">
        <v>0</v>
      </c>
      <c r="AP400" s="71">
        <v>1528843758.5132287</v>
      </c>
      <c r="AQ400" s="72"/>
      <c r="AR400" s="71">
        <v>3325</v>
      </c>
      <c r="AS400" s="71">
        <v>953</v>
      </c>
      <c r="AT400" s="71">
        <v>0</v>
      </c>
      <c r="AU400" s="71">
        <v>0</v>
      </c>
      <c r="AV400" s="71">
        <v>0</v>
      </c>
      <c r="AW400" s="71">
        <v>1</v>
      </c>
      <c r="AX400" s="71"/>
      <c r="AY400" s="72"/>
      <c r="AZ400" s="71">
        <v>13782.8</v>
      </c>
      <c r="BA400" s="71">
        <v>60375.10000000002</v>
      </c>
      <c r="BB400" s="71">
        <v>0</v>
      </c>
      <c r="BC400" s="71">
        <v>0</v>
      </c>
      <c r="BD400" s="71">
        <v>0</v>
      </c>
      <c r="BE400" s="71">
        <v>2000</v>
      </c>
      <c r="BF400" s="71"/>
      <c r="BG400" s="72"/>
      <c r="BH400" s="71">
        <v>0</v>
      </c>
      <c r="BI400" s="71">
        <v>0</v>
      </c>
      <c r="BJ400" s="71">
        <v>260.84300000000002</v>
      </c>
      <c r="BK400" s="71">
        <v>0</v>
      </c>
      <c r="BL400" s="71">
        <v>102.80200000000001</v>
      </c>
      <c r="BM400" s="71">
        <v>0</v>
      </c>
      <c r="BN400" s="72"/>
      <c r="BO400" s="71">
        <v>0</v>
      </c>
      <c r="BP400" s="71">
        <v>0</v>
      </c>
      <c r="BQ400" s="71">
        <v>15</v>
      </c>
      <c r="BR400" s="71">
        <v>0</v>
      </c>
      <c r="BS400" s="71">
        <v>7</v>
      </c>
      <c r="BT400" s="71">
        <v>0</v>
      </c>
      <c r="BU400"/>
      <c r="BV400" s="70">
        <v>311.29000000000002</v>
      </c>
      <c r="BW400" s="70">
        <v>5.2880000000000003</v>
      </c>
      <c r="BX400" s="70">
        <v>41.978000000000002</v>
      </c>
      <c r="BY400" s="70">
        <v>0.93600000000000005</v>
      </c>
      <c r="BZ400" s="70">
        <v>4.1529999999999996</v>
      </c>
      <c r="CA400" s="70">
        <v>0</v>
      </c>
      <c r="CB400" s="70">
        <v>0</v>
      </c>
      <c r="CC400" s="70">
        <v>0</v>
      </c>
      <c r="CD400" s="70">
        <v>0</v>
      </c>
    </row>
    <row r="401" spans="1:82">
      <c r="A401" s="70" t="s">
        <v>2188</v>
      </c>
      <c r="B401" s="70">
        <v>372</v>
      </c>
      <c r="C401" s="70">
        <v>15</v>
      </c>
      <c r="D401" s="70">
        <v>22</v>
      </c>
      <c r="E401" s="70">
        <v>2018</v>
      </c>
      <c r="F401" s="70" t="s">
        <v>183</v>
      </c>
      <c r="G401" s="70" t="s">
        <v>1756</v>
      </c>
      <c r="H401" s="70" t="s">
        <v>1757</v>
      </c>
      <c r="I401" s="148"/>
      <c r="J401" s="71">
        <v>1144.7109389496254</v>
      </c>
      <c r="K401" s="71">
        <v>8.8144959876417861</v>
      </c>
      <c r="L401" s="71">
        <v>23.279322181639916</v>
      </c>
      <c r="M401" s="71">
        <v>279.59221024025214</v>
      </c>
      <c r="N401" s="71">
        <v>221.55652267836319</v>
      </c>
      <c r="O401" s="71">
        <v>161.3618254581751</v>
      </c>
      <c r="P401" s="71">
        <v>112.48503766801089</v>
      </c>
      <c r="Q401" s="71">
        <v>9.0547126183620197</v>
      </c>
      <c r="R401" s="71">
        <v>2.4646050606576649E-2</v>
      </c>
      <c r="S401" s="71">
        <v>26.204994098246555</v>
      </c>
      <c r="T401" s="72"/>
      <c r="U401" s="71">
        <v>62985786</v>
      </c>
      <c r="V401" s="71">
        <v>4357</v>
      </c>
      <c r="W401" s="71">
        <v>438</v>
      </c>
      <c r="X401" s="71">
        <v>63132</v>
      </c>
      <c r="Y401" s="71">
        <v>66093</v>
      </c>
      <c r="Z401" s="71">
        <v>98324</v>
      </c>
      <c r="AA401" s="71">
        <v>23533</v>
      </c>
      <c r="AB401" s="71">
        <v>142862</v>
      </c>
      <c r="AC401" s="71">
        <v>4276</v>
      </c>
      <c r="AD401" s="71">
        <v>26.204994098246559</v>
      </c>
      <c r="AE401" s="72"/>
      <c r="AF401" s="71">
        <v>696606170.06413436</v>
      </c>
      <c r="AG401" s="71">
        <v>6312434.9763397826</v>
      </c>
      <c r="AH401" s="71">
        <v>4953816.4591602702</v>
      </c>
      <c r="AI401" s="71">
        <v>441878396.91075909</v>
      </c>
      <c r="AJ401" s="71">
        <v>326543157.84065402</v>
      </c>
      <c r="AK401" s="71">
        <v>0</v>
      </c>
      <c r="AL401" s="71">
        <v>0</v>
      </c>
      <c r="AM401" s="71">
        <v>19665112.978487581</v>
      </c>
      <c r="AN401" s="71">
        <v>0</v>
      </c>
      <c r="AO401" s="71">
        <v>0</v>
      </c>
      <c r="AP401" s="71">
        <v>1495959089.2295351</v>
      </c>
      <c r="AQ401" s="72"/>
      <c r="AR401" s="71">
        <v>3520</v>
      </c>
      <c r="AS401" s="71">
        <v>1067</v>
      </c>
      <c r="AT401" s="71">
        <v>0</v>
      </c>
      <c r="AU401" s="71">
        <v>0</v>
      </c>
      <c r="AV401" s="71">
        <v>0</v>
      </c>
      <c r="AW401" s="71">
        <v>1</v>
      </c>
      <c r="AX401" s="71"/>
      <c r="AY401" s="72"/>
      <c r="AZ401" s="71">
        <v>14817.599999999999</v>
      </c>
      <c r="BA401" s="71">
        <v>86295.7</v>
      </c>
      <c r="BB401" s="71">
        <v>0</v>
      </c>
      <c r="BC401" s="71">
        <v>0</v>
      </c>
      <c r="BD401" s="71">
        <v>0</v>
      </c>
      <c r="BE401" s="71">
        <v>2000</v>
      </c>
      <c r="BF401" s="71"/>
      <c r="BG401" s="72"/>
      <c r="BH401" s="71">
        <v>0</v>
      </c>
      <c r="BI401" s="71">
        <v>0</v>
      </c>
      <c r="BJ401" s="71">
        <v>163.47</v>
      </c>
      <c r="BK401" s="71">
        <v>0</v>
      </c>
      <c r="BL401" s="71">
        <v>126.26500000000001</v>
      </c>
      <c r="BM401" s="71">
        <v>0</v>
      </c>
      <c r="BN401" s="72"/>
      <c r="BO401" s="71">
        <v>0</v>
      </c>
      <c r="BP401" s="71">
        <v>0</v>
      </c>
      <c r="BQ401" s="71">
        <v>14</v>
      </c>
      <c r="BR401" s="71">
        <v>0</v>
      </c>
      <c r="BS401" s="71">
        <v>6</v>
      </c>
      <c r="BT401" s="71">
        <v>0</v>
      </c>
      <c r="BU401"/>
      <c r="BV401" s="70">
        <v>209.86799999999999</v>
      </c>
      <c r="BW401" s="70">
        <v>7.6980000000000004</v>
      </c>
      <c r="BX401" s="70">
        <v>67.965999999999994</v>
      </c>
      <c r="BY401" s="70">
        <v>0</v>
      </c>
      <c r="BZ401" s="70">
        <v>4.2030000000000003</v>
      </c>
      <c r="CA401" s="70">
        <v>0</v>
      </c>
      <c r="CB401" s="70">
        <v>0</v>
      </c>
      <c r="CC401" s="70">
        <v>0</v>
      </c>
      <c r="CD401" s="70">
        <v>0</v>
      </c>
    </row>
    <row r="402" spans="1:82">
      <c r="A402" s="70" t="s">
        <v>2189</v>
      </c>
      <c r="B402" s="70">
        <v>373</v>
      </c>
      <c r="C402" s="70">
        <v>16</v>
      </c>
      <c r="D402" s="70">
        <v>22</v>
      </c>
      <c r="E402" s="70">
        <v>2019</v>
      </c>
      <c r="F402" s="70" t="s">
        <v>158</v>
      </c>
      <c r="G402" s="70" t="s">
        <v>1756</v>
      </c>
      <c r="H402" s="70" t="s">
        <v>1757</v>
      </c>
      <c r="I402" s="148"/>
      <c r="J402" s="71">
        <v>1132.4936734539731</v>
      </c>
      <c r="K402" s="71">
        <v>8.049264266518982</v>
      </c>
      <c r="L402" s="71">
        <v>23.479616330185582</v>
      </c>
      <c r="M402" s="71">
        <v>273.3007319575126</v>
      </c>
      <c r="N402" s="71">
        <v>213.83266631260992</v>
      </c>
      <c r="O402" s="71">
        <v>157.99426853877583</v>
      </c>
      <c r="P402" s="71">
        <v>112.49537340269059</v>
      </c>
      <c r="Q402" s="71">
        <v>8.76470248183068</v>
      </c>
      <c r="R402" s="71">
        <v>5.4043932057971485E-2</v>
      </c>
      <c r="S402" s="71">
        <v>17.472201667164679</v>
      </c>
      <c r="T402" s="72"/>
      <c r="U402" s="71">
        <v>62502272</v>
      </c>
      <c r="V402" s="71">
        <v>4357</v>
      </c>
      <c r="W402" s="71">
        <v>438</v>
      </c>
      <c r="X402" s="71">
        <v>63132</v>
      </c>
      <c r="Y402" s="71">
        <v>66899</v>
      </c>
      <c r="Z402" s="71">
        <v>98915</v>
      </c>
      <c r="AA402" s="71">
        <v>23359</v>
      </c>
      <c r="AB402" s="71">
        <v>142030</v>
      </c>
      <c r="AC402" s="71">
        <v>9530</v>
      </c>
      <c r="AD402" s="71">
        <v>17.472201667164679</v>
      </c>
      <c r="AE402" s="72"/>
      <c r="AF402" s="71">
        <v>684746712.7413795</v>
      </c>
      <c r="AG402" s="71">
        <v>6095252.8030968187</v>
      </c>
      <c r="AH402" s="71">
        <v>5243621.7420275779</v>
      </c>
      <c r="AI402" s="71">
        <v>449605385.97957432</v>
      </c>
      <c r="AJ402" s="71">
        <v>317118122.55423409</v>
      </c>
      <c r="AK402" s="71">
        <v>0</v>
      </c>
      <c r="AL402" s="71">
        <v>0</v>
      </c>
      <c r="AM402" s="71">
        <v>19343416.798732448</v>
      </c>
      <c r="AN402" s="71">
        <v>0</v>
      </c>
      <c r="AO402" s="71">
        <v>0</v>
      </c>
      <c r="AP402" s="71">
        <v>1482152512.6190448</v>
      </c>
      <c r="AQ402" s="72"/>
      <c r="AR402" s="71">
        <v>3779</v>
      </c>
      <c r="AS402" s="71">
        <v>1164</v>
      </c>
      <c r="AT402" s="71">
        <v>0</v>
      </c>
      <c r="AU402" s="71">
        <v>0</v>
      </c>
      <c r="AV402" s="71">
        <v>0</v>
      </c>
      <c r="AW402" s="71">
        <v>1</v>
      </c>
      <c r="AX402" s="71"/>
      <c r="AY402" s="72"/>
      <c r="AZ402" s="71">
        <v>16087.19999999997</v>
      </c>
      <c r="BA402" s="71">
        <v>91553.200000000041</v>
      </c>
      <c r="BB402" s="71">
        <v>0</v>
      </c>
      <c r="BC402" s="71">
        <v>0</v>
      </c>
      <c r="BD402" s="71">
        <v>0</v>
      </c>
      <c r="BE402" s="71">
        <v>2000</v>
      </c>
      <c r="BF402" s="71"/>
      <c r="BG402" s="72"/>
      <c r="BH402" s="71">
        <v>0</v>
      </c>
      <c r="BI402" s="71">
        <v>0</v>
      </c>
      <c r="BJ402" s="71">
        <v>291.34199999999998</v>
      </c>
      <c r="BK402" s="71">
        <v>0</v>
      </c>
      <c r="BL402" s="71">
        <v>106.27500000000001</v>
      </c>
      <c r="BM402" s="71">
        <v>0</v>
      </c>
      <c r="BN402" s="72"/>
      <c r="BO402" s="71">
        <v>0</v>
      </c>
      <c r="BP402" s="71">
        <v>0</v>
      </c>
      <c r="BQ402" s="71">
        <v>16</v>
      </c>
      <c r="BR402" s="71">
        <v>0</v>
      </c>
      <c r="BS402" s="71">
        <v>6</v>
      </c>
      <c r="BT402" s="71">
        <v>0</v>
      </c>
      <c r="BU402"/>
      <c r="BV402" s="70">
        <v>336.53100000000001</v>
      </c>
      <c r="BW402" s="70">
        <v>6.8869999999999996</v>
      </c>
      <c r="BX402" s="70">
        <v>49.807000000000002</v>
      </c>
      <c r="BY402" s="70">
        <v>0</v>
      </c>
      <c r="BZ402" s="70">
        <v>4.3920000000000003</v>
      </c>
      <c r="CA402" s="70">
        <v>0</v>
      </c>
      <c r="CB402" s="70">
        <v>0</v>
      </c>
      <c r="CC402" s="70">
        <v>0</v>
      </c>
      <c r="CD402" s="70">
        <v>0</v>
      </c>
    </row>
    <row r="403" spans="1:82">
      <c r="A403" s="70" t="s">
        <v>2190</v>
      </c>
      <c r="B403" s="70">
        <v>374</v>
      </c>
      <c r="C403" s="70">
        <v>17</v>
      </c>
      <c r="D403" s="70">
        <v>22</v>
      </c>
      <c r="E403" s="70">
        <v>2020</v>
      </c>
      <c r="F403" s="70" t="s">
        <v>159</v>
      </c>
      <c r="G403" s="70" t="s">
        <v>1756</v>
      </c>
      <c r="H403" s="70" t="s">
        <v>1757</v>
      </c>
      <c r="I403" s="148"/>
      <c r="J403" s="71">
        <v>891.32409261373016</v>
      </c>
      <c r="K403" s="71">
        <v>8.6791542645345778</v>
      </c>
      <c r="L403" s="71">
        <v>20.912817959345396</v>
      </c>
      <c r="M403" s="71">
        <v>252.7807448218079</v>
      </c>
      <c r="N403" s="71">
        <v>206.40993152501935</v>
      </c>
      <c r="O403" s="71">
        <v>138.89412835707728</v>
      </c>
      <c r="P403" s="71">
        <v>105.63932215149612</v>
      </c>
      <c r="Q403" s="71">
        <v>8.3353364276287003</v>
      </c>
      <c r="R403" s="71">
        <v>5.9254322950854692E-2</v>
      </c>
      <c r="S403" s="71">
        <v>19.269638196638869</v>
      </c>
      <c r="T403" s="72"/>
      <c r="U403" s="71">
        <v>59602928</v>
      </c>
      <c r="V403" s="71">
        <v>3998</v>
      </c>
      <c r="W403" s="71">
        <v>423</v>
      </c>
      <c r="X403" s="71">
        <v>64941</v>
      </c>
      <c r="Y403" s="71">
        <v>67679</v>
      </c>
      <c r="Z403" s="71">
        <v>99250</v>
      </c>
      <c r="AA403" s="71">
        <v>23315</v>
      </c>
      <c r="AB403" s="71">
        <v>141371</v>
      </c>
      <c r="AC403" s="71">
        <v>10504</v>
      </c>
      <c r="AD403" s="71">
        <v>19.269638196638869</v>
      </c>
      <c r="AE403" s="72"/>
      <c r="AF403" s="71">
        <v>640101994.92772245</v>
      </c>
      <c r="AG403" s="71">
        <v>6199636.6194587778</v>
      </c>
      <c r="AH403" s="71">
        <v>3786159.0547848525</v>
      </c>
      <c r="AI403" s="71">
        <v>422433603.04273319</v>
      </c>
      <c r="AJ403" s="71">
        <v>320313933.36261719</v>
      </c>
      <c r="AK403" s="71"/>
      <c r="AL403" s="71"/>
      <c r="AM403" s="71">
        <v>18450486.164569423</v>
      </c>
      <c r="AN403" s="71"/>
      <c r="AO403" s="71"/>
      <c r="AP403" s="71">
        <v>1411285813.171886</v>
      </c>
      <c r="AQ403" s="72"/>
      <c r="AR403" s="71">
        <v>4019</v>
      </c>
      <c r="AS403" s="71">
        <v>1242</v>
      </c>
      <c r="AT403" s="71">
        <v>0</v>
      </c>
      <c r="AU403" s="71">
        <v>0</v>
      </c>
      <c r="AV403" s="71">
        <v>0</v>
      </c>
      <c r="AW403" s="71">
        <v>1</v>
      </c>
      <c r="AX403" s="71"/>
      <c r="AY403" s="72"/>
      <c r="AZ403" s="71">
        <v>17444.099999999929</v>
      </c>
      <c r="BA403" s="71">
        <v>96854.399999999907</v>
      </c>
      <c r="BB403" s="71">
        <v>0</v>
      </c>
      <c r="BC403" s="71">
        <v>0</v>
      </c>
      <c r="BD403" s="71">
        <v>0</v>
      </c>
      <c r="BE403" s="71">
        <v>2000</v>
      </c>
      <c r="BF403" s="71"/>
      <c r="BG403" s="72"/>
      <c r="BH403" s="71">
        <v>0</v>
      </c>
      <c r="BI403" s="71">
        <v>0</v>
      </c>
      <c r="BJ403" s="71">
        <v>282.55099999999999</v>
      </c>
      <c r="BK403" s="71">
        <v>0</v>
      </c>
      <c r="BL403" s="71">
        <v>97.66</v>
      </c>
      <c r="BM403" s="71">
        <v>0</v>
      </c>
      <c r="BN403" s="72"/>
      <c r="BO403" s="71">
        <v>0</v>
      </c>
      <c r="BP403" s="71">
        <v>0</v>
      </c>
      <c r="BQ403" s="71">
        <v>17</v>
      </c>
      <c r="BR403" s="71">
        <v>0</v>
      </c>
      <c r="BS403" s="71">
        <v>6</v>
      </c>
      <c r="BT403" s="71">
        <v>0</v>
      </c>
      <c r="BU403"/>
      <c r="BV403" s="70">
        <v>324.63400000000001</v>
      </c>
      <c r="BW403" s="70">
        <v>6.3120000000000003</v>
      </c>
      <c r="BX403" s="70">
        <v>49.265000000000001</v>
      </c>
      <c r="BY403" s="70">
        <v>0</v>
      </c>
      <c r="BZ403" s="70">
        <v>0</v>
      </c>
      <c r="CA403" s="70">
        <v>0</v>
      </c>
      <c r="CB403" s="70">
        <v>0</v>
      </c>
      <c r="CC403" s="70">
        <v>0</v>
      </c>
      <c r="CD403" s="70">
        <v>0</v>
      </c>
    </row>
    <row r="404" spans="1:82">
      <c r="A404" s="70" t="s">
        <v>2191</v>
      </c>
      <c r="B404" s="70">
        <v>374</v>
      </c>
      <c r="C404" s="70">
        <v>18</v>
      </c>
      <c r="D404" s="70">
        <v>22</v>
      </c>
      <c r="E404" s="70">
        <v>2021</v>
      </c>
      <c r="F404" s="70" t="s">
        <v>160</v>
      </c>
      <c r="G404" s="70" t="s">
        <v>1756</v>
      </c>
      <c r="H404" s="70" t="s">
        <v>1757</v>
      </c>
      <c r="I404" s="148"/>
      <c r="J404" s="71">
        <v>1288.6891992382245</v>
      </c>
      <c r="K404" s="71">
        <v>9.2425999820878584</v>
      </c>
      <c r="L404" s="71">
        <v>17.324780678046835</v>
      </c>
      <c r="M404" s="71">
        <v>268.86443580893018</v>
      </c>
      <c r="N404" s="71">
        <v>220.80942213966026</v>
      </c>
      <c r="O404" s="71">
        <v>135.0953670530817</v>
      </c>
      <c r="P404" s="71">
        <v>108.54480730202881</v>
      </c>
      <c r="Q404" s="71">
        <v>8.2500982752577094</v>
      </c>
      <c r="R404" s="71">
        <v>6.9621610698577155E-2</v>
      </c>
      <c r="S404" s="71">
        <v>17.13873870438</v>
      </c>
      <c r="T404" s="72"/>
      <c r="U404" s="71">
        <v>77969786</v>
      </c>
      <c r="V404" s="71">
        <v>3998</v>
      </c>
      <c r="W404" s="71">
        <v>423</v>
      </c>
      <c r="X404" s="71">
        <v>64941</v>
      </c>
      <c r="Y404" s="71">
        <v>68623</v>
      </c>
      <c r="Z404" s="71">
        <v>99398</v>
      </c>
      <c r="AA404" s="71">
        <v>23360</v>
      </c>
      <c r="AB404" s="71">
        <v>141300</v>
      </c>
      <c r="AC404" s="71">
        <v>11972.999999999998</v>
      </c>
      <c r="AD404" s="71">
        <v>17.13873870438</v>
      </c>
      <c r="AE404" s="72"/>
      <c r="AF404" s="71">
        <v>788717726.06469643</v>
      </c>
      <c r="AG404" s="71">
        <v>6570145.7890101597</v>
      </c>
      <c r="AH404" s="71">
        <v>3020896.9926818055</v>
      </c>
      <c r="AI404" s="71">
        <v>444004846.25137454</v>
      </c>
      <c r="AJ404" s="71">
        <v>324765138.2749992</v>
      </c>
      <c r="AK404" s="71">
        <v>0</v>
      </c>
      <c r="AL404" s="71">
        <v>0</v>
      </c>
      <c r="AM404" s="71">
        <v>18547587.347242553</v>
      </c>
      <c r="AN404" s="71">
        <v>0</v>
      </c>
      <c r="AO404" s="71">
        <v>0</v>
      </c>
      <c r="AP404" s="71">
        <v>1585626340.7200046</v>
      </c>
      <c r="AQ404" s="72"/>
      <c r="AR404" s="71">
        <v>4273</v>
      </c>
      <c r="AS404" s="71">
        <v>1285</v>
      </c>
      <c r="AT404" s="71">
        <v>0</v>
      </c>
      <c r="AU404" s="71">
        <v>0</v>
      </c>
      <c r="AV404" s="71">
        <v>0</v>
      </c>
      <c r="AW404" s="71">
        <v>2</v>
      </c>
      <c r="AX404" s="71"/>
      <c r="AY404" s="72"/>
      <c r="AZ404" s="71">
        <v>18985.899999999911</v>
      </c>
      <c r="BA404" s="71">
        <v>99502.799999999916</v>
      </c>
      <c r="BB404" s="71">
        <v>0</v>
      </c>
      <c r="BC404" s="71">
        <v>0</v>
      </c>
      <c r="BD404" s="71">
        <v>0</v>
      </c>
      <c r="BE404" s="71">
        <v>3033</v>
      </c>
      <c r="BF404" s="71"/>
      <c r="BG404" s="72"/>
      <c r="BH404" s="71">
        <v>0</v>
      </c>
      <c r="BI404" s="71">
        <v>0</v>
      </c>
      <c r="BJ404" s="71">
        <v>303.22000000000003</v>
      </c>
      <c r="BK404" s="71">
        <v>0</v>
      </c>
      <c r="BL404" s="71">
        <v>80.079000000000008</v>
      </c>
      <c r="BM404" s="71">
        <v>0</v>
      </c>
      <c r="BN404" s="72"/>
      <c r="BO404" s="71">
        <v>0</v>
      </c>
      <c r="BP404" s="71">
        <v>0</v>
      </c>
      <c r="BQ404" s="71">
        <v>17</v>
      </c>
      <c r="BR404" s="71">
        <v>0</v>
      </c>
      <c r="BS404" s="71">
        <v>5</v>
      </c>
      <c r="BT404" s="71">
        <v>0</v>
      </c>
      <c r="BU404"/>
      <c r="BV404" s="70">
        <v>338.911</v>
      </c>
      <c r="BW404" s="70">
        <v>7.8029999999999999</v>
      </c>
      <c r="BX404" s="70">
        <v>31.204000000000001</v>
      </c>
      <c r="BY404" s="70">
        <v>0</v>
      </c>
      <c r="BZ404" s="70">
        <v>5.3810000000000002</v>
      </c>
      <c r="CA404" s="70">
        <v>0</v>
      </c>
      <c r="CB404" s="70">
        <v>0</v>
      </c>
      <c r="CC404" s="70">
        <v>0</v>
      </c>
      <c r="CD404" s="70">
        <v>0</v>
      </c>
    </row>
    <row r="405" spans="1:82">
      <c r="A405" s="70" t="s">
        <v>1759</v>
      </c>
      <c r="B405" s="70">
        <v>374</v>
      </c>
      <c r="C405" s="70">
        <v>19</v>
      </c>
      <c r="D405" s="70">
        <v>22</v>
      </c>
      <c r="E405" s="70">
        <v>2022</v>
      </c>
      <c r="F405" s="70" t="s">
        <v>161</v>
      </c>
      <c r="G405" s="70" t="s">
        <v>1756</v>
      </c>
      <c r="H405" s="70" t="s">
        <v>1757</v>
      </c>
      <c r="I405" s="148"/>
      <c r="J405" s="71">
        <v>1363.7696868570233</v>
      </c>
      <c r="K405" s="71">
        <v>8.2922221754851488</v>
      </c>
      <c r="L405" s="71">
        <v>15.936552724592916</v>
      </c>
      <c r="M405" s="71">
        <v>258.43994511154864</v>
      </c>
      <c r="N405" s="71">
        <v>234.8624998301608</v>
      </c>
      <c r="O405" s="71">
        <v>142.51852207885804</v>
      </c>
      <c r="P405" s="71">
        <v>108.65872628013186</v>
      </c>
      <c r="Q405" s="71">
        <v>8.3252553876668429</v>
      </c>
      <c r="R405" s="71">
        <v>3.7787351081665318E-3</v>
      </c>
      <c r="S405" s="71">
        <v>14.23702632576</v>
      </c>
      <c r="T405" s="72"/>
      <c r="U405" s="71">
        <v>95202915</v>
      </c>
      <c r="V405" s="71">
        <v>3998</v>
      </c>
      <c r="W405" s="71">
        <v>423</v>
      </c>
      <c r="X405" s="71">
        <v>64941</v>
      </c>
      <c r="Y405" s="71">
        <v>69840</v>
      </c>
      <c r="Z405" s="71">
        <v>99628</v>
      </c>
      <c r="AA405" s="71">
        <v>23741</v>
      </c>
      <c r="AB405" s="71">
        <v>141418</v>
      </c>
      <c r="AC405" s="71">
        <v>657.99999999999989</v>
      </c>
      <c r="AD405" s="71">
        <v>14.23702632576</v>
      </c>
      <c r="AE405" s="72"/>
      <c r="AF405" s="71">
        <v>861511290.7178638</v>
      </c>
      <c r="AG405" s="71">
        <v>6233644.8954769801</v>
      </c>
      <c r="AH405" s="71">
        <v>3291628.1170041156</v>
      </c>
      <c r="AI405" s="71">
        <v>418782593.40155542</v>
      </c>
      <c r="AJ405" s="71">
        <v>357366173.72325701</v>
      </c>
      <c r="AK405" s="71">
        <v>0</v>
      </c>
      <c r="AL405" s="71">
        <v>0</v>
      </c>
      <c r="AM405" s="71">
        <v>18260923.720465466</v>
      </c>
      <c r="AN405" s="71">
        <v>0</v>
      </c>
      <c r="AO405" s="71">
        <v>0</v>
      </c>
      <c r="AP405" s="71">
        <v>1665446254.5756228</v>
      </c>
      <c r="AQ405" s="72"/>
      <c r="AR405" s="71">
        <v>4586</v>
      </c>
      <c r="AS405" s="71">
        <v>1312</v>
      </c>
      <c r="AT405" s="71">
        <v>0</v>
      </c>
      <c r="AU405" s="71">
        <v>0</v>
      </c>
      <c r="AV405" s="71">
        <v>0</v>
      </c>
      <c r="AW405" s="71">
        <v>2</v>
      </c>
      <c r="AX405" s="71"/>
      <c r="AY405" s="72"/>
      <c r="AZ405" s="71">
        <v>20956.399999999896</v>
      </c>
      <c r="BA405" s="71">
        <v>100618.29999999992</v>
      </c>
      <c r="BB405" s="71">
        <v>0</v>
      </c>
      <c r="BC405" s="71">
        <v>0</v>
      </c>
      <c r="BD405" s="71">
        <v>0</v>
      </c>
      <c r="BE405" s="71">
        <v>3033</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2192</v>
      </c>
      <c r="B406" s="70">
        <v>374</v>
      </c>
      <c r="C406" s="70">
        <v>20</v>
      </c>
      <c r="D406" s="70">
        <v>22</v>
      </c>
      <c r="E406" s="70">
        <v>2023</v>
      </c>
      <c r="F406" s="70" t="s">
        <v>1539</v>
      </c>
      <c r="G406" s="1064" t="s">
        <v>1756</v>
      </c>
      <c r="H406" s="70" t="s">
        <v>1757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4845</v>
      </c>
      <c r="AS406" s="71">
        <v>1323</v>
      </c>
      <c r="AT406" s="71">
        <v>0</v>
      </c>
      <c r="AU406" s="71">
        <v>0</v>
      </c>
      <c r="AV406" s="71">
        <v>0</v>
      </c>
      <c r="AW406" s="71">
        <v>2</v>
      </c>
      <c r="AX406" s="71"/>
      <c r="AY406" s="72"/>
      <c r="AZ406" s="71">
        <v>22524.199999999881</v>
      </c>
      <c r="BA406" s="71">
        <v>101093.49999999991</v>
      </c>
      <c r="BB406" s="71">
        <v>0</v>
      </c>
      <c r="BC406" s="71">
        <v>0</v>
      </c>
      <c r="BD406" s="71">
        <v>0</v>
      </c>
      <c r="BE406" s="71">
        <v>3033</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1755</v>
      </c>
      <c r="B407" s="70">
        <v>374</v>
      </c>
      <c r="C407" s="70">
        <v>21</v>
      </c>
      <c r="D407" s="70">
        <v>22</v>
      </c>
      <c r="E407" s="70">
        <v>2024</v>
      </c>
      <c r="F407" s="70" t="s">
        <v>1558</v>
      </c>
      <c r="G407" s="1064" t="s">
        <v>1756</v>
      </c>
      <c r="H407" s="70" t="s">
        <v>1757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2193</v>
      </c>
      <c r="B408" s="70">
        <v>324</v>
      </c>
      <c r="C408" s="70">
        <v>1</v>
      </c>
      <c r="D408" s="70">
        <v>20</v>
      </c>
      <c r="E408" s="70">
        <v>1990</v>
      </c>
      <c r="F408" s="70" t="s">
        <v>787</v>
      </c>
      <c r="G408" s="70" t="s">
        <v>2194</v>
      </c>
      <c r="H408" s="70" t="s">
        <v>2195</v>
      </c>
      <c r="I408" s="148"/>
      <c r="J408" s="71">
        <v>444.8925361167656</v>
      </c>
      <c r="K408" s="71">
        <v>12.14478664057321</v>
      </c>
      <c r="L408" s="71">
        <v>43.861743463736481</v>
      </c>
      <c r="M408" s="71">
        <v>85.262833137051643</v>
      </c>
      <c r="N408" s="71">
        <v>98.226786964325413</v>
      </c>
      <c r="O408" s="71">
        <v>124.3047566551311</v>
      </c>
      <c r="P408" s="71">
        <v>123.1986544731125</v>
      </c>
      <c r="Q408" s="71">
        <v>8.3716377113943992</v>
      </c>
      <c r="R408" s="71">
        <v>0</v>
      </c>
      <c r="S408" s="71">
        <v>9.6983542995313741</v>
      </c>
      <c r="T408" s="72"/>
      <c r="U408" s="71">
        <v>73560621</v>
      </c>
      <c r="V408" s="71">
        <v>4362</v>
      </c>
      <c r="W408" s="71">
        <v>460</v>
      </c>
      <c r="X408" s="71">
        <v>29220</v>
      </c>
      <c r="Y408" s="71">
        <v>38214</v>
      </c>
      <c r="Z408" s="71">
        <v>51128</v>
      </c>
      <c r="AA408" s="71">
        <v>29914</v>
      </c>
      <c r="AB408" s="71">
        <v>135927</v>
      </c>
      <c r="AC408" s="71">
        <v>0</v>
      </c>
      <c r="AD408" s="71">
        <v>9.6983542995313741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2196</v>
      </c>
      <c r="B409" s="70">
        <v>325</v>
      </c>
      <c r="C409" s="70">
        <v>2</v>
      </c>
      <c r="D409" s="70">
        <v>20</v>
      </c>
      <c r="E409" s="70">
        <v>2005</v>
      </c>
      <c r="F409" s="70" t="s">
        <v>789</v>
      </c>
      <c r="G409" s="70" t="s">
        <v>2194</v>
      </c>
      <c r="H409" s="70" t="s">
        <v>2195</v>
      </c>
      <c r="I409" s="148"/>
      <c r="J409" s="71">
        <v>397.55076935803788</v>
      </c>
      <c r="K409" s="71">
        <v>9.596538614902089</v>
      </c>
      <c r="L409" s="71">
        <v>42.408873915546067</v>
      </c>
      <c r="M409" s="71">
        <v>172.09935246521781</v>
      </c>
      <c r="N409" s="71">
        <v>151.204849058424</v>
      </c>
      <c r="O409" s="71">
        <v>184.06774845333101</v>
      </c>
      <c r="P409" s="71">
        <v>120.5923795861686</v>
      </c>
      <c r="Q409" s="71">
        <v>8.5785136897028398</v>
      </c>
      <c r="R409" s="71">
        <v>0</v>
      </c>
      <c r="S409" s="71">
        <v>23.703702488206609</v>
      </c>
      <c r="T409" s="72"/>
      <c r="U409" s="71">
        <v>60234885</v>
      </c>
      <c r="V409" s="71">
        <v>4066</v>
      </c>
      <c r="W409" s="71">
        <v>567</v>
      </c>
      <c r="X409" s="71">
        <v>31857</v>
      </c>
      <c r="Y409" s="71">
        <v>50734</v>
      </c>
      <c r="Z409" s="71">
        <v>87610</v>
      </c>
      <c r="AA409" s="71">
        <v>23981</v>
      </c>
      <c r="AB409" s="71">
        <v>145610</v>
      </c>
      <c r="AC409" s="71">
        <v>0</v>
      </c>
      <c r="AD409" s="71">
        <v>23.703702488206609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2197</v>
      </c>
      <c r="B410" s="70">
        <v>326</v>
      </c>
      <c r="C410" s="70">
        <v>3</v>
      </c>
      <c r="D410" s="70">
        <v>20</v>
      </c>
      <c r="E410" s="70">
        <v>2006</v>
      </c>
      <c r="F410" s="70" t="s">
        <v>790</v>
      </c>
      <c r="G410" s="70" t="s">
        <v>2194</v>
      </c>
      <c r="H410" s="70" t="s">
        <v>2195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2198</v>
      </c>
      <c r="B411" s="70">
        <v>327</v>
      </c>
      <c r="C411" s="70">
        <v>4</v>
      </c>
      <c r="D411" s="70">
        <v>20</v>
      </c>
      <c r="E411" s="70">
        <v>2007</v>
      </c>
      <c r="F411" s="70" t="s">
        <v>791</v>
      </c>
      <c r="G411" s="70" t="s">
        <v>2194</v>
      </c>
      <c r="H411" s="70" t="s">
        <v>2195</v>
      </c>
      <c r="I411" s="148"/>
      <c r="J411" s="71">
        <v>428.62646367355018</v>
      </c>
      <c r="K411" s="71">
        <v>8.7500537931518512</v>
      </c>
      <c r="L411" s="71">
        <v>40.345080273616418</v>
      </c>
      <c r="M411" s="71">
        <v>154.91350066736811</v>
      </c>
      <c r="N411" s="71">
        <v>163.53775537085511</v>
      </c>
      <c r="O411" s="71">
        <v>179.5726877272559</v>
      </c>
      <c r="P411" s="71">
        <v>119.6197955383338</v>
      </c>
      <c r="Q411" s="71">
        <v>9.0305979626656701</v>
      </c>
      <c r="R411" s="71">
        <v>0</v>
      </c>
      <c r="S411" s="71">
        <v>23.421811906024921</v>
      </c>
      <c r="T411" s="72"/>
      <c r="U411" s="71">
        <v>66584703</v>
      </c>
      <c r="V411" s="71">
        <v>3803</v>
      </c>
      <c r="W411" s="71">
        <v>513</v>
      </c>
      <c r="X411" s="71">
        <v>36141</v>
      </c>
      <c r="Y411" s="71">
        <v>51883</v>
      </c>
      <c r="Z411" s="71">
        <v>88851</v>
      </c>
      <c r="AA411" s="71">
        <v>23425</v>
      </c>
      <c r="AB411" s="71">
        <v>145178</v>
      </c>
      <c r="AC411" s="71">
        <v>0</v>
      </c>
      <c r="AD411" s="71">
        <v>23.421811906024921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2199</v>
      </c>
      <c r="B412" s="70">
        <v>328</v>
      </c>
      <c r="C412" s="70">
        <v>5</v>
      </c>
      <c r="D412" s="70">
        <v>20</v>
      </c>
      <c r="E412" s="70">
        <v>2008</v>
      </c>
      <c r="F412" s="70" t="s">
        <v>792</v>
      </c>
      <c r="G412" s="70" t="s">
        <v>2194</v>
      </c>
      <c r="H412" s="70" t="s">
        <v>2195</v>
      </c>
      <c r="I412" s="148"/>
      <c r="J412" s="71">
        <v>443.18490085282929</v>
      </c>
      <c r="K412" s="71">
        <v>6.9818274097594104</v>
      </c>
      <c r="L412" s="71">
        <v>36.503832875227523</v>
      </c>
      <c r="M412" s="71">
        <v>163.4416549902719</v>
      </c>
      <c r="N412" s="71">
        <v>166.59003236922331</v>
      </c>
      <c r="O412" s="71">
        <v>173.7785445435415</v>
      </c>
      <c r="P412" s="71">
        <v>116.93823085880069</v>
      </c>
      <c r="Q412" s="71">
        <v>8.8686785775401908</v>
      </c>
      <c r="R412" s="71">
        <v>0</v>
      </c>
      <c r="S412" s="71">
        <v>25.333269334469939</v>
      </c>
      <c r="T412" s="72"/>
      <c r="U412" s="71">
        <v>75558372</v>
      </c>
      <c r="V412" s="71">
        <v>3803</v>
      </c>
      <c r="W412" s="71">
        <v>513</v>
      </c>
      <c r="X412" s="71">
        <v>36141</v>
      </c>
      <c r="Y412" s="71">
        <v>52646</v>
      </c>
      <c r="Z412" s="71">
        <v>89002</v>
      </c>
      <c r="AA412" s="71">
        <v>22926</v>
      </c>
      <c r="AB412" s="71">
        <v>144920</v>
      </c>
      <c r="AC412" s="71">
        <v>0</v>
      </c>
      <c r="AD412" s="71">
        <v>25.333269334469939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2200</v>
      </c>
      <c r="B413" s="70">
        <v>329</v>
      </c>
      <c r="C413" s="70">
        <v>6</v>
      </c>
      <c r="D413" s="70">
        <v>20</v>
      </c>
      <c r="E413" s="70">
        <v>2009</v>
      </c>
      <c r="F413" s="70" t="s">
        <v>176</v>
      </c>
      <c r="G413" s="70" t="s">
        <v>2194</v>
      </c>
      <c r="H413" s="70" t="s">
        <v>2195</v>
      </c>
      <c r="I413" s="148"/>
      <c r="J413" s="71">
        <v>481.00676537966058</v>
      </c>
      <c r="K413" s="71">
        <v>6.3527933796722147</v>
      </c>
      <c r="L413" s="71">
        <v>46.902769459201458</v>
      </c>
      <c r="M413" s="71">
        <v>151.1763076001381</v>
      </c>
      <c r="N413" s="71">
        <v>156.8531616245638</v>
      </c>
      <c r="O413" s="71">
        <v>176.81440448949471</v>
      </c>
      <c r="P413" s="71">
        <v>112.7640973116892</v>
      </c>
      <c r="Q413" s="71">
        <v>8.4508433647302894</v>
      </c>
      <c r="R413" s="71">
        <v>0</v>
      </c>
      <c r="S413" s="71">
        <v>23.541999855552639</v>
      </c>
      <c r="T413" s="72"/>
      <c r="U413" s="71">
        <v>73209695</v>
      </c>
      <c r="V413" s="71">
        <v>4036</v>
      </c>
      <c r="W413" s="71">
        <v>720</v>
      </c>
      <c r="X413" s="71">
        <v>39433</v>
      </c>
      <c r="Y413" s="71">
        <v>53353</v>
      </c>
      <c r="Z413" s="71">
        <v>89384</v>
      </c>
      <c r="AA413" s="71">
        <v>22696</v>
      </c>
      <c r="AB413" s="71">
        <v>144961</v>
      </c>
      <c r="AC413" s="71">
        <v>0</v>
      </c>
      <c r="AD413" s="71">
        <v>23.541999855552639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291.64600000000002</v>
      </c>
      <c r="BK413" s="71">
        <v>0</v>
      </c>
      <c r="BL413" s="71">
        <v>24.477</v>
      </c>
      <c r="BM413" s="71">
        <v>0</v>
      </c>
      <c r="BN413" s="72"/>
      <c r="BO413" s="71">
        <v>0</v>
      </c>
      <c r="BP413" s="71">
        <v>0</v>
      </c>
      <c r="BQ413" s="71">
        <v>21</v>
      </c>
      <c r="BR413" s="71">
        <v>0</v>
      </c>
      <c r="BS413" s="71">
        <v>4</v>
      </c>
      <c r="BT413" s="71">
        <v>0</v>
      </c>
      <c r="BU413"/>
      <c r="BV413" s="70">
        <v>304.67599999999999</v>
      </c>
      <c r="BW413" s="70">
        <v>0.39900000000000002</v>
      </c>
      <c r="BX413" s="70">
        <v>11.048</v>
      </c>
      <c r="BY413" s="70">
        <v>0</v>
      </c>
      <c r="BZ413" s="70">
        <v>0</v>
      </c>
      <c r="CA413" s="70">
        <v>0</v>
      </c>
      <c r="CB413" s="70">
        <v>0</v>
      </c>
      <c r="CC413" s="70">
        <v>0</v>
      </c>
      <c r="CD413" s="70">
        <v>0</v>
      </c>
    </row>
    <row r="414" spans="1:82">
      <c r="A414" s="70" t="s">
        <v>2201</v>
      </c>
      <c r="B414" s="70">
        <v>330</v>
      </c>
      <c r="C414" s="70">
        <v>7</v>
      </c>
      <c r="D414" s="70">
        <v>20</v>
      </c>
      <c r="E414" s="70">
        <v>2010</v>
      </c>
      <c r="F414" s="70" t="s">
        <v>177</v>
      </c>
      <c r="G414" s="70" t="s">
        <v>2194</v>
      </c>
      <c r="H414" s="70" t="s">
        <v>2195</v>
      </c>
      <c r="I414" s="148"/>
      <c r="J414" s="71">
        <v>732.3800537535941</v>
      </c>
      <c r="K414" s="71">
        <v>6.6569945368681562</v>
      </c>
      <c r="L414" s="71">
        <v>52.344367118779388</v>
      </c>
      <c r="M414" s="71">
        <v>154.05510560484711</v>
      </c>
      <c r="N414" s="71">
        <v>173.7838774211923</v>
      </c>
      <c r="O414" s="71">
        <v>177.74505055674641</v>
      </c>
      <c r="P414" s="71">
        <v>114.8829104583636</v>
      </c>
      <c r="Q414" s="71">
        <v>8.8088130772822097</v>
      </c>
      <c r="R414" s="71">
        <v>0</v>
      </c>
      <c r="S414" s="71">
        <v>24.239544237200949</v>
      </c>
      <c r="T414" s="72"/>
      <c r="U414" s="71">
        <v>120330002</v>
      </c>
      <c r="V414" s="71">
        <v>4036</v>
      </c>
      <c r="W414" s="71">
        <v>720</v>
      </c>
      <c r="X414" s="71">
        <v>39433</v>
      </c>
      <c r="Y414" s="71">
        <v>53997</v>
      </c>
      <c r="Z414" s="71">
        <v>90272</v>
      </c>
      <c r="AA414" s="71">
        <v>22545</v>
      </c>
      <c r="AB414" s="71">
        <v>144789</v>
      </c>
      <c r="AC414" s="71">
        <v>0</v>
      </c>
      <c r="AD414" s="71">
        <v>24.239544237200949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310.79700000000003</v>
      </c>
      <c r="BK414" s="71">
        <v>0</v>
      </c>
      <c r="BL414" s="71">
        <v>13.993</v>
      </c>
      <c r="BM414" s="71">
        <v>0</v>
      </c>
      <c r="BN414" s="72"/>
      <c r="BO414" s="71">
        <v>0</v>
      </c>
      <c r="BP414" s="71">
        <v>0</v>
      </c>
      <c r="BQ414" s="71">
        <v>22</v>
      </c>
      <c r="BR414" s="71">
        <v>0</v>
      </c>
      <c r="BS414" s="71">
        <v>3</v>
      </c>
      <c r="BT414" s="71">
        <v>0</v>
      </c>
      <c r="BU414"/>
      <c r="BV414" s="70">
        <v>324.79000000000002</v>
      </c>
      <c r="BW414" s="70">
        <v>0</v>
      </c>
      <c r="BX414" s="70">
        <v>0</v>
      </c>
      <c r="BY414" s="70">
        <v>0</v>
      </c>
      <c r="BZ414" s="70">
        <v>0</v>
      </c>
      <c r="CA414" s="70">
        <v>0</v>
      </c>
      <c r="CB414" s="70">
        <v>0</v>
      </c>
      <c r="CC414" s="70">
        <v>0</v>
      </c>
      <c r="CD414" s="70">
        <v>0</v>
      </c>
    </row>
    <row r="415" spans="1:82">
      <c r="A415" s="70" t="s">
        <v>2202</v>
      </c>
      <c r="B415" s="70">
        <v>331</v>
      </c>
      <c r="C415" s="70">
        <v>8</v>
      </c>
      <c r="D415" s="70">
        <v>20</v>
      </c>
      <c r="E415" s="70">
        <v>2011</v>
      </c>
      <c r="F415" s="70" t="s">
        <v>178</v>
      </c>
      <c r="G415" s="70" t="s">
        <v>2194</v>
      </c>
      <c r="H415" s="70" t="s">
        <v>2195</v>
      </c>
      <c r="I415" s="148"/>
      <c r="J415" s="71">
        <v>429.25920016195761</v>
      </c>
      <c r="K415" s="71">
        <v>9.6811332617298547</v>
      </c>
      <c r="L415" s="71">
        <v>29.665773228672641</v>
      </c>
      <c r="M415" s="71">
        <v>195.47896943841511</v>
      </c>
      <c r="N415" s="71">
        <v>187.52397147827071</v>
      </c>
      <c r="O415" s="71">
        <v>175.38786718160779</v>
      </c>
      <c r="P415" s="71">
        <v>111.11761851112806</v>
      </c>
      <c r="Q415" s="71">
        <v>10.129213859854501</v>
      </c>
      <c r="R415" s="71">
        <v>0</v>
      </c>
      <c r="S415" s="71">
        <v>24.86738886413551</v>
      </c>
      <c r="T415" s="72"/>
      <c r="U415" s="71">
        <v>61264694</v>
      </c>
      <c r="V415" s="71">
        <v>4036</v>
      </c>
      <c r="W415" s="71">
        <v>720</v>
      </c>
      <c r="X415" s="71">
        <v>39433</v>
      </c>
      <c r="Y415" s="71">
        <v>54513</v>
      </c>
      <c r="Z415" s="71">
        <v>91010</v>
      </c>
      <c r="AA415" s="71">
        <v>22455</v>
      </c>
      <c r="AB415" s="71">
        <v>144338</v>
      </c>
      <c r="AC415" s="71">
        <v>0</v>
      </c>
      <c r="AD415" s="71">
        <v>24.86738886413551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285.31200000000001</v>
      </c>
      <c r="BK415" s="71">
        <v>0</v>
      </c>
      <c r="BL415" s="71">
        <v>24.433999999999997</v>
      </c>
      <c r="BM415" s="71">
        <v>0</v>
      </c>
      <c r="BN415" s="72"/>
      <c r="BO415" s="71">
        <v>0</v>
      </c>
      <c r="BP415" s="71">
        <v>0</v>
      </c>
      <c r="BQ415" s="71">
        <v>22</v>
      </c>
      <c r="BR415" s="71">
        <v>0</v>
      </c>
      <c r="BS415" s="71">
        <v>3</v>
      </c>
      <c r="BT415" s="71">
        <v>0</v>
      </c>
      <c r="BU415"/>
      <c r="BV415" s="70">
        <v>298.35000000000002</v>
      </c>
      <c r="BW415" s="70">
        <v>11.396000000000001</v>
      </c>
      <c r="BX415" s="70">
        <v>0</v>
      </c>
      <c r="BY415" s="70">
        <v>0</v>
      </c>
      <c r="BZ415" s="70">
        <v>0</v>
      </c>
      <c r="CA415" s="70">
        <v>0</v>
      </c>
      <c r="CB415" s="70">
        <v>0</v>
      </c>
      <c r="CC415" s="70">
        <v>0</v>
      </c>
      <c r="CD415" s="70">
        <v>0</v>
      </c>
    </row>
    <row r="416" spans="1:82">
      <c r="A416" s="70" t="s">
        <v>2203</v>
      </c>
      <c r="B416" s="70">
        <v>332</v>
      </c>
      <c r="C416" s="70">
        <v>9</v>
      </c>
      <c r="D416" s="70">
        <v>20</v>
      </c>
      <c r="E416" s="70">
        <v>2012</v>
      </c>
      <c r="F416" s="70" t="s">
        <v>179</v>
      </c>
      <c r="G416" s="70" t="s">
        <v>2194</v>
      </c>
      <c r="H416" s="70" t="s">
        <v>2195</v>
      </c>
      <c r="I416" s="148"/>
      <c r="J416" s="71">
        <v>483.11738112687988</v>
      </c>
      <c r="K416" s="71">
        <v>9.4404059393581576</v>
      </c>
      <c r="L416" s="71">
        <v>29.450194684161499</v>
      </c>
      <c r="M416" s="71">
        <v>202.07936806726821</v>
      </c>
      <c r="N416" s="71">
        <v>202.45433554106319</v>
      </c>
      <c r="O416" s="71">
        <v>175.77245463540928</v>
      </c>
      <c r="P416" s="71">
        <v>111.1974187457261</v>
      </c>
      <c r="Q416" s="71">
        <v>11.1463179935496</v>
      </c>
      <c r="R416" s="71">
        <v>0</v>
      </c>
      <c r="S416" s="71">
        <v>19.515780053150419</v>
      </c>
      <c r="T416" s="72"/>
      <c r="U416" s="71">
        <v>65935574</v>
      </c>
      <c r="V416" s="71">
        <v>4036</v>
      </c>
      <c r="W416" s="71">
        <v>720</v>
      </c>
      <c r="X416" s="71">
        <v>39433</v>
      </c>
      <c r="Y416" s="71">
        <v>55910</v>
      </c>
      <c r="Z416" s="71">
        <v>91933</v>
      </c>
      <c r="AA416" s="71">
        <v>22344</v>
      </c>
      <c r="AB416" s="71">
        <v>146189</v>
      </c>
      <c r="AC416" s="71">
        <v>0</v>
      </c>
      <c r="AD416" s="71">
        <v>19.515780053150419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287.98700000000002</v>
      </c>
      <c r="BK416" s="71">
        <v>0</v>
      </c>
      <c r="BL416" s="71">
        <v>13.805999999999999</v>
      </c>
      <c r="BM416" s="71">
        <v>0</v>
      </c>
      <c r="BN416" s="72"/>
      <c r="BO416" s="71">
        <v>0</v>
      </c>
      <c r="BP416" s="71">
        <v>0</v>
      </c>
      <c r="BQ416" s="71">
        <v>22</v>
      </c>
      <c r="BR416" s="71">
        <v>0</v>
      </c>
      <c r="BS416" s="71">
        <v>3</v>
      </c>
      <c r="BT416" s="71">
        <v>0</v>
      </c>
      <c r="BU416"/>
      <c r="BV416" s="70">
        <v>301.79300000000001</v>
      </c>
      <c r="BW416" s="70">
        <v>0</v>
      </c>
      <c r="BX416" s="70">
        <v>0</v>
      </c>
      <c r="BY416" s="70">
        <v>0</v>
      </c>
      <c r="BZ416" s="70">
        <v>0</v>
      </c>
      <c r="CA416" s="70">
        <v>0</v>
      </c>
      <c r="CB416" s="70">
        <v>0</v>
      </c>
      <c r="CC416" s="70">
        <v>0</v>
      </c>
      <c r="CD416" s="70">
        <v>0</v>
      </c>
    </row>
    <row r="417" spans="1:82">
      <c r="A417" s="70" t="s">
        <v>2204</v>
      </c>
      <c r="B417" s="70">
        <v>333</v>
      </c>
      <c r="C417" s="70">
        <v>10</v>
      </c>
      <c r="D417" s="70">
        <v>20</v>
      </c>
      <c r="E417" s="70">
        <v>2013</v>
      </c>
      <c r="F417" s="70" t="s">
        <v>180</v>
      </c>
      <c r="G417" s="70" t="s">
        <v>2194</v>
      </c>
      <c r="H417" s="70" t="s">
        <v>2195</v>
      </c>
      <c r="I417" s="148"/>
      <c r="J417" s="71">
        <v>349.22965471223552</v>
      </c>
      <c r="K417" s="71">
        <v>8.1380401223388201</v>
      </c>
      <c r="L417" s="71">
        <v>30.372655371569081</v>
      </c>
      <c r="M417" s="71">
        <v>194.68711623497589</v>
      </c>
      <c r="N417" s="71">
        <v>205.74871093844041</v>
      </c>
      <c r="O417" s="71">
        <v>170.18537587874292</v>
      </c>
      <c r="P417" s="71">
        <v>111.82621671059778</v>
      </c>
      <c r="Q417" s="71">
        <v>11.2937371396144</v>
      </c>
      <c r="R417" s="71">
        <v>0</v>
      </c>
      <c r="S417" s="71">
        <v>19.171306311352339</v>
      </c>
      <c r="T417" s="72"/>
      <c r="U417" s="71">
        <v>44105656</v>
      </c>
      <c r="V417" s="71">
        <v>4036</v>
      </c>
      <c r="W417" s="71">
        <v>720</v>
      </c>
      <c r="X417" s="71">
        <v>39433</v>
      </c>
      <c r="Y417" s="71">
        <v>56895</v>
      </c>
      <c r="Z417" s="71">
        <v>92985</v>
      </c>
      <c r="AA417" s="71">
        <v>22386</v>
      </c>
      <c r="AB417" s="71">
        <v>145999</v>
      </c>
      <c r="AC417" s="71">
        <v>0</v>
      </c>
      <c r="AD417" s="71">
        <v>19.171306311352339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291.75900000000001</v>
      </c>
      <c r="BK417" s="71">
        <v>0</v>
      </c>
      <c r="BL417" s="71">
        <v>10.708</v>
      </c>
      <c r="BM417" s="71">
        <v>0</v>
      </c>
      <c r="BN417" s="72"/>
      <c r="BO417" s="71">
        <v>0</v>
      </c>
      <c r="BP417" s="71">
        <v>0</v>
      </c>
      <c r="BQ417" s="71">
        <v>20</v>
      </c>
      <c r="BR417" s="71">
        <v>0</v>
      </c>
      <c r="BS417" s="71">
        <v>2</v>
      </c>
      <c r="BT417" s="71">
        <v>0</v>
      </c>
      <c r="BU417"/>
      <c r="BV417" s="70">
        <v>302.46699999999998</v>
      </c>
      <c r="BW417" s="70">
        <v>0</v>
      </c>
      <c r="BX417" s="70">
        <v>0</v>
      </c>
      <c r="BY417" s="70">
        <v>0</v>
      </c>
      <c r="BZ417" s="70">
        <v>0</v>
      </c>
      <c r="CA417" s="70">
        <v>0</v>
      </c>
      <c r="CB417" s="70">
        <v>0</v>
      </c>
      <c r="CC417" s="70">
        <v>0</v>
      </c>
      <c r="CD417" s="70">
        <v>0</v>
      </c>
    </row>
    <row r="418" spans="1:82">
      <c r="A418" s="70" t="s">
        <v>2205</v>
      </c>
      <c r="B418" s="70">
        <v>334</v>
      </c>
      <c r="C418" s="70">
        <v>11</v>
      </c>
      <c r="D418" s="70">
        <v>20</v>
      </c>
      <c r="E418" s="70">
        <v>2014</v>
      </c>
      <c r="F418" s="70" t="s">
        <v>181</v>
      </c>
      <c r="G418" s="70" t="s">
        <v>2194</v>
      </c>
      <c r="H418" s="70" t="s">
        <v>2195</v>
      </c>
      <c r="I418" s="148"/>
      <c r="J418" s="71">
        <v>323.61445320675432</v>
      </c>
      <c r="K418" s="71">
        <v>7.8028569617560004</v>
      </c>
      <c r="L418" s="71">
        <v>39.285825376106033</v>
      </c>
      <c r="M418" s="71">
        <v>179.6202081083018</v>
      </c>
      <c r="N418" s="71">
        <v>179.11806430041091</v>
      </c>
      <c r="O418" s="71">
        <v>162.71666997414914</v>
      </c>
      <c r="P418" s="71">
        <v>112.51794154523678</v>
      </c>
      <c r="Q418" s="71">
        <v>10.8131059995776</v>
      </c>
      <c r="R418" s="71">
        <v>0</v>
      </c>
      <c r="S418" s="71">
        <v>20.315554780314471</v>
      </c>
      <c r="T418" s="72"/>
      <c r="U418" s="71">
        <v>45417312</v>
      </c>
      <c r="V418" s="71">
        <v>3404</v>
      </c>
      <c r="W418" s="71">
        <v>875</v>
      </c>
      <c r="X418" s="71">
        <v>39849</v>
      </c>
      <c r="Y418" s="71">
        <v>57010</v>
      </c>
      <c r="Z418" s="71">
        <v>93636</v>
      </c>
      <c r="AA418" s="71">
        <v>22408</v>
      </c>
      <c r="AB418" s="71">
        <v>145695</v>
      </c>
      <c r="AC418" s="71">
        <v>0</v>
      </c>
      <c r="AD418" s="71">
        <v>20.315554780314471</v>
      </c>
      <c r="AE418" s="72"/>
      <c r="AF418" s="71"/>
      <c r="AG418" s="71"/>
      <c r="AH418" s="71"/>
      <c r="AI418" s="71"/>
      <c r="AJ418" s="71"/>
      <c r="AK418" s="71"/>
      <c r="AL418" s="71"/>
      <c r="AM418" s="71"/>
      <c r="AN418" s="71"/>
      <c r="AO418" s="71"/>
      <c r="AP418" s="71"/>
      <c r="AQ418" s="72"/>
      <c r="AR418" s="71">
        <v>3566</v>
      </c>
      <c r="AS418" s="71">
        <v>607</v>
      </c>
      <c r="AT418" s="71">
        <v>0</v>
      </c>
      <c r="AU418" s="71">
        <v>0</v>
      </c>
      <c r="AV418" s="71">
        <v>0</v>
      </c>
      <c r="AW418" s="71">
        <v>0</v>
      </c>
      <c r="AX418" s="71"/>
      <c r="AY418" s="72"/>
      <c r="AZ418" s="71">
        <v>14447.7</v>
      </c>
      <c r="BA418" s="71">
        <v>25162.1</v>
      </c>
      <c r="BB418" s="71">
        <v>0</v>
      </c>
      <c r="BC418" s="71">
        <v>0</v>
      </c>
      <c r="BD418" s="71">
        <v>0</v>
      </c>
      <c r="BE418" s="71">
        <v>0</v>
      </c>
      <c r="BF418" s="71"/>
      <c r="BG418" s="72"/>
      <c r="BH418" s="71">
        <v>0</v>
      </c>
      <c r="BI418" s="71">
        <v>0</v>
      </c>
      <c r="BJ418" s="71">
        <v>349.827</v>
      </c>
      <c r="BK418" s="71">
        <v>0</v>
      </c>
      <c r="BL418" s="71">
        <v>14.678000000000001</v>
      </c>
      <c r="BM418" s="71">
        <v>0</v>
      </c>
      <c r="BN418" s="72"/>
      <c r="BO418" s="71">
        <v>0</v>
      </c>
      <c r="BP418" s="71">
        <v>0</v>
      </c>
      <c r="BQ418" s="71">
        <v>25</v>
      </c>
      <c r="BR418" s="71">
        <v>0</v>
      </c>
      <c r="BS418" s="71">
        <v>3</v>
      </c>
      <c r="BT418" s="71">
        <v>0</v>
      </c>
      <c r="BU418"/>
      <c r="BV418" s="70">
        <v>364.505</v>
      </c>
      <c r="BW418" s="70">
        <v>0</v>
      </c>
      <c r="BX418" s="70">
        <v>0</v>
      </c>
      <c r="BY418" s="70">
        <v>0</v>
      </c>
      <c r="BZ418" s="70">
        <v>0</v>
      </c>
      <c r="CA418" s="70">
        <v>0</v>
      </c>
      <c r="CB418" s="70">
        <v>0</v>
      </c>
      <c r="CC418" s="70">
        <v>0</v>
      </c>
      <c r="CD418" s="70">
        <v>0</v>
      </c>
    </row>
    <row r="419" spans="1:82">
      <c r="A419" s="70" t="s">
        <v>2206</v>
      </c>
      <c r="B419" s="70">
        <v>335</v>
      </c>
      <c r="C419" s="70">
        <v>12</v>
      </c>
      <c r="D419" s="70">
        <v>20</v>
      </c>
      <c r="E419" s="70">
        <v>2015</v>
      </c>
      <c r="F419" s="70" t="s">
        <v>182</v>
      </c>
      <c r="G419" s="70" t="s">
        <v>2194</v>
      </c>
      <c r="H419" s="70" t="s">
        <v>2195</v>
      </c>
      <c r="I419" s="148"/>
      <c r="J419" s="71">
        <v>266.96573096813768</v>
      </c>
      <c r="K419" s="71">
        <v>7.4527274270746959</v>
      </c>
      <c r="L419" s="71">
        <v>43.314061646837487</v>
      </c>
      <c r="M419" s="71">
        <v>188.2259349727608</v>
      </c>
      <c r="N419" s="71">
        <v>179.16085603524201</v>
      </c>
      <c r="O419" s="71">
        <v>162.48750166518923</v>
      </c>
      <c r="P419" s="71">
        <v>112.44602781571244</v>
      </c>
      <c r="Q419" s="71">
        <v>10.538689972398799</v>
      </c>
      <c r="R419" s="71">
        <v>0</v>
      </c>
      <c r="S419" s="71">
        <v>16.392985568100951</v>
      </c>
      <c r="T419" s="72"/>
      <c r="U419" s="71">
        <v>40235153</v>
      </c>
      <c r="V419" s="71">
        <v>3404</v>
      </c>
      <c r="W419" s="71">
        <v>875</v>
      </c>
      <c r="X419" s="71">
        <v>39849</v>
      </c>
      <c r="Y419" s="71">
        <v>57570</v>
      </c>
      <c r="Z419" s="71">
        <v>94404</v>
      </c>
      <c r="AA419" s="71">
        <v>22376</v>
      </c>
      <c r="AB419" s="71">
        <v>145053</v>
      </c>
      <c r="AC419" s="71">
        <v>0</v>
      </c>
      <c r="AD419" s="71">
        <v>16.392985568100951</v>
      </c>
      <c r="AE419" s="72"/>
      <c r="AF419" s="71">
        <v>304695617.34272617</v>
      </c>
      <c r="AG419" s="71">
        <v>6154880.7192052323</v>
      </c>
      <c r="AH419" s="71">
        <v>9123178.9055165239</v>
      </c>
      <c r="AI419" s="71">
        <v>281790574.81650752</v>
      </c>
      <c r="AJ419" s="71">
        <v>270906196.61293221</v>
      </c>
      <c r="AK419" s="71">
        <v>0</v>
      </c>
      <c r="AL419" s="71">
        <v>0</v>
      </c>
      <c r="AM419" s="71">
        <v>19878905.175550159</v>
      </c>
      <c r="AN419" s="71">
        <v>0</v>
      </c>
      <c r="AO419" s="71">
        <v>0</v>
      </c>
      <c r="AP419" s="71">
        <v>892549353.57243776</v>
      </c>
      <c r="AQ419" s="72"/>
      <c r="AR419" s="71">
        <v>3922</v>
      </c>
      <c r="AS419" s="71">
        <v>860</v>
      </c>
      <c r="AT419" s="71">
        <v>0</v>
      </c>
      <c r="AU419" s="71">
        <v>0</v>
      </c>
      <c r="AV419" s="71">
        <v>0</v>
      </c>
      <c r="AW419" s="71">
        <v>0</v>
      </c>
      <c r="AX419" s="71"/>
      <c r="AY419" s="72"/>
      <c r="AZ419" s="71">
        <v>16182.7</v>
      </c>
      <c r="BA419" s="71">
        <v>43357.9</v>
      </c>
      <c r="BB419" s="71">
        <v>0</v>
      </c>
      <c r="BC419" s="71">
        <v>0</v>
      </c>
      <c r="BD419" s="71">
        <v>0</v>
      </c>
      <c r="BE419" s="71">
        <v>0</v>
      </c>
      <c r="BF419" s="71"/>
      <c r="BG419" s="72"/>
      <c r="BH419" s="71">
        <v>0</v>
      </c>
      <c r="BI419" s="71">
        <v>0</v>
      </c>
      <c r="BJ419" s="71">
        <v>248.465</v>
      </c>
      <c r="BK419" s="71">
        <v>0</v>
      </c>
      <c r="BL419" s="71">
        <v>13.167</v>
      </c>
      <c r="BM419" s="71">
        <v>0</v>
      </c>
      <c r="BN419" s="72"/>
      <c r="BO419" s="71">
        <v>0</v>
      </c>
      <c r="BP419" s="71">
        <v>0</v>
      </c>
      <c r="BQ419" s="71">
        <v>23</v>
      </c>
      <c r="BR419" s="71">
        <v>0</v>
      </c>
      <c r="BS419" s="71">
        <v>3</v>
      </c>
      <c r="BT419" s="71">
        <v>0</v>
      </c>
      <c r="BU419"/>
      <c r="BV419" s="70">
        <v>261.63200000000001</v>
      </c>
      <c r="BW419" s="70">
        <v>0</v>
      </c>
      <c r="BX419" s="70">
        <v>0</v>
      </c>
      <c r="BY419" s="70">
        <v>0</v>
      </c>
      <c r="BZ419" s="70">
        <v>0</v>
      </c>
      <c r="CA419" s="70">
        <v>0</v>
      </c>
      <c r="CB419" s="70">
        <v>0</v>
      </c>
      <c r="CC419" s="70">
        <v>0</v>
      </c>
      <c r="CD419" s="70">
        <v>0</v>
      </c>
    </row>
    <row r="420" spans="1:82">
      <c r="A420" s="70" t="s">
        <v>2207</v>
      </c>
      <c r="B420" s="70">
        <v>336</v>
      </c>
      <c r="C420" s="70">
        <v>13</v>
      </c>
      <c r="D420" s="70">
        <v>20</v>
      </c>
      <c r="E420" s="70">
        <v>2016</v>
      </c>
      <c r="F420" s="70" t="s">
        <v>155</v>
      </c>
      <c r="G420" s="70" t="s">
        <v>2194</v>
      </c>
      <c r="H420" s="70" t="s">
        <v>2195</v>
      </c>
      <c r="I420" s="148"/>
      <c r="J420" s="71">
        <v>301.96400734630964</v>
      </c>
      <c r="K420" s="71">
        <v>7.4437116572546476</v>
      </c>
      <c r="L420" s="71">
        <v>50.749809818678244</v>
      </c>
      <c r="M420" s="71">
        <v>164.7286900435449</v>
      </c>
      <c r="N420" s="71">
        <v>159.23807361832957</v>
      </c>
      <c r="O420" s="71">
        <v>161.47840314688582</v>
      </c>
      <c r="P420" s="71">
        <v>110.06948669421152</v>
      </c>
      <c r="Q420" s="71">
        <v>10.220171901972584</v>
      </c>
      <c r="R420" s="71">
        <v>0</v>
      </c>
      <c r="S420" s="71">
        <v>18.264754197612156</v>
      </c>
      <c r="T420" s="72"/>
      <c r="U420" s="71">
        <v>47579044</v>
      </c>
      <c r="V420" s="71">
        <v>3404</v>
      </c>
      <c r="W420" s="71">
        <v>875</v>
      </c>
      <c r="X420" s="71">
        <v>39849</v>
      </c>
      <c r="Y420" s="71">
        <v>58173</v>
      </c>
      <c r="Z420" s="71">
        <v>94971</v>
      </c>
      <c r="AA420" s="71">
        <v>22654</v>
      </c>
      <c r="AB420" s="71">
        <v>144696</v>
      </c>
      <c r="AC420" s="71">
        <v>0</v>
      </c>
      <c r="AD420" s="71">
        <v>18.264754197612159</v>
      </c>
      <c r="AE420" s="72"/>
      <c r="AF420" s="71">
        <v>351184854.64017409</v>
      </c>
      <c r="AG420" s="71">
        <v>5916894.0028062593</v>
      </c>
      <c r="AH420" s="71">
        <v>7943474.2040344067</v>
      </c>
      <c r="AI420" s="71">
        <v>263204879.4778707</v>
      </c>
      <c r="AJ420" s="71">
        <v>233372440.94677421</v>
      </c>
      <c r="AK420" s="71">
        <v>0</v>
      </c>
      <c r="AL420" s="71">
        <v>0</v>
      </c>
      <c r="AM420" s="71">
        <v>19845385.771731209</v>
      </c>
      <c r="AN420" s="71">
        <v>0</v>
      </c>
      <c r="AO420" s="71">
        <v>0</v>
      </c>
      <c r="AP420" s="71">
        <v>881467929.04339099</v>
      </c>
      <c r="AQ420" s="72"/>
      <c r="AR420" s="71">
        <v>4202</v>
      </c>
      <c r="AS420" s="71">
        <v>1002</v>
      </c>
      <c r="AT420" s="71">
        <v>0</v>
      </c>
      <c r="AU420" s="71">
        <v>0</v>
      </c>
      <c r="AV420" s="71">
        <v>0</v>
      </c>
      <c r="AW420" s="71">
        <v>0</v>
      </c>
      <c r="AX420" s="71"/>
      <c r="AY420" s="72"/>
      <c r="AZ420" s="71">
        <v>17579.400000000001</v>
      </c>
      <c r="BA420" s="71">
        <v>49691.4</v>
      </c>
      <c r="BB420" s="71">
        <v>0</v>
      </c>
      <c r="BC420" s="71">
        <v>0</v>
      </c>
      <c r="BD420" s="71">
        <v>0</v>
      </c>
      <c r="BE420" s="71">
        <v>0</v>
      </c>
      <c r="BF420" s="71"/>
      <c r="BG420" s="72"/>
      <c r="BH420" s="71">
        <v>0</v>
      </c>
      <c r="BI420" s="71">
        <v>0</v>
      </c>
      <c r="BJ420" s="71">
        <v>269.79700000000003</v>
      </c>
      <c r="BK420" s="71">
        <v>0</v>
      </c>
      <c r="BL420" s="71">
        <v>11.695</v>
      </c>
      <c r="BM420" s="71">
        <v>0</v>
      </c>
      <c r="BN420" s="72"/>
      <c r="BO420" s="71">
        <v>0</v>
      </c>
      <c r="BP420" s="71">
        <v>0</v>
      </c>
      <c r="BQ420" s="71">
        <v>25</v>
      </c>
      <c r="BR420" s="71">
        <v>0</v>
      </c>
      <c r="BS420" s="71">
        <v>3</v>
      </c>
      <c r="BT420" s="71">
        <v>0</v>
      </c>
      <c r="BU420"/>
      <c r="BV420" s="70">
        <v>281.49200000000002</v>
      </c>
      <c r="BW420" s="70">
        <v>0</v>
      </c>
      <c r="BX420" s="70">
        <v>0</v>
      </c>
      <c r="BY420" s="70">
        <v>0</v>
      </c>
      <c r="BZ420" s="70">
        <v>0</v>
      </c>
      <c r="CA420" s="70">
        <v>0</v>
      </c>
      <c r="CB420" s="70">
        <v>0</v>
      </c>
      <c r="CC420" s="70">
        <v>0</v>
      </c>
      <c r="CD420" s="70">
        <v>0</v>
      </c>
    </row>
    <row r="421" spans="1:82">
      <c r="A421" s="70" t="s">
        <v>2208</v>
      </c>
      <c r="B421" s="70">
        <v>337</v>
      </c>
      <c r="C421" s="70">
        <v>14</v>
      </c>
      <c r="D421" s="70">
        <v>20</v>
      </c>
      <c r="E421" s="70">
        <v>2017</v>
      </c>
      <c r="F421" s="70" t="s">
        <v>156</v>
      </c>
      <c r="G421" s="70" t="s">
        <v>2194</v>
      </c>
      <c r="H421" s="70" t="s">
        <v>2195</v>
      </c>
      <c r="I421" s="148"/>
      <c r="J421" s="71">
        <v>288.01670576232073</v>
      </c>
      <c r="K421" s="71">
        <v>7.7537938561848261</v>
      </c>
      <c r="L421" s="71">
        <v>44.3991555041721</v>
      </c>
      <c r="M421" s="71">
        <v>158.88804996327337</v>
      </c>
      <c r="N421" s="71">
        <v>173.96818894691626</v>
      </c>
      <c r="O421" s="71">
        <v>159.84866111133741</v>
      </c>
      <c r="P421" s="71">
        <v>109.2322254340947</v>
      </c>
      <c r="Q421" s="71">
        <v>9.8612085394260696</v>
      </c>
      <c r="R421" s="71">
        <v>0</v>
      </c>
      <c r="S421" s="71">
        <v>19.216222237305551</v>
      </c>
      <c r="T421" s="72"/>
      <c r="U421" s="71">
        <v>49328741</v>
      </c>
      <c r="V421" s="71">
        <v>3404</v>
      </c>
      <c r="W421" s="71">
        <v>875</v>
      </c>
      <c r="X421" s="71">
        <v>39849</v>
      </c>
      <c r="Y421" s="71">
        <v>58735</v>
      </c>
      <c r="Z421" s="71">
        <v>95572</v>
      </c>
      <c r="AA421" s="71">
        <v>22625</v>
      </c>
      <c r="AB421" s="71">
        <v>144375</v>
      </c>
      <c r="AC421" s="71">
        <v>0</v>
      </c>
      <c r="AD421" s="71">
        <v>19.216222237305551</v>
      </c>
      <c r="AE421" s="72"/>
      <c r="AF421" s="71">
        <v>343157847.43715292</v>
      </c>
      <c r="AG421" s="71">
        <v>6139420.8910975587</v>
      </c>
      <c r="AH421" s="71">
        <v>9494357.8099059965</v>
      </c>
      <c r="AI421" s="71">
        <v>263819577.97484219</v>
      </c>
      <c r="AJ421" s="71">
        <v>256050511.2286464</v>
      </c>
      <c r="AK421" s="71">
        <v>0</v>
      </c>
      <c r="AL421" s="71">
        <v>0</v>
      </c>
      <c r="AM421" s="71">
        <v>19832343.614077579</v>
      </c>
      <c r="AN421" s="71">
        <v>0</v>
      </c>
      <c r="AO421" s="71">
        <v>0</v>
      </c>
      <c r="AP421" s="71">
        <v>898494058.95572269</v>
      </c>
      <c r="AQ421" s="72"/>
      <c r="AR421" s="71">
        <v>4443</v>
      </c>
      <c r="AS421" s="71">
        <v>1103</v>
      </c>
      <c r="AT421" s="71">
        <v>0</v>
      </c>
      <c r="AU421" s="71">
        <v>0</v>
      </c>
      <c r="AV421" s="71">
        <v>0</v>
      </c>
      <c r="AW421" s="71">
        <v>1</v>
      </c>
      <c r="AX421" s="71"/>
      <c r="AY421" s="72"/>
      <c r="AZ421" s="71">
        <v>18864.900000000001</v>
      </c>
      <c r="BA421" s="71">
        <v>55040.299999999981</v>
      </c>
      <c r="BB421" s="71">
        <v>0</v>
      </c>
      <c r="BC421" s="71">
        <v>0</v>
      </c>
      <c r="BD421" s="71">
        <v>0</v>
      </c>
      <c r="BE421" s="71">
        <v>370</v>
      </c>
      <c r="BF421" s="71"/>
      <c r="BG421" s="72"/>
      <c r="BH421" s="71">
        <v>0</v>
      </c>
      <c r="BI421" s="71">
        <v>0</v>
      </c>
      <c r="BJ421" s="71">
        <v>262.13200000000001</v>
      </c>
      <c r="BK421" s="71">
        <v>0</v>
      </c>
      <c r="BL421" s="71">
        <v>11.776</v>
      </c>
      <c r="BM421" s="71">
        <v>0</v>
      </c>
      <c r="BN421" s="72"/>
      <c r="BO421" s="71">
        <v>0</v>
      </c>
      <c r="BP421" s="71">
        <v>0</v>
      </c>
      <c r="BQ421" s="71">
        <v>23</v>
      </c>
      <c r="BR421" s="71">
        <v>0</v>
      </c>
      <c r="BS421" s="71">
        <v>3</v>
      </c>
      <c r="BT421" s="71">
        <v>0</v>
      </c>
      <c r="BU421"/>
      <c r="BV421" s="70">
        <v>273.90800000000002</v>
      </c>
      <c r="BW421" s="70">
        <v>0</v>
      </c>
      <c r="BX421" s="70">
        <v>0</v>
      </c>
      <c r="BY421" s="70">
        <v>0</v>
      </c>
      <c r="BZ421" s="70">
        <v>0</v>
      </c>
      <c r="CA421" s="70">
        <v>0</v>
      </c>
      <c r="CB421" s="70">
        <v>0</v>
      </c>
      <c r="CC421" s="70">
        <v>0</v>
      </c>
      <c r="CD421" s="70">
        <v>0</v>
      </c>
    </row>
    <row r="422" spans="1:82">
      <c r="A422" s="70" t="s">
        <v>2209</v>
      </c>
      <c r="B422" s="70">
        <v>338</v>
      </c>
      <c r="C422" s="70">
        <v>15</v>
      </c>
      <c r="D422" s="70">
        <v>20</v>
      </c>
      <c r="E422" s="70">
        <v>2018</v>
      </c>
      <c r="F422" s="70" t="s">
        <v>183</v>
      </c>
      <c r="G422" s="70" t="s">
        <v>2194</v>
      </c>
      <c r="H422" s="70" t="s">
        <v>2195</v>
      </c>
      <c r="I422" s="148"/>
      <c r="J422" s="71">
        <v>269.52248496421282</v>
      </c>
      <c r="K422" s="71">
        <v>7.2905352263269876</v>
      </c>
      <c r="L422" s="71">
        <v>41.59388491482779</v>
      </c>
      <c r="M422" s="71">
        <v>157.08843775140079</v>
      </c>
      <c r="N422" s="71">
        <v>165.54070415550669</v>
      </c>
      <c r="O422" s="71">
        <v>157.79730525054367</v>
      </c>
      <c r="P422" s="71">
        <v>107.96804618387074</v>
      </c>
      <c r="Q422" s="71">
        <v>9.1062412359001197</v>
      </c>
      <c r="R422" s="71">
        <v>0</v>
      </c>
      <c r="S422" s="71">
        <v>20.655367601752278</v>
      </c>
      <c r="T422" s="72"/>
      <c r="U422" s="71">
        <v>49114000</v>
      </c>
      <c r="V422" s="71">
        <v>3404</v>
      </c>
      <c r="W422" s="71">
        <v>875</v>
      </c>
      <c r="X422" s="71">
        <v>39849</v>
      </c>
      <c r="Y422" s="71">
        <v>59315</v>
      </c>
      <c r="Z422" s="71">
        <v>96152</v>
      </c>
      <c r="AA422" s="71">
        <v>22588</v>
      </c>
      <c r="AB422" s="71">
        <v>143675</v>
      </c>
      <c r="AC422" s="71">
        <v>0</v>
      </c>
      <c r="AD422" s="71">
        <v>20.655367601752278</v>
      </c>
      <c r="AE422" s="72"/>
      <c r="AF422" s="71">
        <v>326919283.75249219</v>
      </c>
      <c r="AG422" s="71">
        <v>5544263.1333455499</v>
      </c>
      <c r="AH422" s="71">
        <v>9061664.6627727672</v>
      </c>
      <c r="AI422" s="71">
        <v>257086080.74921581</v>
      </c>
      <c r="AJ422" s="71">
        <v>259875708.46458271</v>
      </c>
      <c r="AK422" s="71">
        <v>0</v>
      </c>
      <c r="AL422" s="71">
        <v>0</v>
      </c>
      <c r="AM422" s="71">
        <v>19777023.331496149</v>
      </c>
      <c r="AN422" s="71">
        <v>0</v>
      </c>
      <c r="AO422" s="71">
        <v>0</v>
      </c>
      <c r="AP422" s="71">
        <v>878264024.09390509</v>
      </c>
      <c r="AQ422" s="72"/>
      <c r="AR422" s="71">
        <v>4698</v>
      </c>
      <c r="AS422" s="71">
        <v>1208</v>
      </c>
      <c r="AT422" s="71">
        <v>0</v>
      </c>
      <c r="AU422" s="71">
        <v>0</v>
      </c>
      <c r="AV422" s="71">
        <v>0</v>
      </c>
      <c r="AW422" s="71">
        <v>1</v>
      </c>
      <c r="AX422" s="71"/>
      <c r="AY422" s="72"/>
      <c r="AZ422" s="71">
        <v>20160.400000000012</v>
      </c>
      <c r="BA422" s="71">
        <v>62023.8</v>
      </c>
      <c r="BB422" s="71">
        <v>0</v>
      </c>
      <c r="BC422" s="71">
        <v>0</v>
      </c>
      <c r="BD422" s="71">
        <v>0</v>
      </c>
      <c r="BE422" s="71">
        <v>370</v>
      </c>
      <c r="BF422" s="71"/>
      <c r="BG422" s="72"/>
      <c r="BH422" s="71">
        <v>0</v>
      </c>
      <c r="BI422" s="71">
        <v>0</v>
      </c>
      <c r="BJ422" s="71">
        <v>234.61</v>
      </c>
      <c r="BK422" s="71">
        <v>0</v>
      </c>
      <c r="BL422" s="71">
        <v>9.777000000000001</v>
      </c>
      <c r="BM422" s="71">
        <v>0</v>
      </c>
      <c r="BN422" s="72"/>
      <c r="BO422" s="71">
        <v>0</v>
      </c>
      <c r="BP422" s="71">
        <v>0</v>
      </c>
      <c r="BQ422" s="71">
        <v>23</v>
      </c>
      <c r="BR422" s="71">
        <v>0</v>
      </c>
      <c r="BS422" s="71">
        <v>2</v>
      </c>
      <c r="BT422" s="71">
        <v>0</v>
      </c>
      <c r="BU422"/>
      <c r="BV422" s="70">
        <v>244.387</v>
      </c>
      <c r="BW422" s="70">
        <v>0</v>
      </c>
      <c r="BX422" s="70">
        <v>0</v>
      </c>
      <c r="BY422" s="70">
        <v>0</v>
      </c>
      <c r="BZ422" s="70">
        <v>0</v>
      </c>
      <c r="CA422" s="70">
        <v>0</v>
      </c>
      <c r="CB422" s="70">
        <v>0</v>
      </c>
      <c r="CC422" s="70">
        <v>0</v>
      </c>
      <c r="CD422" s="70">
        <v>0</v>
      </c>
    </row>
    <row r="423" spans="1:82">
      <c r="A423" s="70" t="s">
        <v>2210</v>
      </c>
      <c r="B423" s="70">
        <v>339</v>
      </c>
      <c r="C423" s="70">
        <v>16</v>
      </c>
      <c r="D423" s="70">
        <v>20</v>
      </c>
      <c r="E423" s="70">
        <v>2019</v>
      </c>
      <c r="F423" s="70" t="s">
        <v>158</v>
      </c>
      <c r="G423" s="70" t="s">
        <v>2194</v>
      </c>
      <c r="H423" s="70" t="s">
        <v>2195</v>
      </c>
      <c r="I423" s="148"/>
      <c r="J423" s="71">
        <v>249.40328622324699</v>
      </c>
      <c r="K423" s="71">
        <v>6.4363491821917087</v>
      </c>
      <c r="L423" s="71">
        <v>41.94402468600979</v>
      </c>
      <c r="M423" s="71">
        <v>148.73966149969948</v>
      </c>
      <c r="N423" s="71">
        <v>145.7924433698004</v>
      </c>
      <c r="O423" s="71">
        <v>154.29817858883166</v>
      </c>
      <c r="P423" s="71">
        <v>108.51259700798084</v>
      </c>
      <c r="Q423" s="71">
        <v>8.8380759328684704</v>
      </c>
      <c r="R423" s="71">
        <v>0</v>
      </c>
      <c r="S423" s="71">
        <v>21.969492909567677</v>
      </c>
      <c r="T423" s="72"/>
      <c r="U423" s="71">
        <v>47498176</v>
      </c>
      <c r="V423" s="71">
        <v>3404</v>
      </c>
      <c r="W423" s="71">
        <v>875</v>
      </c>
      <c r="X423" s="71">
        <v>39849</v>
      </c>
      <c r="Y423" s="71">
        <v>60091</v>
      </c>
      <c r="Z423" s="71">
        <v>96601</v>
      </c>
      <c r="AA423" s="71">
        <v>22532</v>
      </c>
      <c r="AB423" s="71">
        <v>143219</v>
      </c>
      <c r="AC423" s="71">
        <v>0</v>
      </c>
      <c r="AD423" s="71">
        <v>21.969492909567681</v>
      </c>
      <c r="AE423" s="72"/>
      <c r="AF423" s="71">
        <v>309252756.63690633</v>
      </c>
      <c r="AG423" s="71">
        <v>5177405.1760250367</v>
      </c>
      <c r="AH423" s="71">
        <v>9608188.9479587898</v>
      </c>
      <c r="AI423" s="71">
        <v>253575682.29352799</v>
      </c>
      <c r="AJ423" s="71">
        <v>231529782.6929405</v>
      </c>
      <c r="AK423" s="71">
        <v>0</v>
      </c>
      <c r="AL423" s="71">
        <v>0</v>
      </c>
      <c r="AM423" s="71">
        <v>19505349.647945236</v>
      </c>
      <c r="AN423" s="71">
        <v>0</v>
      </c>
      <c r="AO423" s="71">
        <v>0</v>
      </c>
      <c r="AP423" s="71">
        <v>828649165.39530385</v>
      </c>
      <c r="AQ423" s="72"/>
      <c r="AR423" s="71">
        <v>4919</v>
      </c>
      <c r="AS423" s="71">
        <v>1289</v>
      </c>
      <c r="AT423" s="71">
        <v>0</v>
      </c>
      <c r="AU423" s="71">
        <v>0</v>
      </c>
      <c r="AV423" s="71">
        <v>0</v>
      </c>
      <c r="AW423" s="71">
        <v>1</v>
      </c>
      <c r="AX423" s="71"/>
      <c r="AY423" s="72"/>
      <c r="AZ423" s="71">
        <v>21309.699999999979</v>
      </c>
      <c r="BA423" s="71">
        <v>66507.200000000012</v>
      </c>
      <c r="BB423" s="71">
        <v>0</v>
      </c>
      <c r="BC423" s="71">
        <v>0</v>
      </c>
      <c r="BD423" s="71">
        <v>0</v>
      </c>
      <c r="BE423" s="71">
        <v>370</v>
      </c>
      <c r="BF423" s="71"/>
      <c r="BG423" s="72"/>
      <c r="BH423" s="71">
        <v>0</v>
      </c>
      <c r="BI423" s="71">
        <v>0</v>
      </c>
      <c r="BJ423" s="71">
        <v>236.965</v>
      </c>
      <c r="BK423" s="71">
        <v>0</v>
      </c>
      <c r="BL423" s="71">
        <v>9.3620000000000001</v>
      </c>
      <c r="BM423" s="71">
        <v>0</v>
      </c>
      <c r="BN423" s="72"/>
      <c r="BO423" s="71">
        <v>0</v>
      </c>
      <c r="BP423" s="71">
        <v>0</v>
      </c>
      <c r="BQ423" s="71">
        <v>24</v>
      </c>
      <c r="BR423" s="71">
        <v>0</v>
      </c>
      <c r="BS423" s="71">
        <v>2</v>
      </c>
      <c r="BT423" s="71">
        <v>0</v>
      </c>
      <c r="BU423"/>
      <c r="BV423" s="70">
        <v>246.327</v>
      </c>
      <c r="BW423" s="70">
        <v>0</v>
      </c>
      <c r="BX423" s="70">
        <v>0</v>
      </c>
      <c r="BY423" s="70">
        <v>0</v>
      </c>
      <c r="BZ423" s="70">
        <v>0</v>
      </c>
      <c r="CA423" s="70">
        <v>0</v>
      </c>
      <c r="CB423" s="70">
        <v>0</v>
      </c>
      <c r="CC423" s="70">
        <v>0</v>
      </c>
      <c r="CD423" s="70">
        <v>0</v>
      </c>
    </row>
    <row r="424" spans="1:82">
      <c r="A424" s="70" t="s">
        <v>2211</v>
      </c>
      <c r="B424" s="70">
        <v>340</v>
      </c>
      <c r="C424" s="70">
        <v>17</v>
      </c>
      <c r="D424" s="70">
        <v>20</v>
      </c>
      <c r="E424" s="70">
        <v>2020</v>
      </c>
      <c r="F424" s="70" t="s">
        <v>159</v>
      </c>
      <c r="G424" s="70" t="s">
        <v>2194</v>
      </c>
      <c r="H424" s="70" t="s">
        <v>2195</v>
      </c>
      <c r="I424" s="148"/>
      <c r="J424" s="71">
        <v>268.35868781530633</v>
      </c>
      <c r="K424" s="71">
        <v>6.6229495506587046</v>
      </c>
      <c r="L424" s="71">
        <v>46.424367858297394</v>
      </c>
      <c r="M424" s="71">
        <v>138.75273429215562</v>
      </c>
      <c r="N424" s="71">
        <v>153.62496464403711</v>
      </c>
      <c r="O424" s="71">
        <v>135.56626702475356</v>
      </c>
      <c r="P424" s="71">
        <v>102.65795076073118</v>
      </c>
      <c r="Q424" s="71">
        <v>8.4197681835359504</v>
      </c>
      <c r="R424" s="71">
        <v>0</v>
      </c>
      <c r="S424" s="71">
        <v>19.721479074242129</v>
      </c>
      <c r="T424" s="72"/>
      <c r="U424" s="71">
        <v>48044485</v>
      </c>
      <c r="V424" s="71">
        <v>3198</v>
      </c>
      <c r="W424" s="71">
        <v>987</v>
      </c>
      <c r="X424" s="71">
        <v>41028</v>
      </c>
      <c r="Y424" s="71">
        <v>60804</v>
      </c>
      <c r="Z424" s="71">
        <v>96872</v>
      </c>
      <c r="AA424" s="71">
        <v>22657</v>
      </c>
      <c r="AB424" s="71">
        <v>142803</v>
      </c>
      <c r="AC424" s="71">
        <v>0</v>
      </c>
      <c r="AD424" s="71">
        <v>19.721479074242129</v>
      </c>
      <c r="AE424" s="72"/>
      <c r="AF424" s="71">
        <v>336718075.72708869</v>
      </c>
      <c r="AG424" s="71">
        <v>5051198.4663606388</v>
      </c>
      <c r="AH424" s="71">
        <v>10948187.203065112</v>
      </c>
      <c r="AI424" s="71">
        <v>236904108.08936906</v>
      </c>
      <c r="AJ424" s="71">
        <v>264358676.74356931</v>
      </c>
      <c r="AK424" s="71"/>
      <c r="AL424" s="71"/>
      <c r="AM424" s="71">
        <v>18637378.074421257</v>
      </c>
      <c r="AN424" s="71"/>
      <c r="AO424" s="71"/>
      <c r="AP424" s="71">
        <v>872617624.30387414</v>
      </c>
      <c r="AQ424" s="72"/>
      <c r="AR424" s="71">
        <v>5140</v>
      </c>
      <c r="AS424" s="71">
        <v>1332</v>
      </c>
      <c r="AT424" s="71">
        <v>0</v>
      </c>
      <c r="AU424" s="71">
        <v>0</v>
      </c>
      <c r="AV424" s="71">
        <v>0</v>
      </c>
      <c r="AW424" s="71">
        <v>2</v>
      </c>
      <c r="AX424" s="71"/>
      <c r="AY424" s="72"/>
      <c r="AZ424" s="71">
        <v>22571.999999999971</v>
      </c>
      <c r="BA424" s="71">
        <v>79626.499999999927</v>
      </c>
      <c r="BB424" s="71">
        <v>0</v>
      </c>
      <c r="BC424" s="71">
        <v>0</v>
      </c>
      <c r="BD424" s="71">
        <v>0</v>
      </c>
      <c r="BE424" s="71">
        <v>820</v>
      </c>
      <c r="BF424" s="71"/>
      <c r="BG424" s="72"/>
      <c r="BH424" s="71">
        <v>0</v>
      </c>
      <c r="BI424" s="71">
        <v>0</v>
      </c>
      <c r="BJ424" s="71">
        <v>213.404</v>
      </c>
      <c r="BK424" s="71">
        <v>0</v>
      </c>
      <c r="BL424" s="71">
        <v>9.0429999999999993</v>
      </c>
      <c r="BM424" s="71">
        <v>0</v>
      </c>
      <c r="BN424" s="72"/>
      <c r="BO424" s="71">
        <v>0</v>
      </c>
      <c r="BP424" s="71">
        <v>0</v>
      </c>
      <c r="BQ424" s="71">
        <v>22</v>
      </c>
      <c r="BR424" s="71">
        <v>0</v>
      </c>
      <c r="BS424" s="71">
        <v>2</v>
      </c>
      <c r="BT424" s="71">
        <v>0</v>
      </c>
      <c r="BU424"/>
      <c r="BV424" s="70">
        <v>222.447</v>
      </c>
      <c r="BW424" s="70">
        <v>0</v>
      </c>
      <c r="BX424" s="70">
        <v>0</v>
      </c>
      <c r="BY424" s="70">
        <v>0</v>
      </c>
      <c r="BZ424" s="70">
        <v>0</v>
      </c>
      <c r="CA424" s="70">
        <v>0</v>
      </c>
      <c r="CB424" s="70">
        <v>0</v>
      </c>
      <c r="CC424" s="70">
        <v>0</v>
      </c>
      <c r="CD424" s="70">
        <v>0</v>
      </c>
    </row>
    <row r="425" spans="1:82">
      <c r="A425" s="70" t="s">
        <v>2212</v>
      </c>
      <c r="B425" s="70">
        <v>340</v>
      </c>
      <c r="C425" s="70">
        <v>18</v>
      </c>
      <c r="D425" s="70">
        <v>20</v>
      </c>
      <c r="E425" s="70">
        <v>2021</v>
      </c>
      <c r="F425" s="70" t="s">
        <v>160</v>
      </c>
      <c r="G425" s="1064" t="s">
        <v>2194</v>
      </c>
      <c r="H425" s="70" t="s">
        <v>2195</v>
      </c>
      <c r="I425" s="148"/>
      <c r="J425" s="71">
        <v>233.76483359678778</v>
      </c>
      <c r="K425" s="71">
        <v>7.374263757459488</v>
      </c>
      <c r="L425" s="71">
        <v>42.684381737706303</v>
      </c>
      <c r="M425" s="71">
        <v>157.27934845921601</v>
      </c>
      <c r="N425" s="71">
        <v>152.99054982178433</v>
      </c>
      <c r="O425" s="71">
        <v>131.67306344295213</v>
      </c>
      <c r="P425" s="71">
        <v>106.22150235121485</v>
      </c>
      <c r="Q425" s="71">
        <v>8.3133315125691301</v>
      </c>
      <c r="R425" s="71">
        <v>0</v>
      </c>
      <c r="S425" s="71">
        <v>22.959166632260271</v>
      </c>
      <c r="T425" s="72"/>
      <c r="U425" s="71">
        <v>48348780</v>
      </c>
      <c r="V425" s="71">
        <v>3198</v>
      </c>
      <c r="W425" s="71">
        <v>987</v>
      </c>
      <c r="X425" s="71">
        <v>41028</v>
      </c>
      <c r="Y425" s="71">
        <v>61405</v>
      </c>
      <c r="Z425" s="71">
        <v>96880</v>
      </c>
      <c r="AA425" s="71">
        <v>22860</v>
      </c>
      <c r="AB425" s="71">
        <v>142383</v>
      </c>
      <c r="AC425" s="71">
        <v>0</v>
      </c>
      <c r="AD425" s="71">
        <v>22.959166632260271</v>
      </c>
      <c r="AE425" s="72"/>
      <c r="AF425" s="71">
        <v>295427546.18995428</v>
      </c>
      <c r="AG425" s="71">
        <v>5685687.5152724935</v>
      </c>
      <c r="AH425" s="71">
        <v>9640676.7853026558</v>
      </c>
      <c r="AI425" s="71">
        <v>265278069.95088917</v>
      </c>
      <c r="AJ425" s="71">
        <v>234370496.54140279</v>
      </c>
      <c r="AK425" s="71">
        <v>0</v>
      </c>
      <c r="AL425" s="71">
        <v>0</v>
      </c>
      <c r="AM425" s="71">
        <v>18689746.137738403</v>
      </c>
      <c r="AN425" s="71">
        <v>0</v>
      </c>
      <c r="AO425" s="71">
        <v>0</v>
      </c>
      <c r="AP425" s="71">
        <v>829092223.12055981</v>
      </c>
      <c r="AQ425" s="72"/>
      <c r="AR425" s="71">
        <v>5402</v>
      </c>
      <c r="AS425" s="71">
        <v>1351</v>
      </c>
      <c r="AT425" s="71">
        <v>0</v>
      </c>
      <c r="AU425" s="71">
        <v>0</v>
      </c>
      <c r="AV425" s="71">
        <v>0</v>
      </c>
      <c r="AW425" s="71">
        <v>4</v>
      </c>
      <c r="AX425" s="71"/>
      <c r="AY425" s="72"/>
      <c r="AZ425" s="71">
        <v>24183.199999999939</v>
      </c>
      <c r="BA425" s="71">
        <v>94415.299999999785</v>
      </c>
      <c r="BB425" s="71">
        <v>0</v>
      </c>
      <c r="BC425" s="71">
        <v>0</v>
      </c>
      <c r="BD425" s="71">
        <v>0</v>
      </c>
      <c r="BE425" s="71">
        <v>3260</v>
      </c>
      <c r="BF425" s="71"/>
      <c r="BG425" s="72"/>
      <c r="BH425" s="71">
        <v>0</v>
      </c>
      <c r="BI425" s="71">
        <v>0</v>
      </c>
      <c r="BJ425" s="71">
        <v>211.23599999999999</v>
      </c>
      <c r="BK425" s="71">
        <v>0</v>
      </c>
      <c r="BL425" s="71">
        <v>8.8290000000000006</v>
      </c>
      <c r="BM425" s="71">
        <v>0</v>
      </c>
      <c r="BN425" s="72"/>
      <c r="BO425" s="71">
        <v>0</v>
      </c>
      <c r="BP425" s="71">
        <v>0</v>
      </c>
      <c r="BQ425" s="71">
        <v>21</v>
      </c>
      <c r="BR425" s="71">
        <v>0</v>
      </c>
      <c r="BS425" s="71">
        <v>2</v>
      </c>
      <c r="BT425" s="71">
        <v>0</v>
      </c>
      <c r="BU425"/>
      <c r="BV425" s="70">
        <v>220.065</v>
      </c>
      <c r="BW425" s="70">
        <v>0</v>
      </c>
      <c r="BX425" s="70">
        <v>0</v>
      </c>
      <c r="BY425" s="70">
        <v>0</v>
      </c>
      <c r="BZ425" s="70">
        <v>0</v>
      </c>
      <c r="CA425" s="70">
        <v>0</v>
      </c>
      <c r="CB425" s="70">
        <v>0</v>
      </c>
      <c r="CC425" s="70">
        <v>0</v>
      </c>
      <c r="CD425" s="70">
        <v>0</v>
      </c>
    </row>
    <row r="426" spans="1:82">
      <c r="A426" s="70" t="s">
        <v>2213</v>
      </c>
      <c r="B426" s="70">
        <v>340</v>
      </c>
      <c r="C426" s="70">
        <v>19</v>
      </c>
      <c r="D426" s="70">
        <v>20</v>
      </c>
      <c r="E426" s="70">
        <v>2022</v>
      </c>
      <c r="F426" s="70" t="s">
        <v>161</v>
      </c>
      <c r="G426" s="1064" t="s">
        <v>2194</v>
      </c>
      <c r="H426" s="70" t="s">
        <v>2195</v>
      </c>
      <c r="I426" s="148"/>
      <c r="J426" s="71">
        <v>201.59927545694461</v>
      </c>
      <c r="K426" s="71">
        <v>7.1201890336046949</v>
      </c>
      <c r="L426" s="71">
        <v>35.114983715289839</v>
      </c>
      <c r="M426" s="71">
        <v>151.48899530306599</v>
      </c>
      <c r="N426" s="71">
        <v>156.45762030408591</v>
      </c>
      <c r="O426" s="71">
        <v>139.08816699850811</v>
      </c>
      <c r="P426" s="71">
        <v>105.14371420047468</v>
      </c>
      <c r="Q426" s="71">
        <v>8.3407381562462053</v>
      </c>
      <c r="R426" s="71">
        <v>0</v>
      </c>
      <c r="S426" s="71">
        <v>21.088164215672791</v>
      </c>
      <c r="T426" s="72"/>
      <c r="U426" s="71">
        <v>44891080</v>
      </c>
      <c r="V426" s="71">
        <v>3198</v>
      </c>
      <c r="W426" s="71">
        <v>987</v>
      </c>
      <c r="X426" s="71">
        <v>41028</v>
      </c>
      <c r="Y426" s="71">
        <v>62037</v>
      </c>
      <c r="Z426" s="71">
        <v>97230</v>
      </c>
      <c r="AA426" s="71">
        <v>22973</v>
      </c>
      <c r="AB426" s="71">
        <v>141681</v>
      </c>
      <c r="AC426" s="71">
        <v>0</v>
      </c>
      <c r="AD426" s="71">
        <v>21.088164215672791</v>
      </c>
      <c r="AE426" s="72"/>
      <c r="AF426" s="71">
        <v>249528304.77090707</v>
      </c>
      <c r="AG426" s="71">
        <v>5702015.2911861483</v>
      </c>
      <c r="AH426" s="71">
        <v>9542792.0759608056</v>
      </c>
      <c r="AI426" s="71">
        <v>250901702.29619303</v>
      </c>
      <c r="AJ426" s="71">
        <v>260280162.17114499</v>
      </c>
      <c r="AK426" s="71">
        <v>0</v>
      </c>
      <c r="AL426" s="71">
        <v>0</v>
      </c>
      <c r="AM426" s="71">
        <v>18294884.198894538</v>
      </c>
      <c r="AN426" s="71">
        <v>0</v>
      </c>
      <c r="AO426" s="71">
        <v>0</v>
      </c>
      <c r="AP426" s="71">
        <v>794249860.80428648</v>
      </c>
      <c r="AQ426" s="72"/>
      <c r="AR426" s="71">
        <v>5688</v>
      </c>
      <c r="AS426" s="71">
        <v>1359</v>
      </c>
      <c r="AT426" s="71">
        <v>0</v>
      </c>
      <c r="AU426" s="71">
        <v>0</v>
      </c>
      <c r="AV426" s="71">
        <v>0</v>
      </c>
      <c r="AW426" s="71">
        <v>4</v>
      </c>
      <c r="AX426" s="71"/>
      <c r="AY426" s="72"/>
      <c r="AZ426" s="71">
        <v>25872.399999999972</v>
      </c>
      <c r="BA426" s="71">
        <v>95267.799999999785</v>
      </c>
      <c r="BB426" s="71">
        <v>0</v>
      </c>
      <c r="BC426" s="71">
        <v>0</v>
      </c>
      <c r="BD426" s="71">
        <v>0</v>
      </c>
      <c r="BE426" s="71">
        <v>3260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2214</v>
      </c>
      <c r="B427" s="70">
        <v>340</v>
      </c>
      <c r="C427" s="70">
        <v>20</v>
      </c>
      <c r="D427" s="70">
        <v>20</v>
      </c>
      <c r="E427" s="70">
        <v>2023</v>
      </c>
      <c r="F427" s="70" t="s">
        <v>1539</v>
      </c>
      <c r="G427" s="70" t="s">
        <v>2194</v>
      </c>
      <c r="H427" s="70" t="s">
        <v>2195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5931</v>
      </c>
      <c r="AS427" s="71">
        <v>1370</v>
      </c>
      <c r="AT427" s="71">
        <v>0</v>
      </c>
      <c r="AU427" s="71">
        <v>0</v>
      </c>
      <c r="AV427" s="71">
        <v>0</v>
      </c>
      <c r="AW427" s="71">
        <v>4</v>
      </c>
      <c r="AX427" s="71"/>
      <c r="AY427" s="72"/>
      <c r="AZ427" s="71">
        <v>27278.200000000019</v>
      </c>
      <c r="BA427" s="71">
        <v>96013.89999999979</v>
      </c>
      <c r="BB427" s="71">
        <v>0</v>
      </c>
      <c r="BC427" s="71">
        <v>0</v>
      </c>
      <c r="BD427" s="71">
        <v>0</v>
      </c>
      <c r="BE427" s="71">
        <v>3260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2215</v>
      </c>
      <c r="B428" s="70">
        <v>340</v>
      </c>
      <c r="C428" s="70">
        <v>21</v>
      </c>
      <c r="D428" s="70">
        <v>20</v>
      </c>
      <c r="E428" s="70">
        <v>2024</v>
      </c>
      <c r="F428" s="70" t="s">
        <v>1558</v>
      </c>
      <c r="G428" s="70" t="s">
        <v>2194</v>
      </c>
      <c r="H428" s="70" t="s">
        <v>2195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2216</v>
      </c>
      <c r="B429" s="70">
        <v>341</v>
      </c>
      <c r="C429" s="70">
        <v>1</v>
      </c>
      <c r="D429" s="70">
        <v>21</v>
      </c>
      <c r="E429" s="70">
        <v>1990</v>
      </c>
      <c r="F429" s="70" t="s">
        <v>787</v>
      </c>
      <c r="G429" s="70" t="s">
        <v>2217</v>
      </c>
      <c r="H429" s="70" t="s">
        <v>2218</v>
      </c>
      <c r="I429" s="148"/>
      <c r="J429" s="71">
        <v>225.7909906007884</v>
      </c>
      <c r="K429" s="71">
        <v>12.93106494428582</v>
      </c>
      <c r="L429" s="71">
        <v>0.63465062019502105</v>
      </c>
      <c r="M429" s="71">
        <v>105.370224684118</v>
      </c>
      <c r="N429" s="71">
        <v>139.28479832141539</v>
      </c>
      <c r="O429" s="71">
        <v>88.57029973686484</v>
      </c>
      <c r="P429" s="71">
        <v>101.70046043855849</v>
      </c>
      <c r="Q429" s="71">
        <v>9.6924185034434593</v>
      </c>
      <c r="R429" s="71">
        <v>0</v>
      </c>
      <c r="S429" s="71">
        <v>16.70771113900301</v>
      </c>
      <c r="T429" s="72"/>
      <c r="U429" s="71">
        <v>32977567</v>
      </c>
      <c r="V429" s="71">
        <v>6307</v>
      </c>
      <c r="W429" s="71">
        <v>8</v>
      </c>
      <c r="X429" s="71">
        <v>47455</v>
      </c>
      <c r="Y429" s="71">
        <v>56406</v>
      </c>
      <c r="Z429" s="71">
        <v>36430</v>
      </c>
      <c r="AA429" s="71">
        <v>24694</v>
      </c>
      <c r="AB429" s="71">
        <v>157372</v>
      </c>
      <c r="AC429" s="71">
        <v>0</v>
      </c>
      <c r="AD429" s="71">
        <v>16.70771113900301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2219</v>
      </c>
      <c r="B430" s="70">
        <v>342</v>
      </c>
      <c r="C430" s="70">
        <v>2</v>
      </c>
      <c r="D430" s="70">
        <v>21</v>
      </c>
      <c r="E430" s="70">
        <v>2005</v>
      </c>
      <c r="F430" s="70" t="s">
        <v>789</v>
      </c>
      <c r="G430" s="70" t="s">
        <v>2217</v>
      </c>
      <c r="H430" s="70" t="s">
        <v>2218</v>
      </c>
      <c r="I430" s="148"/>
      <c r="J430" s="71">
        <v>221.7867444269958</v>
      </c>
      <c r="K430" s="71">
        <v>9.0795418504018706</v>
      </c>
      <c r="L430" s="71">
        <v>2.4328938566775342</v>
      </c>
      <c r="M430" s="71">
        <v>169.94263309907689</v>
      </c>
      <c r="N430" s="71">
        <v>177.40469087174961</v>
      </c>
      <c r="O430" s="71">
        <v>90.62831180553458</v>
      </c>
      <c r="P430" s="71">
        <v>71.884744847349182</v>
      </c>
      <c r="Q430" s="71">
        <v>8.5892360953859992</v>
      </c>
      <c r="R430" s="71">
        <v>0</v>
      </c>
      <c r="S430" s="71">
        <v>24.81029096000001</v>
      </c>
      <c r="T430" s="72"/>
      <c r="U430" s="71">
        <v>23345324</v>
      </c>
      <c r="V430" s="71">
        <v>4994</v>
      </c>
      <c r="W430" s="71">
        <v>27</v>
      </c>
      <c r="X430" s="71">
        <v>40429</v>
      </c>
      <c r="Y430" s="71">
        <v>64524</v>
      </c>
      <c r="Z430" s="71">
        <v>43136</v>
      </c>
      <c r="AA430" s="71">
        <v>14295</v>
      </c>
      <c r="AB430" s="71">
        <v>145792</v>
      </c>
      <c r="AC430" s="71">
        <v>0</v>
      </c>
      <c r="AD430" s="71">
        <v>24.81029096000001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2220</v>
      </c>
      <c r="B431" s="70">
        <v>343</v>
      </c>
      <c r="C431" s="70">
        <v>3</v>
      </c>
      <c r="D431" s="70">
        <v>21</v>
      </c>
      <c r="E431" s="70">
        <v>2006</v>
      </c>
      <c r="F431" s="70" t="s">
        <v>790</v>
      </c>
      <c r="G431" s="70" t="s">
        <v>2217</v>
      </c>
      <c r="H431" s="70" t="s">
        <v>2218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2221</v>
      </c>
      <c r="B432" s="70">
        <v>344</v>
      </c>
      <c r="C432" s="70">
        <v>4</v>
      </c>
      <c r="D432" s="70">
        <v>21</v>
      </c>
      <c r="E432" s="70">
        <v>2007</v>
      </c>
      <c r="F432" s="70" t="s">
        <v>791</v>
      </c>
      <c r="G432" s="70" t="s">
        <v>2217</v>
      </c>
      <c r="H432" s="70" t="s">
        <v>2218</v>
      </c>
      <c r="I432" s="148"/>
      <c r="J432" s="71">
        <v>199.8662934624962</v>
      </c>
      <c r="K432" s="71">
        <v>8.2616409910801174</v>
      </c>
      <c r="L432" s="71">
        <v>1.071040735093814</v>
      </c>
      <c r="M432" s="71">
        <v>188.48217009442959</v>
      </c>
      <c r="N432" s="71">
        <v>189.31415199960529</v>
      </c>
      <c r="O432" s="71">
        <v>85.334971963263499</v>
      </c>
      <c r="P432" s="71">
        <v>68.850958516258501</v>
      </c>
      <c r="Q432" s="71">
        <v>9.0363206962242302</v>
      </c>
      <c r="R432" s="71">
        <v>0</v>
      </c>
      <c r="S432" s="71">
        <v>17.842202336</v>
      </c>
      <c r="T432" s="72"/>
      <c r="U432" s="71">
        <v>23718354</v>
      </c>
      <c r="V432" s="71">
        <v>4424</v>
      </c>
      <c r="W432" s="71">
        <v>12</v>
      </c>
      <c r="X432" s="71">
        <v>51810</v>
      </c>
      <c r="Y432" s="71">
        <v>66289</v>
      </c>
      <c r="Z432" s="71">
        <v>42223</v>
      </c>
      <c r="AA432" s="71">
        <v>13483</v>
      </c>
      <c r="AB432" s="71">
        <v>145270</v>
      </c>
      <c r="AC432" s="71">
        <v>0</v>
      </c>
      <c r="AD432" s="71">
        <v>17.842202336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2222</v>
      </c>
      <c r="B433" s="70">
        <v>345</v>
      </c>
      <c r="C433" s="70">
        <v>5</v>
      </c>
      <c r="D433" s="70">
        <v>21</v>
      </c>
      <c r="E433" s="70">
        <v>2008</v>
      </c>
      <c r="F433" s="70" t="s">
        <v>792</v>
      </c>
      <c r="G433" s="70" t="s">
        <v>2217</v>
      </c>
      <c r="H433" s="70" t="s">
        <v>2218</v>
      </c>
      <c r="I433" s="148"/>
      <c r="J433" s="71">
        <v>200.76394286947269</v>
      </c>
      <c r="K433" s="71">
        <v>6.198288136446954</v>
      </c>
      <c r="L433" s="71">
        <v>0.94875952238059824</v>
      </c>
      <c r="M433" s="71">
        <v>197.83706128915799</v>
      </c>
      <c r="N433" s="71">
        <v>183.67011409373521</v>
      </c>
      <c r="O433" s="71">
        <v>81.629172509964278</v>
      </c>
      <c r="P433" s="71">
        <v>66.166044259808203</v>
      </c>
      <c r="Q433" s="71">
        <v>8.9023981600424307</v>
      </c>
      <c r="R433" s="71">
        <v>0</v>
      </c>
      <c r="S433" s="71">
        <v>10.894676662529999</v>
      </c>
      <c r="T433" s="72"/>
      <c r="U433" s="71">
        <v>25299176</v>
      </c>
      <c r="V433" s="71">
        <v>4424</v>
      </c>
      <c r="W433" s="71">
        <v>12</v>
      </c>
      <c r="X433" s="71">
        <v>51810</v>
      </c>
      <c r="Y433" s="71">
        <v>66974</v>
      </c>
      <c r="Z433" s="71">
        <v>41807</v>
      </c>
      <c r="AA433" s="71">
        <v>12972</v>
      </c>
      <c r="AB433" s="71">
        <v>145471</v>
      </c>
      <c r="AC433" s="71">
        <v>0</v>
      </c>
      <c r="AD433" s="71">
        <v>10.894676662529999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2223</v>
      </c>
      <c r="B434" s="70">
        <v>346</v>
      </c>
      <c r="C434" s="70">
        <v>6</v>
      </c>
      <c r="D434" s="70">
        <v>21</v>
      </c>
      <c r="E434" s="70">
        <v>2009</v>
      </c>
      <c r="F434" s="70" t="s">
        <v>176</v>
      </c>
      <c r="G434" s="70" t="s">
        <v>2217</v>
      </c>
      <c r="H434" s="70" t="s">
        <v>2218</v>
      </c>
      <c r="I434" s="148"/>
      <c r="J434" s="71">
        <v>141.19172469876119</v>
      </c>
      <c r="K434" s="71">
        <v>5.6156184344748006</v>
      </c>
      <c r="L434" s="71">
        <v>0.79713488204143468</v>
      </c>
      <c r="M434" s="71">
        <v>164.47071230796189</v>
      </c>
      <c r="N434" s="71">
        <v>150.49625557089789</v>
      </c>
      <c r="O434" s="71">
        <v>81.042572916071208</v>
      </c>
      <c r="P434" s="71">
        <v>62.254764686088521</v>
      </c>
      <c r="Q434" s="71">
        <v>8.4623279443265407</v>
      </c>
      <c r="R434" s="71">
        <v>0</v>
      </c>
      <c r="S434" s="71">
        <v>10.238937996800001</v>
      </c>
      <c r="T434" s="72"/>
      <c r="U434" s="71">
        <v>18494109</v>
      </c>
      <c r="V434" s="71">
        <v>4847</v>
      </c>
      <c r="W434" s="71">
        <v>17</v>
      </c>
      <c r="X434" s="71">
        <v>53620</v>
      </c>
      <c r="Y434" s="71">
        <v>67464</v>
      </c>
      <c r="Z434" s="71">
        <v>40969</v>
      </c>
      <c r="AA434" s="71">
        <v>12530</v>
      </c>
      <c r="AB434" s="71">
        <v>145158</v>
      </c>
      <c r="AC434" s="71">
        <v>0</v>
      </c>
      <c r="AD434" s="71">
        <v>10.238937996800001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57.692</v>
      </c>
      <c r="BK434" s="71">
        <v>0</v>
      </c>
      <c r="BL434" s="71">
        <v>79.670999999999992</v>
      </c>
      <c r="BM434" s="71">
        <v>0</v>
      </c>
      <c r="BN434" s="72"/>
      <c r="BO434" s="71">
        <v>0</v>
      </c>
      <c r="BP434" s="71">
        <v>0</v>
      </c>
      <c r="BQ434" s="71">
        <v>3</v>
      </c>
      <c r="BR434" s="71">
        <v>0</v>
      </c>
      <c r="BS434" s="71">
        <v>11</v>
      </c>
      <c r="BT434" s="71">
        <v>0</v>
      </c>
      <c r="BU434"/>
      <c r="BV434" s="70">
        <v>137.363</v>
      </c>
      <c r="BW434" s="70">
        <v>0</v>
      </c>
      <c r="BX434" s="70">
        <v>0</v>
      </c>
      <c r="BY434" s="70">
        <v>0</v>
      </c>
      <c r="BZ434" s="70">
        <v>0</v>
      </c>
      <c r="CA434" s="70">
        <v>0</v>
      </c>
      <c r="CB434" s="70">
        <v>0</v>
      </c>
      <c r="CC434" s="70">
        <v>0</v>
      </c>
      <c r="CD434" s="70">
        <v>0</v>
      </c>
    </row>
    <row r="435" spans="1:82">
      <c r="A435" s="70" t="s">
        <v>2224</v>
      </c>
      <c r="B435" s="70">
        <v>347</v>
      </c>
      <c r="C435" s="70">
        <v>7</v>
      </c>
      <c r="D435" s="70">
        <v>21</v>
      </c>
      <c r="E435" s="70">
        <v>2010</v>
      </c>
      <c r="F435" s="70" t="s">
        <v>177</v>
      </c>
      <c r="G435" s="70" t="s">
        <v>2217</v>
      </c>
      <c r="H435" s="70" t="s">
        <v>2218</v>
      </c>
      <c r="I435" s="148"/>
      <c r="J435" s="71">
        <v>126.5794922319421</v>
      </c>
      <c r="K435" s="71">
        <v>6.1190026160004738</v>
      </c>
      <c r="L435" s="71">
        <v>0.75615167340945111</v>
      </c>
      <c r="M435" s="71">
        <v>177.54151760261539</v>
      </c>
      <c r="N435" s="71">
        <v>174.98936408520231</v>
      </c>
      <c r="O435" s="71">
        <v>80.53383455358788</v>
      </c>
      <c r="P435" s="71">
        <v>61.902754324604153</v>
      </c>
      <c r="Q435" s="71">
        <v>8.8102732124710403</v>
      </c>
      <c r="R435" s="71">
        <v>0</v>
      </c>
      <c r="S435" s="71">
        <v>8.0507595462400019</v>
      </c>
      <c r="T435" s="72"/>
      <c r="U435" s="71">
        <v>16716336</v>
      </c>
      <c r="V435" s="71">
        <v>4847</v>
      </c>
      <c r="W435" s="71">
        <v>17</v>
      </c>
      <c r="X435" s="71">
        <v>53620</v>
      </c>
      <c r="Y435" s="71">
        <v>67922</v>
      </c>
      <c r="Z435" s="71">
        <v>40901</v>
      </c>
      <c r="AA435" s="71">
        <v>12148</v>
      </c>
      <c r="AB435" s="71">
        <v>144813</v>
      </c>
      <c r="AC435" s="71">
        <v>0</v>
      </c>
      <c r="AD435" s="71">
        <v>8.0507595462400019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40.564999999999998</v>
      </c>
      <c r="BK435" s="71">
        <v>0</v>
      </c>
      <c r="BL435" s="71">
        <v>58.074000000000005</v>
      </c>
      <c r="BM435" s="71">
        <v>0</v>
      </c>
      <c r="BN435" s="72"/>
      <c r="BO435" s="71">
        <v>0</v>
      </c>
      <c r="BP435" s="71">
        <v>0</v>
      </c>
      <c r="BQ435" s="71">
        <v>3</v>
      </c>
      <c r="BR435" s="71">
        <v>0</v>
      </c>
      <c r="BS435" s="71">
        <v>9</v>
      </c>
      <c r="BT435" s="71">
        <v>0</v>
      </c>
      <c r="BU435"/>
      <c r="BV435" s="70">
        <v>98.638999999999996</v>
      </c>
      <c r="BW435" s="70">
        <v>0</v>
      </c>
      <c r="BX435" s="70">
        <v>0</v>
      </c>
      <c r="BY435" s="70">
        <v>0</v>
      </c>
      <c r="BZ435" s="70">
        <v>0</v>
      </c>
      <c r="CA435" s="70">
        <v>0</v>
      </c>
      <c r="CB435" s="70">
        <v>0</v>
      </c>
      <c r="CC435" s="70">
        <v>0</v>
      </c>
      <c r="CD435" s="70">
        <v>0</v>
      </c>
    </row>
    <row r="436" spans="1:82">
      <c r="A436" s="70" t="s">
        <v>2225</v>
      </c>
      <c r="B436" s="70">
        <v>348</v>
      </c>
      <c r="C436" s="70">
        <v>8</v>
      </c>
      <c r="D436" s="70">
        <v>21</v>
      </c>
      <c r="E436" s="70">
        <v>2011</v>
      </c>
      <c r="F436" s="70" t="s">
        <v>178</v>
      </c>
      <c r="G436" s="70" t="s">
        <v>2217</v>
      </c>
      <c r="H436" s="70" t="s">
        <v>2218</v>
      </c>
      <c r="I436" s="148"/>
      <c r="J436" s="71">
        <v>128.40396846658061</v>
      </c>
      <c r="K436" s="71">
        <v>9.738136504769761</v>
      </c>
      <c r="L436" s="71">
        <v>0.66525943913705965</v>
      </c>
      <c r="M436" s="71">
        <v>226.42825331217369</v>
      </c>
      <c r="N436" s="71">
        <v>215.25522528842211</v>
      </c>
      <c r="O436" s="71">
        <v>79.950735586895519</v>
      </c>
      <c r="P436" s="71">
        <v>61.786443319080156</v>
      </c>
      <c r="Q436" s="71">
        <v>10.106406321268301</v>
      </c>
      <c r="R436" s="71">
        <v>0</v>
      </c>
      <c r="S436" s="71">
        <v>5.9143615502000007</v>
      </c>
      <c r="T436" s="72"/>
      <c r="U436" s="71">
        <v>15350591</v>
      </c>
      <c r="V436" s="71">
        <v>4847</v>
      </c>
      <c r="W436" s="71">
        <v>17</v>
      </c>
      <c r="X436" s="71">
        <v>53620</v>
      </c>
      <c r="Y436" s="71">
        <v>68121</v>
      </c>
      <c r="Z436" s="71">
        <v>41487</v>
      </c>
      <c r="AA436" s="71">
        <v>12486</v>
      </c>
      <c r="AB436" s="71">
        <v>144013</v>
      </c>
      <c r="AC436" s="71">
        <v>0</v>
      </c>
      <c r="AD436" s="71">
        <v>5.9143615502000007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37.151000000000003</v>
      </c>
      <c r="BK436" s="71">
        <v>0</v>
      </c>
      <c r="BL436" s="71">
        <v>67.318000000000012</v>
      </c>
      <c r="BM436" s="71">
        <v>0</v>
      </c>
      <c r="BN436" s="72"/>
      <c r="BO436" s="71">
        <v>0</v>
      </c>
      <c r="BP436" s="71">
        <v>0</v>
      </c>
      <c r="BQ436" s="71">
        <v>3</v>
      </c>
      <c r="BR436" s="71">
        <v>0</v>
      </c>
      <c r="BS436" s="71">
        <v>11</v>
      </c>
      <c r="BT436" s="71">
        <v>0</v>
      </c>
      <c r="BU436"/>
      <c r="BV436" s="70">
        <v>104.46899999999999</v>
      </c>
      <c r="BW436" s="70">
        <v>0</v>
      </c>
      <c r="BX436" s="70">
        <v>0</v>
      </c>
      <c r="BY436" s="70">
        <v>0</v>
      </c>
      <c r="BZ436" s="70">
        <v>0</v>
      </c>
      <c r="CA436" s="70">
        <v>0</v>
      </c>
      <c r="CB436" s="70">
        <v>0</v>
      </c>
      <c r="CC436" s="70">
        <v>0</v>
      </c>
      <c r="CD436" s="70">
        <v>0</v>
      </c>
    </row>
    <row r="437" spans="1:82">
      <c r="A437" s="70" t="s">
        <v>2226</v>
      </c>
      <c r="B437" s="70">
        <v>349</v>
      </c>
      <c r="C437" s="70">
        <v>9</v>
      </c>
      <c r="D437" s="70">
        <v>21</v>
      </c>
      <c r="E437" s="70">
        <v>2012</v>
      </c>
      <c r="F437" s="70" t="s">
        <v>179</v>
      </c>
      <c r="G437" s="70" t="s">
        <v>2217</v>
      </c>
      <c r="H437" s="70" t="s">
        <v>2218</v>
      </c>
      <c r="I437" s="148"/>
      <c r="J437" s="71">
        <v>108.8452260151707</v>
      </c>
      <c r="K437" s="71">
        <v>9.4697747480599883</v>
      </c>
      <c r="L437" s="71">
        <v>0.66258953288022082</v>
      </c>
      <c r="M437" s="71">
        <v>253.25860702859131</v>
      </c>
      <c r="N437" s="71">
        <v>230.3668108653618</v>
      </c>
      <c r="O437" s="71">
        <v>78.904783161092382</v>
      </c>
      <c r="P437" s="71">
        <v>60.12244968972059</v>
      </c>
      <c r="Q437" s="71">
        <v>11.1183357328895</v>
      </c>
      <c r="R437" s="71">
        <v>0</v>
      </c>
      <c r="S437" s="71">
        <v>7.6383210518999984</v>
      </c>
      <c r="T437" s="72"/>
      <c r="U437" s="71">
        <v>12651615</v>
      </c>
      <c r="V437" s="71">
        <v>4847</v>
      </c>
      <c r="W437" s="71">
        <v>17</v>
      </c>
      <c r="X437" s="71">
        <v>53620</v>
      </c>
      <c r="Y437" s="71">
        <v>69439</v>
      </c>
      <c r="Z437" s="71">
        <v>41269</v>
      </c>
      <c r="AA437" s="71">
        <v>12081</v>
      </c>
      <c r="AB437" s="71">
        <v>145822</v>
      </c>
      <c r="AC437" s="71">
        <v>0</v>
      </c>
      <c r="AD437" s="71">
        <v>7.6383210518999984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40.396000000000001</v>
      </c>
      <c r="BK437" s="71">
        <v>0</v>
      </c>
      <c r="BL437" s="71">
        <v>85.352999999999994</v>
      </c>
      <c r="BM437" s="71">
        <v>0</v>
      </c>
      <c r="BN437" s="72"/>
      <c r="BO437" s="71">
        <v>0</v>
      </c>
      <c r="BP437" s="71">
        <v>0</v>
      </c>
      <c r="BQ437" s="71">
        <v>3</v>
      </c>
      <c r="BR437" s="71">
        <v>0</v>
      </c>
      <c r="BS437" s="71">
        <v>11</v>
      </c>
      <c r="BT437" s="71">
        <v>0</v>
      </c>
      <c r="BU437"/>
      <c r="BV437" s="70">
        <v>125.749</v>
      </c>
      <c r="BW437" s="70">
        <v>0</v>
      </c>
      <c r="BX437" s="70">
        <v>0</v>
      </c>
      <c r="BY437" s="70">
        <v>0</v>
      </c>
      <c r="BZ437" s="70">
        <v>0</v>
      </c>
      <c r="CA437" s="70">
        <v>0</v>
      </c>
      <c r="CB437" s="70">
        <v>0</v>
      </c>
      <c r="CC437" s="70">
        <v>0</v>
      </c>
      <c r="CD437" s="70">
        <v>0</v>
      </c>
    </row>
    <row r="438" spans="1:82">
      <c r="A438" s="70" t="s">
        <v>2227</v>
      </c>
      <c r="B438" s="70">
        <v>350</v>
      </c>
      <c r="C438" s="70">
        <v>10</v>
      </c>
      <c r="D438" s="70">
        <v>21</v>
      </c>
      <c r="E438" s="70">
        <v>2013</v>
      </c>
      <c r="F438" s="70" t="s">
        <v>180</v>
      </c>
      <c r="G438" s="70" t="s">
        <v>2217</v>
      </c>
      <c r="H438" s="70" t="s">
        <v>2218</v>
      </c>
      <c r="I438" s="148"/>
      <c r="J438" s="71">
        <v>107.72354830453639</v>
      </c>
      <c r="K438" s="71">
        <v>8.0294628680142957</v>
      </c>
      <c r="L438" s="71">
        <v>0.58785688369993894</v>
      </c>
      <c r="M438" s="71">
        <v>255.08830964437109</v>
      </c>
      <c r="N438" s="71">
        <v>232.1748639470535</v>
      </c>
      <c r="O438" s="71">
        <v>75.995452785257427</v>
      </c>
      <c r="P438" s="71">
        <v>59.130122719706328</v>
      </c>
      <c r="Q438" s="71">
        <v>11.255214402503</v>
      </c>
      <c r="R438" s="71">
        <v>0</v>
      </c>
      <c r="S438" s="71">
        <v>13.66373611145</v>
      </c>
      <c r="T438" s="72"/>
      <c r="U438" s="71">
        <v>12382080</v>
      </c>
      <c r="V438" s="71">
        <v>4847</v>
      </c>
      <c r="W438" s="71">
        <v>17</v>
      </c>
      <c r="X438" s="71">
        <v>53620</v>
      </c>
      <c r="Y438" s="71">
        <v>70116</v>
      </c>
      <c r="Z438" s="71">
        <v>41522</v>
      </c>
      <c r="AA438" s="71">
        <v>11837</v>
      </c>
      <c r="AB438" s="71">
        <v>145501</v>
      </c>
      <c r="AC438" s="71">
        <v>0</v>
      </c>
      <c r="AD438" s="71">
        <v>13.66373611145</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39.112000000000002</v>
      </c>
      <c r="BK438" s="71">
        <v>0</v>
      </c>
      <c r="BL438" s="71">
        <v>92.340999999999994</v>
      </c>
      <c r="BM438" s="71">
        <v>0</v>
      </c>
      <c r="BN438" s="72"/>
      <c r="BO438" s="71">
        <v>0</v>
      </c>
      <c r="BP438" s="71">
        <v>0</v>
      </c>
      <c r="BQ438" s="71">
        <v>3</v>
      </c>
      <c r="BR438" s="71">
        <v>0</v>
      </c>
      <c r="BS438" s="71">
        <v>11</v>
      </c>
      <c r="BT438" s="71">
        <v>0</v>
      </c>
      <c r="BU438"/>
      <c r="BV438" s="70">
        <v>131.453</v>
      </c>
      <c r="BW438" s="70">
        <v>0</v>
      </c>
      <c r="BX438" s="70">
        <v>0</v>
      </c>
      <c r="BY438" s="70">
        <v>0</v>
      </c>
      <c r="BZ438" s="70">
        <v>0</v>
      </c>
      <c r="CA438" s="70">
        <v>0</v>
      </c>
      <c r="CB438" s="70">
        <v>0</v>
      </c>
      <c r="CC438" s="70">
        <v>0</v>
      </c>
      <c r="CD438" s="70">
        <v>0</v>
      </c>
    </row>
    <row r="439" spans="1:82">
      <c r="A439" s="70" t="s">
        <v>2228</v>
      </c>
      <c r="B439" s="70">
        <v>351</v>
      </c>
      <c r="C439" s="70">
        <v>11</v>
      </c>
      <c r="D439" s="70">
        <v>21</v>
      </c>
      <c r="E439" s="70">
        <v>2014</v>
      </c>
      <c r="F439" s="70" t="s">
        <v>181</v>
      </c>
      <c r="G439" s="70" t="s">
        <v>2217</v>
      </c>
      <c r="H439" s="70" t="s">
        <v>2218</v>
      </c>
      <c r="I439" s="148"/>
      <c r="J439" s="71">
        <v>107.8578703399222</v>
      </c>
      <c r="K439" s="71">
        <v>7.1770252874146596</v>
      </c>
      <c r="L439" s="71">
        <v>1.376032945525312</v>
      </c>
      <c r="M439" s="71">
        <v>223.83529563261229</v>
      </c>
      <c r="N439" s="71">
        <v>222.76407293119999</v>
      </c>
      <c r="O439" s="71">
        <v>72.587872415419127</v>
      </c>
      <c r="P439" s="71">
        <v>59.106064348847831</v>
      </c>
      <c r="Q439" s="71">
        <v>10.764270941767</v>
      </c>
      <c r="R439" s="71">
        <v>0</v>
      </c>
      <c r="S439" s="71">
        <v>9.5362047148500011</v>
      </c>
      <c r="T439" s="72"/>
      <c r="U439" s="71">
        <v>13191412</v>
      </c>
      <c r="V439" s="71">
        <v>3609</v>
      </c>
      <c r="W439" s="71">
        <v>15</v>
      </c>
      <c r="X439" s="71">
        <v>47260</v>
      </c>
      <c r="Y439" s="71">
        <v>69833</v>
      </c>
      <c r="Z439" s="71">
        <v>41771</v>
      </c>
      <c r="AA439" s="71">
        <v>11771</v>
      </c>
      <c r="AB439" s="71">
        <v>145037</v>
      </c>
      <c r="AC439" s="71">
        <v>0</v>
      </c>
      <c r="AD439" s="71">
        <v>9.5362047148500011</v>
      </c>
      <c r="AE439" s="72"/>
      <c r="AF439" s="71"/>
      <c r="AG439" s="71"/>
      <c r="AH439" s="71"/>
      <c r="AI439" s="71"/>
      <c r="AJ439" s="71"/>
      <c r="AK439" s="71"/>
      <c r="AL439" s="71"/>
      <c r="AM439" s="71"/>
      <c r="AN439" s="71"/>
      <c r="AO439" s="71"/>
      <c r="AP439" s="71"/>
      <c r="AQ439" s="72"/>
      <c r="AR439" s="71">
        <v>1000</v>
      </c>
      <c r="AS439" s="71">
        <v>99</v>
      </c>
      <c r="AT439" s="71">
        <v>0</v>
      </c>
      <c r="AU439" s="71">
        <v>0</v>
      </c>
      <c r="AV439" s="71">
        <v>0</v>
      </c>
      <c r="AW439" s="71">
        <v>0</v>
      </c>
      <c r="AX439" s="71"/>
      <c r="AY439" s="72"/>
      <c r="AZ439" s="71">
        <v>3367.5</v>
      </c>
      <c r="BA439" s="71">
        <v>1689.4</v>
      </c>
      <c r="BB439" s="71">
        <v>0</v>
      </c>
      <c r="BC439" s="71">
        <v>0</v>
      </c>
      <c r="BD439" s="71">
        <v>0</v>
      </c>
      <c r="BE439" s="71">
        <v>0</v>
      </c>
      <c r="BF439" s="71"/>
      <c r="BG439" s="72"/>
      <c r="BH439" s="71">
        <v>0</v>
      </c>
      <c r="BI439" s="71">
        <v>0</v>
      </c>
      <c r="BJ439" s="71">
        <v>38.01</v>
      </c>
      <c r="BK439" s="71">
        <v>0</v>
      </c>
      <c r="BL439" s="71">
        <v>89.079000000000008</v>
      </c>
      <c r="BM439" s="71">
        <v>0</v>
      </c>
      <c r="BN439" s="72"/>
      <c r="BO439" s="71">
        <v>0</v>
      </c>
      <c r="BP439" s="71">
        <v>0</v>
      </c>
      <c r="BQ439" s="71">
        <v>3</v>
      </c>
      <c r="BR439" s="71">
        <v>0</v>
      </c>
      <c r="BS439" s="71">
        <v>9</v>
      </c>
      <c r="BT439" s="71">
        <v>0</v>
      </c>
      <c r="BU439"/>
      <c r="BV439" s="70">
        <v>127.089</v>
      </c>
      <c r="BW439" s="70">
        <v>0</v>
      </c>
      <c r="BX439" s="70">
        <v>0</v>
      </c>
      <c r="BY439" s="70">
        <v>0</v>
      </c>
      <c r="BZ439" s="70">
        <v>0</v>
      </c>
      <c r="CA439" s="70">
        <v>0</v>
      </c>
      <c r="CB439" s="70">
        <v>0</v>
      </c>
      <c r="CC439" s="70">
        <v>0</v>
      </c>
      <c r="CD439" s="70">
        <v>0</v>
      </c>
    </row>
    <row r="440" spans="1:82">
      <c r="A440" s="70" t="s">
        <v>2229</v>
      </c>
      <c r="B440" s="70">
        <v>352</v>
      </c>
      <c r="C440" s="70">
        <v>12</v>
      </c>
      <c r="D440" s="70">
        <v>21</v>
      </c>
      <c r="E440" s="70">
        <v>2015</v>
      </c>
      <c r="F440" s="70" t="s">
        <v>182</v>
      </c>
      <c r="G440" s="70" t="s">
        <v>2217</v>
      </c>
      <c r="H440" s="70" t="s">
        <v>2218</v>
      </c>
      <c r="I440" s="148"/>
      <c r="J440" s="71">
        <v>100.29838441415011</v>
      </c>
      <c r="K440" s="71">
        <v>6.8570081818366777</v>
      </c>
      <c r="L440" s="71">
        <v>1.54641645099699</v>
      </c>
      <c r="M440" s="71">
        <v>205.1800896394526</v>
      </c>
      <c r="N440" s="71">
        <v>208.46851721972749</v>
      </c>
      <c r="O440" s="71">
        <v>70.775455155211446</v>
      </c>
      <c r="P440" s="71">
        <v>58.986926818950323</v>
      </c>
      <c r="Q440" s="71">
        <v>10.506867492285201</v>
      </c>
      <c r="R440" s="71">
        <v>0</v>
      </c>
      <c r="S440" s="71">
        <v>10.3878365945</v>
      </c>
      <c r="T440" s="72"/>
      <c r="U440" s="71">
        <v>12932912</v>
      </c>
      <c r="V440" s="71">
        <v>3609</v>
      </c>
      <c r="W440" s="71">
        <v>15</v>
      </c>
      <c r="X440" s="71">
        <v>47260</v>
      </c>
      <c r="Y440" s="71">
        <v>70232</v>
      </c>
      <c r="Z440" s="71">
        <v>41120</v>
      </c>
      <c r="AA440" s="71">
        <v>11738</v>
      </c>
      <c r="AB440" s="71">
        <v>144615</v>
      </c>
      <c r="AC440" s="71">
        <v>0</v>
      </c>
      <c r="AD440" s="71">
        <v>10.3878365945</v>
      </c>
      <c r="AE440" s="72"/>
      <c r="AF440" s="71">
        <v>105142075.51808929</v>
      </c>
      <c r="AG440" s="71">
        <v>5771623.3348837346</v>
      </c>
      <c r="AH440" s="71">
        <v>314570.16736945102</v>
      </c>
      <c r="AI440" s="71">
        <v>295058693.30997032</v>
      </c>
      <c r="AJ440" s="71">
        <v>317969036.58383763</v>
      </c>
      <c r="AK440" s="71">
        <v>0</v>
      </c>
      <c r="AL440" s="71">
        <v>0</v>
      </c>
      <c r="AM440" s="71">
        <v>19818879.112891059</v>
      </c>
      <c r="AN440" s="71">
        <v>0</v>
      </c>
      <c r="AO440" s="71">
        <v>0</v>
      </c>
      <c r="AP440" s="71">
        <v>744074878.02704155</v>
      </c>
      <c r="AQ440" s="72"/>
      <c r="AR440" s="71">
        <v>1111</v>
      </c>
      <c r="AS440" s="71">
        <v>115</v>
      </c>
      <c r="AT440" s="71">
        <v>0</v>
      </c>
      <c r="AU440" s="71">
        <v>0</v>
      </c>
      <c r="AV440" s="71">
        <v>0</v>
      </c>
      <c r="AW440" s="71">
        <v>0</v>
      </c>
      <c r="AX440" s="71"/>
      <c r="AY440" s="72"/>
      <c r="AZ440" s="71">
        <v>3821.5</v>
      </c>
      <c r="BA440" s="71">
        <v>1954.2</v>
      </c>
      <c r="BB440" s="71">
        <v>0</v>
      </c>
      <c r="BC440" s="71">
        <v>0</v>
      </c>
      <c r="BD440" s="71">
        <v>0</v>
      </c>
      <c r="BE440" s="71">
        <v>0</v>
      </c>
      <c r="BF440" s="71"/>
      <c r="BG440" s="72"/>
      <c r="BH440" s="71">
        <v>0</v>
      </c>
      <c r="BI440" s="71">
        <v>0</v>
      </c>
      <c r="BJ440" s="71">
        <v>42.094999999999999</v>
      </c>
      <c r="BK440" s="71">
        <v>0</v>
      </c>
      <c r="BL440" s="71">
        <v>91.228999999999999</v>
      </c>
      <c r="BM440" s="71">
        <v>0</v>
      </c>
      <c r="BN440" s="72"/>
      <c r="BO440" s="71">
        <v>0</v>
      </c>
      <c r="BP440" s="71">
        <v>0</v>
      </c>
      <c r="BQ440" s="71">
        <v>3</v>
      </c>
      <c r="BR440" s="71">
        <v>0</v>
      </c>
      <c r="BS440" s="71">
        <v>9</v>
      </c>
      <c r="BT440" s="71">
        <v>0</v>
      </c>
      <c r="BU440"/>
      <c r="BV440" s="70">
        <v>133.32400000000001</v>
      </c>
      <c r="BW440" s="70">
        <v>0</v>
      </c>
      <c r="BX440" s="70">
        <v>0</v>
      </c>
      <c r="BY440" s="70">
        <v>0</v>
      </c>
      <c r="BZ440" s="70">
        <v>0</v>
      </c>
      <c r="CA440" s="70">
        <v>0</v>
      </c>
      <c r="CB440" s="70">
        <v>0</v>
      </c>
      <c r="CC440" s="70">
        <v>0</v>
      </c>
      <c r="CD440" s="70">
        <v>0</v>
      </c>
    </row>
    <row r="441" spans="1:82">
      <c r="A441" s="70" t="s">
        <v>2230</v>
      </c>
      <c r="B441" s="70">
        <v>353</v>
      </c>
      <c r="C441" s="70">
        <v>13</v>
      </c>
      <c r="D441" s="70">
        <v>21</v>
      </c>
      <c r="E441" s="70">
        <v>2016</v>
      </c>
      <c r="F441" s="70" t="s">
        <v>155</v>
      </c>
      <c r="G441" s="70" t="s">
        <v>2217</v>
      </c>
      <c r="H441" s="70" t="s">
        <v>2218</v>
      </c>
      <c r="I441" s="148"/>
      <c r="J441" s="71">
        <v>106.8181234711389</v>
      </c>
      <c r="K441" s="71">
        <v>6.6786554827857696</v>
      </c>
      <c r="L441" s="71">
        <v>1.4783162928878655</v>
      </c>
      <c r="M441" s="71">
        <v>187.11387771920781</v>
      </c>
      <c r="N441" s="71">
        <v>209.52686909183029</v>
      </c>
      <c r="O441" s="71">
        <v>69.895591249562315</v>
      </c>
      <c r="P441" s="71">
        <v>57.206592051630899</v>
      </c>
      <c r="Q441" s="71">
        <v>10.169811266114603</v>
      </c>
      <c r="R441" s="71">
        <v>0</v>
      </c>
      <c r="S441" s="71">
        <v>15.877669469032</v>
      </c>
      <c r="T441" s="72"/>
      <c r="U441" s="71">
        <v>13073346</v>
      </c>
      <c r="V441" s="71">
        <v>3609</v>
      </c>
      <c r="W441" s="71">
        <v>15</v>
      </c>
      <c r="X441" s="71">
        <v>47260</v>
      </c>
      <c r="Y441" s="71">
        <v>70599</v>
      </c>
      <c r="Z441" s="71">
        <v>41108</v>
      </c>
      <c r="AA441" s="71">
        <v>11774</v>
      </c>
      <c r="AB441" s="71">
        <v>143983</v>
      </c>
      <c r="AC441" s="71">
        <v>0</v>
      </c>
      <c r="AD441" s="71">
        <v>15.877669469032</v>
      </c>
      <c r="AE441" s="72"/>
      <c r="AF441" s="71">
        <v>111528199.4918713</v>
      </c>
      <c r="AG441" s="71">
        <v>5238456.852932618</v>
      </c>
      <c r="AH441" s="71">
        <v>223639.59431982489</v>
      </c>
      <c r="AI441" s="71">
        <v>287178328.3918826</v>
      </c>
      <c r="AJ441" s="71">
        <v>301959240.05247527</v>
      </c>
      <c r="AK441" s="71">
        <v>0</v>
      </c>
      <c r="AL441" s="71">
        <v>0</v>
      </c>
      <c r="AM441" s="71">
        <v>19747596.1987282</v>
      </c>
      <c r="AN441" s="71">
        <v>0</v>
      </c>
      <c r="AO441" s="71">
        <v>0</v>
      </c>
      <c r="AP441" s="71">
        <v>725875460.58220983</v>
      </c>
      <c r="AQ441" s="72"/>
      <c r="AR441" s="71">
        <v>1203</v>
      </c>
      <c r="AS441" s="71">
        <v>123</v>
      </c>
      <c r="AT441" s="71">
        <v>0</v>
      </c>
      <c r="AU441" s="71">
        <v>0</v>
      </c>
      <c r="AV441" s="71">
        <v>0</v>
      </c>
      <c r="AW441" s="71">
        <v>0</v>
      </c>
      <c r="AX441" s="71"/>
      <c r="AY441" s="72"/>
      <c r="AZ441" s="71">
        <v>4184.7</v>
      </c>
      <c r="BA441" s="71">
        <v>2098.5</v>
      </c>
      <c r="BB441" s="71">
        <v>0</v>
      </c>
      <c r="BC441" s="71">
        <v>0</v>
      </c>
      <c r="BD441" s="71">
        <v>0</v>
      </c>
      <c r="BE441" s="71">
        <v>0</v>
      </c>
      <c r="BF441" s="71"/>
      <c r="BG441" s="72"/>
      <c r="BH441" s="71">
        <v>0</v>
      </c>
      <c r="BI441" s="71">
        <v>0</v>
      </c>
      <c r="BJ441" s="71">
        <v>37.594999999999999</v>
      </c>
      <c r="BK441" s="71">
        <v>0</v>
      </c>
      <c r="BL441" s="71">
        <v>84.32</v>
      </c>
      <c r="BM441" s="71">
        <v>0</v>
      </c>
      <c r="BN441" s="72"/>
      <c r="BO441" s="71">
        <v>0</v>
      </c>
      <c r="BP441" s="71">
        <v>0</v>
      </c>
      <c r="BQ441" s="71">
        <v>2</v>
      </c>
      <c r="BR441" s="71">
        <v>0</v>
      </c>
      <c r="BS441" s="71">
        <v>9</v>
      </c>
      <c r="BT441" s="71">
        <v>0</v>
      </c>
      <c r="BU441"/>
      <c r="BV441" s="70">
        <v>121.91500000000001</v>
      </c>
      <c r="BW441" s="70">
        <v>0</v>
      </c>
      <c r="BX441" s="70">
        <v>0</v>
      </c>
      <c r="BY441" s="70">
        <v>0</v>
      </c>
      <c r="BZ441" s="70">
        <v>0</v>
      </c>
      <c r="CA441" s="70">
        <v>0</v>
      </c>
      <c r="CB441" s="70">
        <v>0</v>
      </c>
      <c r="CC441" s="70">
        <v>0</v>
      </c>
      <c r="CD441" s="70">
        <v>0</v>
      </c>
    </row>
    <row r="442" spans="1:82">
      <c r="A442" s="70" t="s">
        <v>2231</v>
      </c>
      <c r="B442" s="70">
        <v>354</v>
      </c>
      <c r="C442" s="70">
        <v>14</v>
      </c>
      <c r="D442" s="70">
        <v>21</v>
      </c>
      <c r="E442" s="70">
        <v>2017</v>
      </c>
      <c r="F442" s="70" t="s">
        <v>156</v>
      </c>
      <c r="G442" s="70" t="s">
        <v>2217</v>
      </c>
      <c r="H442" s="70" t="s">
        <v>2218</v>
      </c>
      <c r="I442" s="148"/>
      <c r="J442" s="71">
        <v>92.147964185912883</v>
      </c>
      <c r="K442" s="71">
        <v>6.5709275034291688</v>
      </c>
      <c r="L442" s="71">
        <v>1.2522114397709705</v>
      </c>
      <c r="M442" s="71">
        <v>168.05033485838112</v>
      </c>
      <c r="N442" s="71">
        <v>197.3375463820106</v>
      </c>
      <c r="O442" s="71">
        <v>68.842034187237346</v>
      </c>
      <c r="P442" s="71">
        <v>56.148984830873879</v>
      </c>
      <c r="Q442" s="71">
        <v>9.8425618905515098</v>
      </c>
      <c r="R442" s="71">
        <v>0</v>
      </c>
      <c r="S442" s="71">
        <v>16.446787586879999</v>
      </c>
      <c r="T442" s="72"/>
      <c r="U442" s="71">
        <v>13460547</v>
      </c>
      <c r="V442" s="71">
        <v>3609</v>
      </c>
      <c r="W442" s="71">
        <v>15</v>
      </c>
      <c r="X442" s="71">
        <v>47260</v>
      </c>
      <c r="Y442" s="71">
        <v>71291</v>
      </c>
      <c r="Z442" s="71">
        <v>41160</v>
      </c>
      <c r="AA442" s="71">
        <v>11630</v>
      </c>
      <c r="AB442" s="71">
        <v>144102</v>
      </c>
      <c r="AC442" s="71">
        <v>0</v>
      </c>
      <c r="AD442" s="71">
        <v>16.446787586879999</v>
      </c>
      <c r="AE442" s="72"/>
      <c r="AF442" s="71">
        <v>108108810.4409052</v>
      </c>
      <c r="AG442" s="71">
        <v>5519441.664841447</v>
      </c>
      <c r="AH442" s="71">
        <v>262302.63464134227</v>
      </c>
      <c r="AI442" s="71">
        <v>293807884.12490451</v>
      </c>
      <c r="AJ442" s="71">
        <v>326855478.25719118</v>
      </c>
      <c r="AK442" s="71">
        <v>0</v>
      </c>
      <c r="AL442" s="71">
        <v>0</v>
      </c>
      <c r="AM442" s="71">
        <v>19794842.455243681</v>
      </c>
      <c r="AN442" s="71">
        <v>0</v>
      </c>
      <c r="AO442" s="71">
        <v>0</v>
      </c>
      <c r="AP442" s="71">
        <v>754348759.57772744</v>
      </c>
      <c r="AQ442" s="72"/>
      <c r="AR442" s="71">
        <v>1272</v>
      </c>
      <c r="AS442" s="71">
        <v>135</v>
      </c>
      <c r="AT442" s="71">
        <v>0</v>
      </c>
      <c r="AU442" s="71">
        <v>0</v>
      </c>
      <c r="AV442" s="71">
        <v>0</v>
      </c>
      <c r="AW442" s="71">
        <v>0</v>
      </c>
      <c r="AX442" s="71"/>
      <c r="AY442" s="72"/>
      <c r="AZ442" s="71">
        <v>4497.8</v>
      </c>
      <c r="BA442" s="71">
        <v>2270.099999999999</v>
      </c>
      <c r="BB442" s="71">
        <v>0</v>
      </c>
      <c r="BC442" s="71">
        <v>0</v>
      </c>
      <c r="BD442" s="71">
        <v>0</v>
      </c>
      <c r="BE442" s="71">
        <v>0</v>
      </c>
      <c r="BF442" s="71"/>
      <c r="BG442" s="72"/>
      <c r="BH442" s="71">
        <v>0</v>
      </c>
      <c r="BI442" s="71">
        <v>0</v>
      </c>
      <c r="BJ442" s="71">
        <v>28.271000000000001</v>
      </c>
      <c r="BK442" s="71">
        <v>0</v>
      </c>
      <c r="BL442" s="71">
        <v>82.241</v>
      </c>
      <c r="BM442" s="71">
        <v>0</v>
      </c>
      <c r="BN442" s="72"/>
      <c r="BO442" s="71">
        <v>0</v>
      </c>
      <c r="BP442" s="71">
        <v>0</v>
      </c>
      <c r="BQ442" s="71">
        <v>2</v>
      </c>
      <c r="BR442" s="71">
        <v>0</v>
      </c>
      <c r="BS442" s="71">
        <v>9</v>
      </c>
      <c r="BT442" s="71">
        <v>0</v>
      </c>
      <c r="BU442"/>
      <c r="BV442" s="70">
        <v>110.512</v>
      </c>
      <c r="BW442" s="70">
        <v>0</v>
      </c>
      <c r="BX442" s="70">
        <v>0</v>
      </c>
      <c r="BY442" s="70">
        <v>0</v>
      </c>
      <c r="BZ442" s="70">
        <v>0</v>
      </c>
      <c r="CA442" s="70">
        <v>0</v>
      </c>
      <c r="CB442" s="70">
        <v>0</v>
      </c>
      <c r="CC442" s="70">
        <v>0</v>
      </c>
      <c r="CD442" s="70">
        <v>0</v>
      </c>
    </row>
    <row r="443" spans="1:82">
      <c r="A443" s="70" t="s">
        <v>2232</v>
      </c>
      <c r="B443" s="70">
        <v>355</v>
      </c>
      <c r="C443" s="70">
        <v>15</v>
      </c>
      <c r="D443" s="70">
        <v>21</v>
      </c>
      <c r="E443" s="70">
        <v>2018</v>
      </c>
      <c r="F443" s="70" t="s">
        <v>183</v>
      </c>
      <c r="G443" s="70" t="s">
        <v>2217</v>
      </c>
      <c r="H443" s="70" t="s">
        <v>2218</v>
      </c>
      <c r="I443" s="148"/>
      <c r="J443" s="71">
        <v>82.475372178608396</v>
      </c>
      <c r="K443" s="71">
        <v>5.9048392177968783</v>
      </c>
      <c r="L443" s="71">
        <v>1.1596008681714993</v>
      </c>
      <c r="M443" s="71">
        <v>146.60797272998425</v>
      </c>
      <c r="N443" s="71">
        <v>159.27973375376928</v>
      </c>
      <c r="O443" s="71">
        <v>67.855532700247821</v>
      </c>
      <c r="P443" s="71">
        <v>55.814719111433433</v>
      </c>
      <c r="Q443" s="71">
        <v>9.0924875950566193</v>
      </c>
      <c r="R443" s="71">
        <v>0</v>
      </c>
      <c r="S443" s="71">
        <v>18.921768876359998</v>
      </c>
      <c r="T443" s="72"/>
      <c r="U443" s="71">
        <v>13808976</v>
      </c>
      <c r="V443" s="71">
        <v>3609</v>
      </c>
      <c r="W443" s="71">
        <v>15</v>
      </c>
      <c r="X443" s="71">
        <v>47260</v>
      </c>
      <c r="Y443" s="71">
        <v>71613</v>
      </c>
      <c r="Z443" s="71">
        <v>41347</v>
      </c>
      <c r="AA443" s="71">
        <v>11677</v>
      </c>
      <c r="AB443" s="71">
        <v>143458</v>
      </c>
      <c r="AC443" s="71">
        <v>0</v>
      </c>
      <c r="AD443" s="71">
        <v>18.921768876360002</v>
      </c>
      <c r="AE443" s="72"/>
      <c r="AF443" s="71">
        <v>106187937.69025829</v>
      </c>
      <c r="AG443" s="71">
        <v>5048984.0522565125</v>
      </c>
      <c r="AH443" s="71">
        <v>251867.2139023635</v>
      </c>
      <c r="AI443" s="71">
        <v>283735882.49261039</v>
      </c>
      <c r="AJ443" s="71">
        <v>293444773.91850752</v>
      </c>
      <c r="AK443" s="71">
        <v>0</v>
      </c>
      <c r="AL443" s="71">
        <v>0</v>
      </c>
      <c r="AM443" s="71">
        <v>19747153.040471721</v>
      </c>
      <c r="AN443" s="71">
        <v>0</v>
      </c>
      <c r="AO443" s="71">
        <v>0</v>
      </c>
      <c r="AP443" s="71">
        <v>708416598.40800679</v>
      </c>
      <c r="AQ443" s="72"/>
      <c r="AR443" s="71">
        <v>1352</v>
      </c>
      <c r="AS443" s="71">
        <v>140</v>
      </c>
      <c r="AT443" s="71">
        <v>0</v>
      </c>
      <c r="AU443" s="71">
        <v>0</v>
      </c>
      <c r="AV443" s="71">
        <v>0</v>
      </c>
      <c r="AW443" s="71">
        <v>0</v>
      </c>
      <c r="AX443" s="71"/>
      <c r="AY443" s="72"/>
      <c r="AZ443" s="71">
        <v>4840.2000000000016</v>
      </c>
      <c r="BA443" s="71">
        <v>2374.4</v>
      </c>
      <c r="BB443" s="71">
        <v>0</v>
      </c>
      <c r="BC443" s="71">
        <v>0</v>
      </c>
      <c r="BD443" s="71">
        <v>0</v>
      </c>
      <c r="BE443" s="71">
        <v>0</v>
      </c>
      <c r="BF443" s="71"/>
      <c r="BG443" s="72"/>
      <c r="BH443" s="71">
        <v>0</v>
      </c>
      <c r="BI443" s="71">
        <v>0</v>
      </c>
      <c r="BJ443" s="71">
        <v>31.553999999999998</v>
      </c>
      <c r="BK443" s="71">
        <v>0</v>
      </c>
      <c r="BL443" s="71">
        <v>73.3</v>
      </c>
      <c r="BM443" s="71">
        <v>0</v>
      </c>
      <c r="BN443" s="72"/>
      <c r="BO443" s="71">
        <v>0</v>
      </c>
      <c r="BP443" s="71">
        <v>0</v>
      </c>
      <c r="BQ443" s="71">
        <v>2</v>
      </c>
      <c r="BR443" s="71">
        <v>0</v>
      </c>
      <c r="BS443" s="71">
        <v>9</v>
      </c>
      <c r="BT443" s="71">
        <v>0</v>
      </c>
      <c r="BU443"/>
      <c r="BV443" s="70">
        <v>104.854</v>
      </c>
      <c r="BW443" s="70">
        <v>0</v>
      </c>
      <c r="BX443" s="70">
        <v>0</v>
      </c>
      <c r="BY443" s="70">
        <v>0</v>
      </c>
      <c r="BZ443" s="70">
        <v>0</v>
      </c>
      <c r="CA443" s="70">
        <v>0</v>
      </c>
      <c r="CB443" s="70">
        <v>0</v>
      </c>
      <c r="CC443" s="70">
        <v>0</v>
      </c>
      <c r="CD443" s="70">
        <v>0</v>
      </c>
    </row>
    <row r="444" spans="1:82">
      <c r="A444" s="70" t="s">
        <v>2233</v>
      </c>
      <c r="B444" s="70">
        <v>356</v>
      </c>
      <c r="C444" s="70">
        <v>16</v>
      </c>
      <c r="D444" s="70">
        <v>21</v>
      </c>
      <c r="E444" s="70">
        <v>2019</v>
      </c>
      <c r="F444" s="70" t="s">
        <v>158</v>
      </c>
      <c r="G444" s="1064" t="s">
        <v>2217</v>
      </c>
      <c r="H444" s="70" t="s">
        <v>2218</v>
      </c>
      <c r="I444" s="148"/>
      <c r="J444" s="71">
        <v>81.378953834447486</v>
      </c>
      <c r="K444" s="71">
        <v>5.3014601977990949</v>
      </c>
      <c r="L444" s="71">
        <v>1.1694974387011834</v>
      </c>
      <c r="M444" s="71">
        <v>139.67611529748237</v>
      </c>
      <c r="N444" s="71">
        <v>140.3770465646792</v>
      </c>
      <c r="O444" s="71">
        <v>66.103147181693757</v>
      </c>
      <c r="P444" s="71">
        <v>56.071905155508652</v>
      </c>
      <c r="Q444" s="71">
        <v>8.8791132288652097</v>
      </c>
      <c r="R444" s="71">
        <v>0</v>
      </c>
      <c r="S444" s="71">
        <v>12.64718825656</v>
      </c>
      <c r="T444" s="72"/>
      <c r="U444" s="71">
        <v>13989682</v>
      </c>
      <c r="V444" s="71">
        <v>3609</v>
      </c>
      <c r="W444" s="71">
        <v>15</v>
      </c>
      <c r="X444" s="71">
        <v>47260</v>
      </c>
      <c r="Y444" s="71">
        <v>72576</v>
      </c>
      <c r="Z444" s="71">
        <v>41385</v>
      </c>
      <c r="AA444" s="71">
        <v>11643</v>
      </c>
      <c r="AB444" s="71">
        <v>143884</v>
      </c>
      <c r="AC444" s="71">
        <v>0</v>
      </c>
      <c r="AD444" s="71">
        <v>12.64718825656</v>
      </c>
      <c r="AE444" s="72"/>
      <c r="AF444" s="71">
        <v>106681597.8741436</v>
      </c>
      <c r="AG444" s="71">
        <v>4770263.3884913903</v>
      </c>
      <c r="AH444" s="71">
        <v>267276.79513168271</v>
      </c>
      <c r="AI444" s="71">
        <v>285899606.36094677</v>
      </c>
      <c r="AJ444" s="71">
        <v>268506272.01598787</v>
      </c>
      <c r="AK444" s="71">
        <v>0</v>
      </c>
      <c r="AL444" s="71">
        <v>0</v>
      </c>
      <c r="AM444" s="71">
        <v>19595917.641827922</v>
      </c>
      <c r="AN444" s="71">
        <v>0</v>
      </c>
      <c r="AO444" s="71">
        <v>0</v>
      </c>
      <c r="AP444" s="71">
        <v>685720934.07652926</v>
      </c>
      <c r="AQ444" s="72"/>
      <c r="AR444" s="71">
        <v>1436</v>
      </c>
      <c r="AS444" s="71">
        <v>149</v>
      </c>
      <c r="AT444" s="71">
        <v>0</v>
      </c>
      <c r="AU444" s="71">
        <v>0</v>
      </c>
      <c r="AV444" s="71">
        <v>0</v>
      </c>
      <c r="AW444" s="71">
        <v>0</v>
      </c>
      <c r="AX444" s="71"/>
      <c r="AY444" s="72"/>
      <c r="AZ444" s="71">
        <v>5209.100000000004</v>
      </c>
      <c r="BA444" s="71">
        <v>2547.1999999999998</v>
      </c>
      <c r="BB444" s="71">
        <v>0</v>
      </c>
      <c r="BC444" s="71">
        <v>0</v>
      </c>
      <c r="BD444" s="71">
        <v>0</v>
      </c>
      <c r="BE444" s="71">
        <v>0</v>
      </c>
      <c r="BF444" s="71"/>
      <c r="BG444" s="72"/>
      <c r="BH444" s="71">
        <v>0</v>
      </c>
      <c r="BI444" s="71">
        <v>0</v>
      </c>
      <c r="BJ444" s="71">
        <v>21.616</v>
      </c>
      <c r="BK444" s="71">
        <v>0</v>
      </c>
      <c r="BL444" s="71">
        <v>61.856999999999999</v>
      </c>
      <c r="BM444" s="71">
        <v>0</v>
      </c>
      <c r="BN444" s="72"/>
      <c r="BO444" s="71">
        <v>0</v>
      </c>
      <c r="BP444" s="71">
        <v>0</v>
      </c>
      <c r="BQ444" s="71">
        <v>2</v>
      </c>
      <c r="BR444" s="71">
        <v>0</v>
      </c>
      <c r="BS444" s="71">
        <v>9</v>
      </c>
      <c r="BT444" s="71">
        <v>0</v>
      </c>
      <c r="BU444"/>
      <c r="BV444" s="70">
        <v>83.472999999999999</v>
      </c>
      <c r="BW444" s="70">
        <v>0</v>
      </c>
      <c r="BX444" s="70">
        <v>0</v>
      </c>
      <c r="BY444" s="70">
        <v>0</v>
      </c>
      <c r="BZ444" s="70">
        <v>0</v>
      </c>
      <c r="CA444" s="70">
        <v>0</v>
      </c>
      <c r="CB444" s="70">
        <v>0</v>
      </c>
      <c r="CC444" s="70">
        <v>0</v>
      </c>
      <c r="CD444" s="70">
        <v>0</v>
      </c>
    </row>
    <row r="445" spans="1:82">
      <c r="A445" s="70" t="s">
        <v>2234</v>
      </c>
      <c r="B445" s="70">
        <v>357</v>
      </c>
      <c r="C445" s="70">
        <v>17</v>
      </c>
      <c r="D445" s="70">
        <v>21</v>
      </c>
      <c r="E445" s="70">
        <v>2020</v>
      </c>
      <c r="F445" s="70" t="s">
        <v>159</v>
      </c>
      <c r="G445" s="1064" t="s">
        <v>2217</v>
      </c>
      <c r="H445" s="70" t="s">
        <v>2218</v>
      </c>
      <c r="I445" s="148"/>
      <c r="J445" s="71">
        <v>74.250514386942385</v>
      </c>
      <c r="K445" s="71">
        <v>5.6612490525595911</v>
      </c>
      <c r="L445" s="71">
        <v>0.20731057059064201</v>
      </c>
      <c r="M445" s="71">
        <v>126.90291344732626</v>
      </c>
      <c r="N445" s="71">
        <v>172.74689868562663</v>
      </c>
      <c r="O445" s="71">
        <v>58.097629609511969</v>
      </c>
      <c r="P445" s="71">
        <v>52.985041099703864</v>
      </c>
      <c r="Q445" s="71">
        <v>8.4629863937873608</v>
      </c>
      <c r="R445" s="71">
        <v>0</v>
      </c>
      <c r="S445" s="71">
        <v>27.256330805458639</v>
      </c>
      <c r="T445" s="72"/>
      <c r="U445" s="71">
        <v>13072750</v>
      </c>
      <c r="V445" s="71">
        <v>3699</v>
      </c>
      <c r="W445" s="71">
        <v>3</v>
      </c>
      <c r="X445" s="71">
        <v>45478</v>
      </c>
      <c r="Y445" s="71">
        <v>73244</v>
      </c>
      <c r="Z445" s="71">
        <v>41515</v>
      </c>
      <c r="AA445" s="71">
        <v>11694</v>
      </c>
      <c r="AB445" s="71">
        <v>143536</v>
      </c>
      <c r="AC445" s="71">
        <v>0</v>
      </c>
      <c r="AD445" s="71">
        <v>27.256330805458639</v>
      </c>
      <c r="AE445" s="72"/>
      <c r="AF445" s="71">
        <v>94870095.30593507</v>
      </c>
      <c r="AG445" s="71">
        <v>4601115.4722625632</v>
      </c>
      <c r="AH445" s="71">
        <v>47877.031757973869</v>
      </c>
      <c r="AI445" s="71">
        <v>248588474.69557986</v>
      </c>
      <c r="AJ445" s="71">
        <v>325761161.20103288</v>
      </c>
      <c r="AK445" s="71"/>
      <c r="AL445" s="71"/>
      <c r="AM445" s="71">
        <v>18733042.718221109</v>
      </c>
      <c r="AN445" s="71"/>
      <c r="AO445" s="71"/>
      <c r="AP445" s="71">
        <v>692601766.42478943</v>
      </c>
      <c r="AQ445" s="72"/>
      <c r="AR445" s="71">
        <v>1526</v>
      </c>
      <c r="AS445" s="71">
        <v>150</v>
      </c>
      <c r="AT445" s="71">
        <v>0</v>
      </c>
      <c r="AU445" s="71">
        <v>0</v>
      </c>
      <c r="AV445" s="71">
        <v>0</v>
      </c>
      <c r="AW445" s="71">
        <v>0</v>
      </c>
      <c r="AX445" s="71"/>
      <c r="AY445" s="72"/>
      <c r="AZ445" s="71">
        <v>5646.8000000000047</v>
      </c>
      <c r="BA445" s="71">
        <v>2557.1999999999998</v>
      </c>
      <c r="BB445" s="71">
        <v>0</v>
      </c>
      <c r="BC445" s="71">
        <v>0</v>
      </c>
      <c r="BD445" s="71">
        <v>0</v>
      </c>
      <c r="BE445" s="71">
        <v>0</v>
      </c>
      <c r="BF445" s="71"/>
      <c r="BG445" s="72"/>
      <c r="BH445" s="71">
        <v>0</v>
      </c>
      <c r="BI445" s="71">
        <v>0</v>
      </c>
      <c r="BJ445" s="71">
        <v>27.512</v>
      </c>
      <c r="BK445" s="71">
        <v>0</v>
      </c>
      <c r="BL445" s="71">
        <v>59.091999999999999</v>
      </c>
      <c r="BM445" s="71">
        <v>0</v>
      </c>
      <c r="BN445" s="72"/>
      <c r="BO445" s="71">
        <v>0</v>
      </c>
      <c r="BP445" s="71">
        <v>0</v>
      </c>
      <c r="BQ445" s="71">
        <v>2</v>
      </c>
      <c r="BR445" s="71">
        <v>0</v>
      </c>
      <c r="BS445" s="71">
        <v>9</v>
      </c>
      <c r="BT445" s="71">
        <v>0</v>
      </c>
      <c r="BU445"/>
      <c r="BV445" s="70">
        <v>86.603999999999999</v>
      </c>
      <c r="BW445" s="70">
        <v>0</v>
      </c>
      <c r="BX445" s="70">
        <v>0</v>
      </c>
      <c r="BY445" s="70">
        <v>0</v>
      </c>
      <c r="BZ445" s="70">
        <v>0</v>
      </c>
      <c r="CA445" s="70">
        <v>0</v>
      </c>
      <c r="CB445" s="70">
        <v>0</v>
      </c>
      <c r="CC445" s="70">
        <v>0</v>
      </c>
      <c r="CD445" s="70">
        <v>0</v>
      </c>
    </row>
    <row r="446" spans="1:82">
      <c r="A446" s="70" t="s">
        <v>2235</v>
      </c>
      <c r="B446" s="70">
        <v>357</v>
      </c>
      <c r="C446" s="70">
        <v>18</v>
      </c>
      <c r="D446" s="70">
        <v>21</v>
      </c>
      <c r="E446" s="70">
        <v>2021</v>
      </c>
      <c r="F446" s="70" t="s">
        <v>160</v>
      </c>
      <c r="G446" s="70" t="s">
        <v>2217</v>
      </c>
      <c r="H446" s="70" t="s">
        <v>2218</v>
      </c>
      <c r="I446" s="148"/>
      <c r="J446" s="71">
        <v>67.037618183517452</v>
      </c>
      <c r="K446" s="71">
        <v>6.0991143720085415</v>
      </c>
      <c r="L446" s="71">
        <v>0.19832105373484224</v>
      </c>
      <c r="M446" s="71">
        <v>128.41806589478304</v>
      </c>
      <c r="N446" s="71">
        <v>143.03593067538483</v>
      </c>
      <c r="O446" s="71">
        <v>56.514220179824449</v>
      </c>
      <c r="P446" s="71">
        <v>54.760297690685348</v>
      </c>
      <c r="Q446" s="71">
        <v>8.3292128057812391</v>
      </c>
      <c r="R446" s="71">
        <v>0</v>
      </c>
      <c r="S446" s="71">
        <v>26.915265840672561</v>
      </c>
      <c r="T446" s="72"/>
      <c r="U446" s="71">
        <v>14011764</v>
      </c>
      <c r="V446" s="71">
        <v>3699</v>
      </c>
      <c r="W446" s="71">
        <v>3</v>
      </c>
      <c r="X446" s="71">
        <v>45478</v>
      </c>
      <c r="Y446" s="71">
        <v>73353</v>
      </c>
      <c r="Z446" s="71">
        <v>41581</v>
      </c>
      <c r="AA446" s="71">
        <v>11785</v>
      </c>
      <c r="AB446" s="71">
        <v>142655</v>
      </c>
      <c r="AC446" s="71">
        <v>0</v>
      </c>
      <c r="AD446" s="71">
        <v>26.915265840672561</v>
      </c>
      <c r="AE446" s="72"/>
      <c r="AF446" s="71">
        <v>95222055.653275371</v>
      </c>
      <c r="AG446" s="71">
        <v>5371906.5784209007</v>
      </c>
      <c r="AH446" s="71">
        <v>42415.561440304089</v>
      </c>
      <c r="AI446" s="71">
        <v>284180963.59784818</v>
      </c>
      <c r="AJ446" s="71">
        <v>297691680.59343731</v>
      </c>
      <c r="AK446" s="71">
        <v>0</v>
      </c>
      <c r="AL446" s="71">
        <v>0</v>
      </c>
      <c r="AM446" s="71">
        <v>18725449.915222123</v>
      </c>
      <c r="AN446" s="71">
        <v>0</v>
      </c>
      <c r="AO446" s="71">
        <v>0</v>
      </c>
      <c r="AP446" s="71">
        <v>701234471.89964426</v>
      </c>
      <c r="AQ446" s="72"/>
      <c r="AR446" s="71">
        <v>1634</v>
      </c>
      <c r="AS446" s="71">
        <v>151</v>
      </c>
      <c r="AT446" s="71">
        <v>0</v>
      </c>
      <c r="AU446" s="71">
        <v>0</v>
      </c>
      <c r="AV446" s="71">
        <v>0</v>
      </c>
      <c r="AW446" s="71">
        <v>0</v>
      </c>
      <c r="AX446" s="71"/>
      <c r="AY446" s="72"/>
      <c r="AZ446" s="71">
        <v>6252.1000000000049</v>
      </c>
      <c r="BA446" s="71">
        <v>2567.6</v>
      </c>
      <c r="BB446" s="71">
        <v>0</v>
      </c>
      <c r="BC446" s="71">
        <v>0</v>
      </c>
      <c r="BD446" s="71">
        <v>0</v>
      </c>
      <c r="BE446" s="71">
        <v>0</v>
      </c>
      <c r="BF446" s="71"/>
      <c r="BG446" s="72"/>
      <c r="BH446" s="71">
        <v>0</v>
      </c>
      <c r="BI446" s="71">
        <v>0</v>
      </c>
      <c r="BJ446" s="71">
        <v>20.042000000000002</v>
      </c>
      <c r="BK446" s="71">
        <v>0</v>
      </c>
      <c r="BL446" s="71">
        <v>60.872000000000007</v>
      </c>
      <c r="BM446" s="71">
        <v>0</v>
      </c>
      <c r="BN446" s="72"/>
      <c r="BO446" s="71">
        <v>0</v>
      </c>
      <c r="BP446" s="71">
        <v>0</v>
      </c>
      <c r="BQ446" s="71">
        <v>2</v>
      </c>
      <c r="BR446" s="71">
        <v>0</v>
      </c>
      <c r="BS446" s="71">
        <v>9</v>
      </c>
      <c r="BT446" s="71">
        <v>0</v>
      </c>
      <c r="BU446"/>
      <c r="BV446" s="70">
        <v>80.914000000000001</v>
      </c>
      <c r="BW446" s="70">
        <v>0</v>
      </c>
      <c r="BX446" s="70">
        <v>0</v>
      </c>
      <c r="BY446" s="70">
        <v>0</v>
      </c>
      <c r="BZ446" s="70">
        <v>0</v>
      </c>
      <c r="CA446" s="70">
        <v>0</v>
      </c>
      <c r="CB446" s="70">
        <v>0</v>
      </c>
      <c r="CC446" s="70">
        <v>0</v>
      </c>
      <c r="CD446" s="70">
        <v>0</v>
      </c>
    </row>
    <row r="447" spans="1:82">
      <c r="A447" s="70" t="s">
        <v>2236</v>
      </c>
      <c r="B447" s="70">
        <v>357</v>
      </c>
      <c r="C447" s="70">
        <v>19</v>
      </c>
      <c r="D447" s="70">
        <v>21</v>
      </c>
      <c r="E447" s="70">
        <v>2022</v>
      </c>
      <c r="F447" s="70" t="s">
        <v>161</v>
      </c>
      <c r="G447" s="70" t="s">
        <v>2217</v>
      </c>
      <c r="H447" s="70" t="s">
        <v>2218</v>
      </c>
      <c r="I447" s="148"/>
      <c r="J447" s="71">
        <v>73.402055400212532</v>
      </c>
      <c r="K447" s="71">
        <v>6.2409429534419232</v>
      </c>
      <c r="L447" s="71">
        <v>0.18290348524207192</v>
      </c>
      <c r="M447" s="71">
        <v>138.37731372180249</v>
      </c>
      <c r="N447" s="71">
        <v>177.91239167465613</v>
      </c>
      <c r="O447" s="71">
        <v>59.68217026992447</v>
      </c>
      <c r="P447" s="71">
        <v>54.381996784487875</v>
      </c>
      <c r="Q447" s="71">
        <v>8.3603418138010657</v>
      </c>
      <c r="R447" s="71">
        <v>0</v>
      </c>
      <c r="S447" s="71">
        <v>27.373588024867519</v>
      </c>
      <c r="T447" s="72"/>
      <c r="U447" s="71">
        <v>15944347</v>
      </c>
      <c r="V447" s="71">
        <v>3699</v>
      </c>
      <c r="W447" s="71">
        <v>3</v>
      </c>
      <c r="X447" s="71">
        <v>45478</v>
      </c>
      <c r="Y447" s="71">
        <v>74170</v>
      </c>
      <c r="Z447" s="71">
        <v>41721</v>
      </c>
      <c r="AA447" s="71">
        <v>11882</v>
      </c>
      <c r="AB447" s="71">
        <v>142014</v>
      </c>
      <c r="AC447" s="71">
        <v>0</v>
      </c>
      <c r="AD447" s="71">
        <v>27.373588024867519</v>
      </c>
      <c r="AE447" s="72"/>
      <c r="AF447" s="71">
        <v>90402771.966167733</v>
      </c>
      <c r="AG447" s="71">
        <v>5550827.0483806944</v>
      </c>
      <c r="AH447" s="71">
        <v>45961.470868929151</v>
      </c>
      <c r="AI447" s="71">
        <v>272484124.5247345</v>
      </c>
      <c r="AJ447" s="71">
        <v>347454612.21955931</v>
      </c>
      <c r="AK447" s="71">
        <v>0</v>
      </c>
      <c r="AL447" s="71">
        <v>0</v>
      </c>
      <c r="AM447" s="71">
        <v>18337883.58793211</v>
      </c>
      <c r="AN447" s="71">
        <v>0</v>
      </c>
      <c r="AO447" s="71">
        <v>0</v>
      </c>
      <c r="AP447" s="71">
        <v>734276180.81764328</v>
      </c>
      <c r="AQ447" s="72"/>
      <c r="AR447" s="71">
        <v>1740</v>
      </c>
      <c r="AS447" s="71">
        <v>152</v>
      </c>
      <c r="AT447" s="71">
        <v>0</v>
      </c>
      <c r="AU447" s="71">
        <v>0</v>
      </c>
      <c r="AV447" s="71">
        <v>0</v>
      </c>
      <c r="AW447" s="71">
        <v>0</v>
      </c>
      <c r="AX447" s="71"/>
      <c r="AY447" s="72"/>
      <c r="AZ447" s="71">
        <v>6793.2000000000016</v>
      </c>
      <c r="BA447" s="71">
        <v>2597.3000000000002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2237</v>
      </c>
      <c r="B448" s="70">
        <v>357</v>
      </c>
      <c r="C448" s="70">
        <v>20</v>
      </c>
      <c r="D448" s="70">
        <v>21</v>
      </c>
      <c r="E448" s="70">
        <v>2023</v>
      </c>
      <c r="F448" s="70" t="s">
        <v>1539</v>
      </c>
      <c r="G448" s="70" t="s">
        <v>2217</v>
      </c>
      <c r="H448" s="70" t="s">
        <v>2218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1917</v>
      </c>
      <c r="AS448" s="71">
        <v>152</v>
      </c>
      <c r="AT448" s="71">
        <v>0</v>
      </c>
      <c r="AU448" s="71">
        <v>0</v>
      </c>
      <c r="AV448" s="71">
        <v>0</v>
      </c>
      <c r="AW448" s="71">
        <v>0</v>
      </c>
      <c r="AX448" s="71"/>
      <c r="AY448" s="72"/>
      <c r="AZ448" s="71">
        <v>7544.6999999999935</v>
      </c>
      <c r="BA448" s="71">
        <v>2597.3000000000002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2238</v>
      </c>
      <c r="B449" s="70">
        <v>357</v>
      </c>
      <c r="C449" s="70">
        <v>21</v>
      </c>
      <c r="D449" s="70">
        <v>21</v>
      </c>
      <c r="E449" s="70">
        <v>2024</v>
      </c>
      <c r="F449" s="70" t="s">
        <v>1558</v>
      </c>
      <c r="G449" s="70" t="s">
        <v>2217</v>
      </c>
      <c r="H449" s="70" t="s">
        <v>2218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2239</v>
      </c>
      <c r="B450" s="70">
        <v>154</v>
      </c>
      <c r="C450" s="70">
        <v>1</v>
      </c>
      <c r="D450" s="70">
        <v>10</v>
      </c>
      <c r="E450" s="70">
        <v>1990</v>
      </c>
      <c r="F450" s="70" t="s">
        <v>787</v>
      </c>
      <c r="G450" s="70" t="s">
        <v>2240</v>
      </c>
      <c r="H450" s="70" t="s">
        <v>2241</v>
      </c>
      <c r="I450" s="148"/>
      <c r="J450" s="71">
        <v>395.34302212056161</v>
      </c>
      <c r="K450" s="71">
        <v>22.85184279635093</v>
      </c>
      <c r="L450" s="71">
        <v>8.9053653845055027</v>
      </c>
      <c r="M450" s="71">
        <v>135.46225845308459</v>
      </c>
      <c r="N450" s="71">
        <v>167.99799891724999</v>
      </c>
      <c r="O450" s="71">
        <v>148.79956230566401</v>
      </c>
      <c r="P450" s="71">
        <v>145.44640239929259</v>
      </c>
      <c r="Q450" s="71">
        <v>10.3276497036856</v>
      </c>
      <c r="R450" s="71">
        <v>0</v>
      </c>
      <c r="S450" s="71">
        <v>12.00020181229743</v>
      </c>
      <c r="T450" s="72"/>
      <c r="U450" s="71">
        <v>54337224</v>
      </c>
      <c r="V450" s="71">
        <v>5104</v>
      </c>
      <c r="W450" s="71">
        <v>103</v>
      </c>
      <c r="X450" s="71">
        <v>43970</v>
      </c>
      <c r="Y450" s="71">
        <v>52175</v>
      </c>
      <c r="Z450" s="71">
        <v>61203</v>
      </c>
      <c r="AA450" s="71">
        <v>35316</v>
      </c>
      <c r="AB450" s="71">
        <v>167686</v>
      </c>
      <c r="AC450" s="71">
        <v>0</v>
      </c>
      <c r="AD450" s="71">
        <v>12.00020181229743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2242</v>
      </c>
      <c r="B451" s="70">
        <v>155</v>
      </c>
      <c r="C451" s="70">
        <v>2</v>
      </c>
      <c r="D451" s="70">
        <v>10</v>
      </c>
      <c r="E451" s="70">
        <v>2005</v>
      </c>
      <c r="F451" s="70" t="s">
        <v>789</v>
      </c>
      <c r="G451" s="70" t="s">
        <v>2240</v>
      </c>
      <c r="H451" s="70" t="s">
        <v>2241</v>
      </c>
      <c r="I451" s="148"/>
      <c r="J451" s="71">
        <v>272.68760288789309</v>
      </c>
      <c r="K451" s="71">
        <v>14.23123653488172</v>
      </c>
      <c r="L451" s="71">
        <v>11.45409892322056</v>
      </c>
      <c r="M451" s="71">
        <v>218.26189355574459</v>
      </c>
      <c r="N451" s="71">
        <v>234.0386044120971</v>
      </c>
      <c r="O451" s="71">
        <v>203.8716817591305</v>
      </c>
      <c r="P451" s="71">
        <v>121.2511345057211</v>
      </c>
      <c r="Q451" s="71">
        <v>9.3697329662134408</v>
      </c>
      <c r="R451" s="71">
        <v>0</v>
      </c>
      <c r="S451" s="71">
        <v>36.909806799999998</v>
      </c>
      <c r="T451" s="72"/>
      <c r="U451" s="71">
        <v>40201250</v>
      </c>
      <c r="V451" s="71">
        <v>4366</v>
      </c>
      <c r="W451" s="71">
        <v>152</v>
      </c>
      <c r="X451" s="71">
        <v>40841</v>
      </c>
      <c r="Y451" s="71">
        <v>60070</v>
      </c>
      <c r="Z451" s="71">
        <v>97036</v>
      </c>
      <c r="AA451" s="71">
        <v>24112</v>
      </c>
      <c r="AB451" s="71">
        <v>159040</v>
      </c>
      <c r="AC451" s="71">
        <v>0</v>
      </c>
      <c r="AD451" s="71">
        <v>36.909806799999998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2243</v>
      </c>
      <c r="B452" s="70">
        <v>156</v>
      </c>
      <c r="C452" s="70">
        <v>3</v>
      </c>
      <c r="D452" s="70">
        <v>10</v>
      </c>
      <c r="E452" s="70">
        <v>2006</v>
      </c>
      <c r="F452" s="70" t="s">
        <v>790</v>
      </c>
      <c r="G452" s="70" t="s">
        <v>2240</v>
      </c>
      <c r="H452" s="70" t="s">
        <v>2241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2244</v>
      </c>
      <c r="B453" s="70">
        <v>157</v>
      </c>
      <c r="C453" s="70">
        <v>4</v>
      </c>
      <c r="D453" s="70">
        <v>10</v>
      </c>
      <c r="E453" s="70">
        <v>2007</v>
      </c>
      <c r="F453" s="70" t="s">
        <v>791</v>
      </c>
      <c r="G453" s="70" t="s">
        <v>2240</v>
      </c>
      <c r="H453" s="70" t="s">
        <v>2241</v>
      </c>
      <c r="I453" s="148"/>
      <c r="J453" s="71">
        <v>258.70638273549309</v>
      </c>
      <c r="K453" s="71">
        <v>13.250342795652379</v>
      </c>
      <c r="L453" s="71">
        <v>10.321460326938929</v>
      </c>
      <c r="M453" s="71">
        <v>190.00170770205619</v>
      </c>
      <c r="N453" s="71">
        <v>251.64493081888409</v>
      </c>
      <c r="O453" s="71">
        <v>198.06533376055199</v>
      </c>
      <c r="P453" s="71">
        <v>118.1950816448357</v>
      </c>
      <c r="Q453" s="71">
        <v>9.7684573699666295</v>
      </c>
      <c r="R453" s="71">
        <v>0</v>
      </c>
      <c r="S453" s="71">
        <v>37.040862623999999</v>
      </c>
      <c r="T453" s="72"/>
      <c r="U453" s="71">
        <v>41790843</v>
      </c>
      <c r="V453" s="71">
        <v>4258</v>
      </c>
      <c r="W453" s="71">
        <v>161</v>
      </c>
      <c r="X453" s="71">
        <v>44710</v>
      </c>
      <c r="Y453" s="71">
        <v>61031</v>
      </c>
      <c r="Z453" s="71">
        <v>98001</v>
      </c>
      <c r="AA453" s="71">
        <v>23146</v>
      </c>
      <c r="AB453" s="71">
        <v>157040</v>
      </c>
      <c r="AC453" s="71">
        <v>0</v>
      </c>
      <c r="AD453" s="71">
        <v>37.040862623999999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2245</v>
      </c>
      <c r="B454" s="70">
        <v>158</v>
      </c>
      <c r="C454" s="70">
        <v>5</v>
      </c>
      <c r="D454" s="70">
        <v>10</v>
      </c>
      <c r="E454" s="70">
        <v>2008</v>
      </c>
      <c r="F454" s="70" t="s">
        <v>792</v>
      </c>
      <c r="G454" s="70" t="s">
        <v>2240</v>
      </c>
      <c r="H454" s="70" t="s">
        <v>2241</v>
      </c>
      <c r="I454" s="148"/>
      <c r="J454" s="71">
        <v>246.111669651623</v>
      </c>
      <c r="K454" s="71">
        <v>9.498189719391144</v>
      </c>
      <c r="L454" s="71">
        <v>9.2212994076014994</v>
      </c>
      <c r="M454" s="71">
        <v>210.83965191062001</v>
      </c>
      <c r="N454" s="71">
        <v>229.43859196400001</v>
      </c>
      <c r="O454" s="71">
        <v>192.72193277258631</v>
      </c>
      <c r="P454" s="71">
        <v>113.1841290568258</v>
      </c>
      <c r="Q454" s="71">
        <v>9.5506586635746107</v>
      </c>
      <c r="R454" s="71">
        <v>0</v>
      </c>
      <c r="S454" s="71">
        <v>32.658507689280007</v>
      </c>
      <c r="T454" s="72"/>
      <c r="U454" s="71">
        <v>41796000</v>
      </c>
      <c r="V454" s="71">
        <v>4258</v>
      </c>
      <c r="W454" s="71">
        <v>161</v>
      </c>
      <c r="X454" s="71">
        <v>44710</v>
      </c>
      <c r="Y454" s="71">
        <v>61394</v>
      </c>
      <c r="Z454" s="71">
        <v>98704</v>
      </c>
      <c r="AA454" s="71">
        <v>22190</v>
      </c>
      <c r="AB454" s="71">
        <v>156064</v>
      </c>
      <c r="AC454" s="71">
        <v>0</v>
      </c>
      <c r="AD454" s="71">
        <v>32.658507689280007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2246</v>
      </c>
      <c r="B455" s="70">
        <v>159</v>
      </c>
      <c r="C455" s="70">
        <v>6</v>
      </c>
      <c r="D455" s="70">
        <v>10</v>
      </c>
      <c r="E455" s="70">
        <v>2009</v>
      </c>
      <c r="F455" s="70" t="s">
        <v>176</v>
      </c>
      <c r="G455" s="70" t="s">
        <v>2240</v>
      </c>
      <c r="H455" s="70" t="s">
        <v>2241</v>
      </c>
      <c r="I455" s="148"/>
      <c r="J455" s="71">
        <v>212.91068699338109</v>
      </c>
      <c r="K455" s="71">
        <v>10.11991149391644</v>
      </c>
      <c r="L455" s="71">
        <v>4.9831932861571087</v>
      </c>
      <c r="M455" s="71">
        <v>215.0944446437818</v>
      </c>
      <c r="N455" s="71">
        <v>199.7266792123817</v>
      </c>
      <c r="O455" s="71">
        <v>195.30411449087421</v>
      </c>
      <c r="P455" s="71">
        <v>106.5535262137154</v>
      </c>
      <c r="Q455" s="71">
        <v>9.0396466841318901</v>
      </c>
      <c r="R455" s="71">
        <v>0</v>
      </c>
      <c r="S455" s="71">
        <v>32.641359477749987</v>
      </c>
      <c r="T455" s="72"/>
      <c r="U455" s="71">
        <v>35001021</v>
      </c>
      <c r="V455" s="71">
        <v>4310</v>
      </c>
      <c r="W455" s="71">
        <v>102</v>
      </c>
      <c r="X455" s="71">
        <v>49781</v>
      </c>
      <c r="Y455" s="71">
        <v>61672</v>
      </c>
      <c r="Z455" s="71">
        <v>98731</v>
      </c>
      <c r="AA455" s="71">
        <v>21446</v>
      </c>
      <c r="AB455" s="71">
        <v>155061</v>
      </c>
      <c r="AC455" s="71">
        <v>0</v>
      </c>
      <c r="AD455" s="71">
        <v>32.641359477749987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152.98400000000001</v>
      </c>
      <c r="BK455" s="71">
        <v>0</v>
      </c>
      <c r="BL455" s="71">
        <v>13.082000000000001</v>
      </c>
      <c r="BM455" s="71">
        <v>0</v>
      </c>
      <c r="BN455" s="72"/>
      <c r="BO455" s="71">
        <v>0</v>
      </c>
      <c r="BP455" s="71">
        <v>0</v>
      </c>
      <c r="BQ455" s="71">
        <v>12</v>
      </c>
      <c r="BR455" s="71">
        <v>0</v>
      </c>
      <c r="BS455" s="71">
        <v>4</v>
      </c>
      <c r="BT455" s="71">
        <v>0</v>
      </c>
      <c r="BU455"/>
      <c r="BV455" s="70">
        <v>166.066</v>
      </c>
      <c r="BW455" s="70">
        <v>0</v>
      </c>
      <c r="BX455" s="70">
        <v>0</v>
      </c>
      <c r="BY455" s="70">
        <v>0</v>
      </c>
      <c r="BZ455" s="70">
        <v>0</v>
      </c>
      <c r="CA455" s="70">
        <v>0</v>
      </c>
      <c r="CB455" s="70">
        <v>0</v>
      </c>
      <c r="CC455" s="70">
        <v>0</v>
      </c>
      <c r="CD455" s="70">
        <v>0</v>
      </c>
    </row>
    <row r="456" spans="1:82">
      <c r="A456" s="70" t="s">
        <v>2247</v>
      </c>
      <c r="B456" s="70">
        <v>160</v>
      </c>
      <c r="C456" s="70">
        <v>7</v>
      </c>
      <c r="D456" s="70">
        <v>10</v>
      </c>
      <c r="E456" s="70">
        <v>2010</v>
      </c>
      <c r="F456" s="70" t="s">
        <v>177</v>
      </c>
      <c r="G456" s="70" t="s">
        <v>2240</v>
      </c>
      <c r="H456" s="70" t="s">
        <v>2241</v>
      </c>
      <c r="I456" s="148"/>
      <c r="J456" s="71">
        <v>187.82686973564421</v>
      </c>
      <c r="K456" s="71">
        <v>9.8505763214657875</v>
      </c>
      <c r="L456" s="71">
        <v>4.4090875097814868</v>
      </c>
      <c r="M456" s="71">
        <v>215.9329983606857</v>
      </c>
      <c r="N456" s="71">
        <v>235.72645436539091</v>
      </c>
      <c r="O456" s="71">
        <v>194.91468057330559</v>
      </c>
      <c r="P456" s="71">
        <v>107.015125417436</v>
      </c>
      <c r="Q456" s="71">
        <v>9.3646987114611004</v>
      </c>
      <c r="R456" s="71">
        <v>0</v>
      </c>
      <c r="S456" s="71">
        <v>34.327222367129998</v>
      </c>
      <c r="T456" s="72"/>
      <c r="U456" s="71">
        <v>34605345</v>
      </c>
      <c r="V456" s="71">
        <v>4310</v>
      </c>
      <c r="W456" s="71">
        <v>102</v>
      </c>
      <c r="X456" s="71">
        <v>49781</v>
      </c>
      <c r="Y456" s="71">
        <v>62014</v>
      </c>
      <c r="Z456" s="71">
        <v>98992</v>
      </c>
      <c r="AA456" s="71">
        <v>21001</v>
      </c>
      <c r="AB456" s="71">
        <v>153926</v>
      </c>
      <c r="AC456" s="71">
        <v>0</v>
      </c>
      <c r="AD456" s="71">
        <v>34.327222367129998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201.62200000000001</v>
      </c>
      <c r="BK456" s="71">
        <v>0</v>
      </c>
      <c r="BL456" s="71">
        <v>9.4890000000000008</v>
      </c>
      <c r="BM456" s="71">
        <v>0</v>
      </c>
      <c r="BN456" s="72"/>
      <c r="BO456" s="71">
        <v>0</v>
      </c>
      <c r="BP456" s="71">
        <v>0</v>
      </c>
      <c r="BQ456" s="71">
        <v>13</v>
      </c>
      <c r="BR456" s="71">
        <v>0</v>
      </c>
      <c r="BS456" s="71">
        <v>3</v>
      </c>
      <c r="BT456" s="71">
        <v>0</v>
      </c>
      <c r="BU456"/>
      <c r="BV456" s="70">
        <v>211.11099999999999</v>
      </c>
      <c r="BW456" s="70">
        <v>0</v>
      </c>
      <c r="BX456" s="70">
        <v>0</v>
      </c>
      <c r="BY456" s="70">
        <v>0</v>
      </c>
      <c r="BZ456" s="70">
        <v>0</v>
      </c>
      <c r="CA456" s="70">
        <v>0</v>
      </c>
      <c r="CB456" s="70">
        <v>0</v>
      </c>
      <c r="CC456" s="70">
        <v>0</v>
      </c>
      <c r="CD456" s="70">
        <v>0</v>
      </c>
    </row>
    <row r="457" spans="1:82">
      <c r="A457" s="70" t="s">
        <v>2248</v>
      </c>
      <c r="B457" s="70">
        <v>161</v>
      </c>
      <c r="C457" s="70">
        <v>8</v>
      </c>
      <c r="D457" s="70">
        <v>10</v>
      </c>
      <c r="E457" s="70">
        <v>2011</v>
      </c>
      <c r="F457" s="70" t="s">
        <v>178</v>
      </c>
      <c r="G457" s="70" t="s">
        <v>2240</v>
      </c>
      <c r="H457" s="70" t="s">
        <v>2241</v>
      </c>
      <c r="I457" s="148"/>
      <c r="J457" s="71">
        <v>189.59103638238389</v>
      </c>
      <c r="K457" s="71">
        <v>13.256047934219881</v>
      </c>
      <c r="L457" s="71">
        <v>4.2355736684595984</v>
      </c>
      <c r="M457" s="71">
        <v>276.86240077976589</v>
      </c>
      <c r="N457" s="71">
        <v>235.7582887272965</v>
      </c>
      <c r="O457" s="71">
        <v>192.48726884628644</v>
      </c>
      <c r="P457" s="71">
        <v>102.62606503238854</v>
      </c>
      <c r="Q457" s="71">
        <v>10.7038234781428</v>
      </c>
      <c r="R457" s="71">
        <v>0</v>
      </c>
      <c r="S457" s="71">
        <v>30.86381781322001</v>
      </c>
      <c r="T457" s="72"/>
      <c r="U457" s="71">
        <v>29669150</v>
      </c>
      <c r="V457" s="71">
        <v>4310</v>
      </c>
      <c r="W457" s="71">
        <v>102</v>
      </c>
      <c r="X457" s="71">
        <v>49781</v>
      </c>
      <c r="Y457" s="71">
        <v>62251</v>
      </c>
      <c r="Z457" s="71">
        <v>99883</v>
      </c>
      <c r="AA457" s="71">
        <v>20739</v>
      </c>
      <c r="AB457" s="71">
        <v>152526</v>
      </c>
      <c r="AC457" s="71">
        <v>0</v>
      </c>
      <c r="AD457" s="71">
        <v>30.86381781322001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195.17699999999999</v>
      </c>
      <c r="BK457" s="71">
        <v>0</v>
      </c>
      <c r="BL457" s="71">
        <v>13.977</v>
      </c>
      <c r="BM457" s="71">
        <v>0</v>
      </c>
      <c r="BN457" s="72"/>
      <c r="BO457" s="71">
        <v>0</v>
      </c>
      <c r="BP457" s="71">
        <v>0</v>
      </c>
      <c r="BQ457" s="71">
        <v>12</v>
      </c>
      <c r="BR457" s="71">
        <v>0</v>
      </c>
      <c r="BS457" s="71">
        <v>5</v>
      </c>
      <c r="BT457" s="71">
        <v>0</v>
      </c>
      <c r="BU457"/>
      <c r="BV457" s="70">
        <v>209.154</v>
      </c>
      <c r="BW457" s="70">
        <v>0</v>
      </c>
      <c r="BX457" s="70">
        <v>0</v>
      </c>
      <c r="BY457" s="70">
        <v>0</v>
      </c>
      <c r="BZ457" s="70">
        <v>0</v>
      </c>
      <c r="CA457" s="70">
        <v>0</v>
      </c>
      <c r="CB457" s="70">
        <v>0</v>
      </c>
      <c r="CC457" s="70">
        <v>0</v>
      </c>
      <c r="CD457" s="70">
        <v>0</v>
      </c>
    </row>
    <row r="458" spans="1:82">
      <c r="A458" s="70" t="s">
        <v>2249</v>
      </c>
      <c r="B458" s="70">
        <v>162</v>
      </c>
      <c r="C458" s="70">
        <v>9</v>
      </c>
      <c r="D458" s="70">
        <v>10</v>
      </c>
      <c r="E458" s="70">
        <v>2012</v>
      </c>
      <c r="F458" s="70" t="s">
        <v>179</v>
      </c>
      <c r="G458" s="70" t="s">
        <v>2240</v>
      </c>
      <c r="H458" s="70" t="s">
        <v>2241</v>
      </c>
      <c r="I458" s="148"/>
      <c r="J458" s="71">
        <v>258.47437047432652</v>
      </c>
      <c r="K458" s="71">
        <v>11.776347992175991</v>
      </c>
      <c r="L458" s="71">
        <v>4.2008050438161559</v>
      </c>
      <c r="M458" s="71">
        <v>262.70842622517262</v>
      </c>
      <c r="N458" s="71">
        <v>233.88334990929761</v>
      </c>
      <c r="O458" s="71">
        <v>192.63978839797096</v>
      </c>
      <c r="P458" s="71">
        <v>100.70174401717541</v>
      </c>
      <c r="Q458" s="71">
        <v>11.786478921347401</v>
      </c>
      <c r="R458" s="71">
        <v>0</v>
      </c>
      <c r="S458" s="71">
        <v>26.720594285400001</v>
      </c>
      <c r="T458" s="72"/>
      <c r="U458" s="71">
        <v>34210796</v>
      </c>
      <c r="V458" s="71">
        <v>4310</v>
      </c>
      <c r="W458" s="71">
        <v>102</v>
      </c>
      <c r="X458" s="71">
        <v>49781</v>
      </c>
      <c r="Y458" s="71">
        <v>64305</v>
      </c>
      <c r="Z458" s="71">
        <v>100755</v>
      </c>
      <c r="AA458" s="71">
        <v>20235</v>
      </c>
      <c r="AB458" s="71">
        <v>154585</v>
      </c>
      <c r="AC458" s="71">
        <v>0</v>
      </c>
      <c r="AD458" s="71">
        <v>26.720594285400001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159.63</v>
      </c>
      <c r="BK458" s="71">
        <v>0</v>
      </c>
      <c r="BL458" s="71">
        <v>14.271000000000001</v>
      </c>
      <c r="BM458" s="71">
        <v>0</v>
      </c>
      <c r="BN458" s="72"/>
      <c r="BO458" s="71">
        <v>0</v>
      </c>
      <c r="BP458" s="71">
        <v>0</v>
      </c>
      <c r="BQ458" s="71">
        <v>13</v>
      </c>
      <c r="BR458" s="71">
        <v>0</v>
      </c>
      <c r="BS458" s="71">
        <v>4</v>
      </c>
      <c r="BT458" s="71">
        <v>0</v>
      </c>
      <c r="BU458"/>
      <c r="BV458" s="70">
        <v>173.90100000000001</v>
      </c>
      <c r="BW458" s="70">
        <v>0</v>
      </c>
      <c r="BX458" s="70">
        <v>0</v>
      </c>
      <c r="BY458" s="70">
        <v>0</v>
      </c>
      <c r="BZ458" s="70">
        <v>0</v>
      </c>
      <c r="CA458" s="70">
        <v>0</v>
      </c>
      <c r="CB458" s="70">
        <v>0</v>
      </c>
      <c r="CC458" s="70">
        <v>0</v>
      </c>
      <c r="CD458" s="70">
        <v>0</v>
      </c>
    </row>
    <row r="459" spans="1:82">
      <c r="A459" s="70" t="s">
        <v>2250</v>
      </c>
      <c r="B459" s="70">
        <v>163</v>
      </c>
      <c r="C459" s="70">
        <v>10</v>
      </c>
      <c r="D459" s="70">
        <v>10</v>
      </c>
      <c r="E459" s="70">
        <v>2013</v>
      </c>
      <c r="F459" s="70" t="s">
        <v>180</v>
      </c>
      <c r="G459" s="70" t="s">
        <v>2240</v>
      </c>
      <c r="H459" s="70" t="s">
        <v>2241</v>
      </c>
      <c r="I459" s="148"/>
      <c r="J459" s="71">
        <v>224.4722905600095</v>
      </c>
      <c r="K459" s="71">
        <v>9.9898509836900811</v>
      </c>
      <c r="L459" s="71">
        <v>3.987429779159986</v>
      </c>
      <c r="M459" s="71">
        <v>261.5616298893375</v>
      </c>
      <c r="N459" s="71">
        <v>268.57255464139888</v>
      </c>
      <c r="O459" s="71">
        <v>186.38304836921853</v>
      </c>
      <c r="P459" s="71">
        <v>99.043080439606115</v>
      </c>
      <c r="Q459" s="71">
        <v>11.898420344433299</v>
      </c>
      <c r="R459" s="71">
        <v>0</v>
      </c>
      <c r="S459" s="71">
        <v>28.852081127839998</v>
      </c>
      <c r="T459" s="72"/>
      <c r="U459" s="71">
        <v>33104918</v>
      </c>
      <c r="V459" s="71">
        <v>4310</v>
      </c>
      <c r="W459" s="71">
        <v>102</v>
      </c>
      <c r="X459" s="71">
        <v>49781</v>
      </c>
      <c r="Y459" s="71">
        <v>64505</v>
      </c>
      <c r="Z459" s="71">
        <v>101835</v>
      </c>
      <c r="AA459" s="71">
        <v>19827</v>
      </c>
      <c r="AB459" s="71">
        <v>153816</v>
      </c>
      <c r="AC459" s="71">
        <v>0</v>
      </c>
      <c r="AD459" s="71">
        <v>28.852081127839998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225.339</v>
      </c>
      <c r="BK459" s="71">
        <v>0</v>
      </c>
      <c r="BL459" s="71">
        <v>45.405000000000001</v>
      </c>
      <c r="BM459" s="71">
        <v>0</v>
      </c>
      <c r="BN459" s="72"/>
      <c r="BO459" s="71">
        <v>0</v>
      </c>
      <c r="BP459" s="71">
        <v>0</v>
      </c>
      <c r="BQ459" s="71">
        <v>13</v>
      </c>
      <c r="BR459" s="71">
        <v>0</v>
      </c>
      <c r="BS459" s="71">
        <v>5</v>
      </c>
      <c r="BT459" s="71">
        <v>0</v>
      </c>
      <c r="BU459"/>
      <c r="BV459" s="70">
        <v>245.57599999999999</v>
      </c>
      <c r="BW459" s="70">
        <v>0</v>
      </c>
      <c r="BX459" s="70">
        <v>25.167999999999999</v>
      </c>
      <c r="BY459" s="70">
        <v>0</v>
      </c>
      <c r="BZ459" s="70">
        <v>0</v>
      </c>
      <c r="CA459" s="70">
        <v>0</v>
      </c>
      <c r="CB459" s="70">
        <v>0</v>
      </c>
      <c r="CC459" s="70">
        <v>0</v>
      </c>
      <c r="CD459" s="70">
        <v>0</v>
      </c>
    </row>
    <row r="460" spans="1:82">
      <c r="A460" s="70" t="s">
        <v>2251</v>
      </c>
      <c r="B460" s="70">
        <v>164</v>
      </c>
      <c r="C460" s="70">
        <v>11</v>
      </c>
      <c r="D460" s="70">
        <v>10</v>
      </c>
      <c r="E460" s="70">
        <v>2014</v>
      </c>
      <c r="F460" s="70" t="s">
        <v>181</v>
      </c>
      <c r="G460" s="70" t="s">
        <v>2240</v>
      </c>
      <c r="H460" s="70" t="s">
        <v>2241</v>
      </c>
      <c r="I460" s="148"/>
      <c r="J460" s="71">
        <v>222.88153855954241</v>
      </c>
      <c r="K460" s="71">
        <v>8.4479734127855597</v>
      </c>
      <c r="L460" s="71">
        <v>6.373719992140213</v>
      </c>
      <c r="M460" s="71">
        <v>234.74862163194169</v>
      </c>
      <c r="N460" s="71">
        <v>246.79086932972049</v>
      </c>
      <c r="O460" s="71">
        <v>177.95680406438461</v>
      </c>
      <c r="P460" s="71">
        <v>98.433113535847752</v>
      </c>
      <c r="Q460" s="71">
        <v>11.3684749017008</v>
      </c>
      <c r="R460" s="71">
        <v>0</v>
      </c>
      <c r="S460" s="71">
        <v>30.146282110040008</v>
      </c>
      <c r="T460" s="72"/>
      <c r="U460" s="71">
        <v>35066525</v>
      </c>
      <c r="V460" s="71">
        <v>3328</v>
      </c>
      <c r="W460" s="71">
        <v>155</v>
      </c>
      <c r="X460" s="71">
        <v>46257</v>
      </c>
      <c r="Y460" s="71">
        <v>65106</v>
      </c>
      <c r="Z460" s="71">
        <v>102406</v>
      </c>
      <c r="AA460" s="71">
        <v>19603</v>
      </c>
      <c r="AB460" s="71">
        <v>153178</v>
      </c>
      <c r="AC460" s="71">
        <v>0</v>
      </c>
      <c r="AD460" s="71">
        <v>30.146282110040008</v>
      </c>
      <c r="AE460" s="72"/>
      <c r="AF460" s="71"/>
      <c r="AG460" s="71"/>
      <c r="AH460" s="71"/>
      <c r="AI460" s="71"/>
      <c r="AJ460" s="71"/>
      <c r="AK460" s="71"/>
      <c r="AL460" s="71"/>
      <c r="AM460" s="71"/>
      <c r="AN460" s="71"/>
      <c r="AO460" s="71"/>
      <c r="AP460" s="71"/>
      <c r="AQ460" s="72"/>
      <c r="AR460" s="71">
        <v>3340</v>
      </c>
      <c r="AS460" s="71">
        <v>726</v>
      </c>
      <c r="AT460" s="71">
        <v>0</v>
      </c>
      <c r="AU460" s="71">
        <v>0</v>
      </c>
      <c r="AV460" s="71">
        <v>0</v>
      </c>
      <c r="AW460" s="71">
        <v>0</v>
      </c>
      <c r="AX460" s="71"/>
      <c r="AY460" s="72"/>
      <c r="AZ460" s="71">
        <v>13522.4</v>
      </c>
      <c r="BA460" s="71">
        <v>37646</v>
      </c>
      <c r="BB460" s="71">
        <v>0</v>
      </c>
      <c r="BC460" s="71">
        <v>0</v>
      </c>
      <c r="BD460" s="71">
        <v>0</v>
      </c>
      <c r="BE460" s="71">
        <v>0</v>
      </c>
      <c r="BF460" s="71"/>
      <c r="BG460" s="72"/>
      <c r="BH460" s="71">
        <v>0</v>
      </c>
      <c r="BI460" s="71">
        <v>0</v>
      </c>
      <c r="BJ460" s="71">
        <v>231.76599999999999</v>
      </c>
      <c r="BK460" s="71">
        <v>0</v>
      </c>
      <c r="BL460" s="71">
        <v>16.337</v>
      </c>
      <c r="BM460" s="71">
        <v>0</v>
      </c>
      <c r="BN460" s="72"/>
      <c r="BO460" s="71">
        <v>0</v>
      </c>
      <c r="BP460" s="71">
        <v>0</v>
      </c>
      <c r="BQ460" s="71">
        <v>15</v>
      </c>
      <c r="BR460" s="71">
        <v>0</v>
      </c>
      <c r="BS460" s="71">
        <v>4</v>
      </c>
      <c r="BT460" s="71">
        <v>0</v>
      </c>
      <c r="BU460"/>
      <c r="BV460" s="70">
        <v>248.03899999999999</v>
      </c>
      <c r="BW460" s="70">
        <v>0</v>
      </c>
      <c r="BX460" s="70">
        <v>0</v>
      </c>
      <c r="BY460" s="70">
        <v>2.7E-2</v>
      </c>
      <c r="BZ460" s="70">
        <v>3.6999999999999998E-2</v>
      </c>
      <c r="CA460" s="70">
        <v>0</v>
      </c>
      <c r="CB460" s="70">
        <v>0</v>
      </c>
      <c r="CC460" s="70">
        <v>0</v>
      </c>
      <c r="CD460" s="70">
        <v>0</v>
      </c>
    </row>
    <row r="461" spans="1:82">
      <c r="A461" s="70" t="s">
        <v>2252</v>
      </c>
      <c r="B461" s="70">
        <v>165</v>
      </c>
      <c r="C461" s="70">
        <v>12</v>
      </c>
      <c r="D461" s="70">
        <v>10</v>
      </c>
      <c r="E461" s="70">
        <v>2015</v>
      </c>
      <c r="F461" s="70" t="s">
        <v>182</v>
      </c>
      <c r="G461" s="70" t="s">
        <v>2240</v>
      </c>
      <c r="H461" s="70" t="s">
        <v>2241</v>
      </c>
      <c r="I461" s="148"/>
      <c r="J461" s="71">
        <v>215.53584930237301</v>
      </c>
      <c r="K461" s="71">
        <v>8.3934299052100396</v>
      </c>
      <c r="L461" s="71">
        <v>5.9441000446555288</v>
      </c>
      <c r="M461" s="71">
        <v>210.1305710313348</v>
      </c>
      <c r="N461" s="71">
        <v>223.8617459800727</v>
      </c>
      <c r="O461" s="71">
        <v>177.00404322110006</v>
      </c>
      <c r="P461" s="71">
        <v>97.093747918635145</v>
      </c>
      <c r="Q461" s="71">
        <v>11.057730606944901</v>
      </c>
      <c r="R461" s="71">
        <v>0</v>
      </c>
      <c r="S461" s="71">
        <v>28.193290440559998</v>
      </c>
      <c r="T461" s="72"/>
      <c r="U461" s="71">
        <v>38727137</v>
      </c>
      <c r="V461" s="71">
        <v>3328</v>
      </c>
      <c r="W461" s="71">
        <v>155</v>
      </c>
      <c r="X461" s="71">
        <v>46257</v>
      </c>
      <c r="Y461" s="71">
        <v>65566</v>
      </c>
      <c r="Z461" s="71">
        <v>102838</v>
      </c>
      <c r="AA461" s="71">
        <v>19321</v>
      </c>
      <c r="AB461" s="71">
        <v>152197</v>
      </c>
      <c r="AC461" s="71">
        <v>0</v>
      </c>
      <c r="AD461" s="71">
        <v>28.193290440559998</v>
      </c>
      <c r="AE461" s="72"/>
      <c r="AF461" s="71">
        <v>266562775.1335552</v>
      </c>
      <c r="AG461" s="71">
        <v>6412806.5412728917</v>
      </c>
      <c r="AH461" s="71">
        <v>1263055.256090214</v>
      </c>
      <c r="AI461" s="71">
        <v>291329043.34791499</v>
      </c>
      <c r="AJ461" s="71">
        <v>332893964.75703681</v>
      </c>
      <c r="AK461" s="71">
        <v>0</v>
      </c>
      <c r="AL461" s="71">
        <v>0</v>
      </c>
      <c r="AM461" s="71">
        <v>20857960.407597281</v>
      </c>
      <c r="AN461" s="71">
        <v>0</v>
      </c>
      <c r="AO461" s="71">
        <v>0</v>
      </c>
      <c r="AP461" s="71">
        <v>919319605.4434675</v>
      </c>
      <c r="AQ461" s="72"/>
      <c r="AR461" s="71">
        <v>3611</v>
      </c>
      <c r="AS461" s="71">
        <v>1143</v>
      </c>
      <c r="AT461" s="71">
        <v>0</v>
      </c>
      <c r="AU461" s="71">
        <v>0</v>
      </c>
      <c r="AV461" s="71">
        <v>0</v>
      </c>
      <c r="AW461" s="71">
        <v>0</v>
      </c>
      <c r="AX461" s="71"/>
      <c r="AY461" s="72"/>
      <c r="AZ461" s="71">
        <v>14817.7</v>
      </c>
      <c r="BA461" s="71">
        <v>61602.3</v>
      </c>
      <c r="BB461" s="71">
        <v>0</v>
      </c>
      <c r="BC461" s="71">
        <v>0</v>
      </c>
      <c r="BD461" s="71">
        <v>0</v>
      </c>
      <c r="BE461" s="71">
        <v>0</v>
      </c>
      <c r="BF461" s="71"/>
      <c r="BG461" s="72"/>
      <c r="BH461" s="71">
        <v>0</v>
      </c>
      <c r="BI461" s="71">
        <v>0</v>
      </c>
      <c r="BJ461" s="71">
        <v>210.934</v>
      </c>
      <c r="BK461" s="71">
        <v>0</v>
      </c>
      <c r="BL461" s="71">
        <v>16.39</v>
      </c>
      <c r="BM461" s="71">
        <v>0</v>
      </c>
      <c r="BN461" s="72"/>
      <c r="BO461" s="71">
        <v>0</v>
      </c>
      <c r="BP461" s="71">
        <v>0</v>
      </c>
      <c r="BQ461" s="71">
        <v>14</v>
      </c>
      <c r="BR461" s="71">
        <v>0</v>
      </c>
      <c r="BS461" s="71">
        <v>4</v>
      </c>
      <c r="BT461" s="71">
        <v>0</v>
      </c>
      <c r="BU461"/>
      <c r="BV461" s="70">
        <v>227.238</v>
      </c>
      <c r="BW461" s="70">
        <v>0</v>
      </c>
      <c r="BX461" s="70">
        <v>0</v>
      </c>
      <c r="BY461" s="70">
        <v>5.6000000000000001E-2</v>
      </c>
      <c r="BZ461" s="70">
        <v>0.03</v>
      </c>
      <c r="CA461" s="70">
        <v>0</v>
      </c>
      <c r="CB461" s="70">
        <v>0</v>
      </c>
      <c r="CC461" s="70">
        <v>0</v>
      </c>
      <c r="CD461" s="70">
        <v>0</v>
      </c>
    </row>
    <row r="462" spans="1:82">
      <c r="A462" s="70" t="s">
        <v>2253</v>
      </c>
      <c r="B462" s="70">
        <v>166</v>
      </c>
      <c r="C462" s="70">
        <v>13</v>
      </c>
      <c r="D462" s="70">
        <v>10</v>
      </c>
      <c r="E462" s="70">
        <v>2016</v>
      </c>
      <c r="F462" s="70" t="s">
        <v>155</v>
      </c>
      <c r="G462" s="1064" t="s">
        <v>2240</v>
      </c>
      <c r="H462" s="70" t="s">
        <v>2241</v>
      </c>
      <c r="I462" s="148"/>
      <c r="J462" s="71">
        <v>197.25219132266253</v>
      </c>
      <c r="K462" s="71">
        <v>9.2196835345503754</v>
      </c>
      <c r="L462" s="71">
        <v>6.1121194166524573</v>
      </c>
      <c r="M462" s="71">
        <v>193.50081639644083</v>
      </c>
      <c r="N462" s="71">
        <v>236.46289574282906</v>
      </c>
      <c r="O462" s="71">
        <v>175.70984468524424</v>
      </c>
      <c r="P462" s="71">
        <v>94.273781686580122</v>
      </c>
      <c r="Q462" s="71">
        <v>10.682952948454341</v>
      </c>
      <c r="R462" s="71">
        <v>0</v>
      </c>
      <c r="S462" s="71">
        <v>27.423952942079996</v>
      </c>
      <c r="T462" s="72"/>
      <c r="U462" s="71">
        <v>37055643</v>
      </c>
      <c r="V462" s="71">
        <v>3328</v>
      </c>
      <c r="W462" s="71">
        <v>155</v>
      </c>
      <c r="X462" s="71">
        <v>46257</v>
      </c>
      <c r="Y462" s="71">
        <v>65903</v>
      </c>
      <c r="Z462" s="71">
        <v>103341</v>
      </c>
      <c r="AA462" s="71">
        <v>19403</v>
      </c>
      <c r="AB462" s="71">
        <v>151248</v>
      </c>
      <c r="AC462" s="71">
        <v>0</v>
      </c>
      <c r="AD462" s="71">
        <v>27.42395294208</v>
      </c>
      <c r="AE462" s="72"/>
      <c r="AF462" s="71">
        <v>255100456.71796039</v>
      </c>
      <c r="AG462" s="71">
        <v>7050852.3057757551</v>
      </c>
      <c r="AH462" s="71">
        <v>1008850.169691721</v>
      </c>
      <c r="AI462" s="71">
        <v>294772685.36232871</v>
      </c>
      <c r="AJ462" s="71">
        <v>326967780.80520391</v>
      </c>
      <c r="AK462" s="71">
        <v>0</v>
      </c>
      <c r="AL462" s="71">
        <v>0</v>
      </c>
      <c r="AM462" s="71">
        <v>20744007.48605907</v>
      </c>
      <c r="AN462" s="71">
        <v>0</v>
      </c>
      <c r="AO462" s="71">
        <v>0</v>
      </c>
      <c r="AP462" s="71">
        <v>905644632.84701955</v>
      </c>
      <c r="AQ462" s="72"/>
      <c r="AR462" s="71">
        <v>3860</v>
      </c>
      <c r="AS462" s="71">
        <v>1431</v>
      </c>
      <c r="AT462" s="71">
        <v>0</v>
      </c>
      <c r="AU462" s="71">
        <v>0</v>
      </c>
      <c r="AV462" s="71">
        <v>0</v>
      </c>
      <c r="AW462" s="71">
        <v>0</v>
      </c>
      <c r="AX462" s="71"/>
      <c r="AY462" s="72"/>
      <c r="AZ462" s="71">
        <v>16128.5</v>
      </c>
      <c r="BA462" s="71">
        <v>81068.800000000003</v>
      </c>
      <c r="BB462" s="71">
        <v>0</v>
      </c>
      <c r="BC462" s="71">
        <v>0</v>
      </c>
      <c r="BD462" s="71">
        <v>0</v>
      </c>
      <c r="BE462" s="71">
        <v>0</v>
      </c>
      <c r="BF462" s="71"/>
      <c r="BG462" s="72"/>
      <c r="BH462" s="71">
        <v>0</v>
      </c>
      <c r="BI462" s="71">
        <v>0</v>
      </c>
      <c r="BJ462" s="71">
        <v>214.858</v>
      </c>
      <c r="BK462" s="71">
        <v>0</v>
      </c>
      <c r="BL462" s="71">
        <v>40.224999999999994</v>
      </c>
      <c r="BM462" s="71">
        <v>0</v>
      </c>
      <c r="BN462" s="72"/>
      <c r="BO462" s="71">
        <v>0</v>
      </c>
      <c r="BP462" s="71">
        <v>0</v>
      </c>
      <c r="BQ462" s="71">
        <v>14</v>
      </c>
      <c r="BR462" s="71">
        <v>0</v>
      </c>
      <c r="BS462" s="71">
        <v>5</v>
      </c>
      <c r="BT462" s="71">
        <v>0</v>
      </c>
      <c r="BU462"/>
      <c r="BV462" s="70">
        <v>230.863</v>
      </c>
      <c r="BW462" s="70">
        <v>0</v>
      </c>
      <c r="BX462" s="70">
        <v>24.018000000000001</v>
      </c>
      <c r="BY462" s="70">
        <v>0.17100000000000001</v>
      </c>
      <c r="BZ462" s="70">
        <v>3.1E-2</v>
      </c>
      <c r="CA462" s="70">
        <v>0</v>
      </c>
      <c r="CB462" s="70">
        <v>0</v>
      </c>
      <c r="CC462" s="70">
        <v>0</v>
      </c>
      <c r="CD462" s="70">
        <v>0</v>
      </c>
    </row>
    <row r="463" spans="1:82">
      <c r="A463" s="70" t="s">
        <v>2254</v>
      </c>
      <c r="B463" s="70">
        <v>167</v>
      </c>
      <c r="C463" s="70">
        <v>14</v>
      </c>
      <c r="D463" s="70">
        <v>10</v>
      </c>
      <c r="E463" s="70">
        <v>2017</v>
      </c>
      <c r="F463" s="70" t="s">
        <v>156</v>
      </c>
      <c r="G463" s="1064" t="s">
        <v>2240</v>
      </c>
      <c r="H463" s="70" t="s">
        <v>2241</v>
      </c>
      <c r="I463" s="148"/>
      <c r="J463" s="71">
        <v>208.89034408631971</v>
      </c>
      <c r="K463" s="71">
        <v>9.1287574281885426</v>
      </c>
      <c r="L463" s="71">
        <v>7.0231161170029202</v>
      </c>
      <c r="M463" s="71">
        <v>190.36484588469943</v>
      </c>
      <c r="N463" s="71">
        <v>234.53210862677125</v>
      </c>
      <c r="O463" s="71">
        <v>173.60201502585764</v>
      </c>
      <c r="P463" s="71">
        <v>92.300626998851826</v>
      </c>
      <c r="Q463" s="71">
        <v>10.2732789887307</v>
      </c>
      <c r="R463" s="71">
        <v>0</v>
      </c>
      <c r="S463" s="71">
        <v>0</v>
      </c>
      <c r="T463" s="72"/>
      <c r="U463" s="71">
        <v>38857296</v>
      </c>
      <c r="V463" s="71">
        <v>3328</v>
      </c>
      <c r="W463" s="71">
        <v>155</v>
      </c>
      <c r="X463" s="71">
        <v>46257</v>
      </c>
      <c r="Y463" s="71">
        <v>66497</v>
      </c>
      <c r="Z463" s="71">
        <v>103795</v>
      </c>
      <c r="AA463" s="71">
        <v>19118</v>
      </c>
      <c r="AB463" s="71">
        <v>150408</v>
      </c>
      <c r="AC463" s="71">
        <v>0</v>
      </c>
      <c r="AD463" s="71">
        <v>0</v>
      </c>
      <c r="AE463" s="72"/>
      <c r="AF463" s="71">
        <v>279750437.225811</v>
      </c>
      <c r="AG463" s="71">
        <v>7177171.8984284932</v>
      </c>
      <c r="AH463" s="71">
        <v>1522796.666908764</v>
      </c>
      <c r="AI463" s="71">
        <v>308434368.17269379</v>
      </c>
      <c r="AJ463" s="71">
        <v>325928350.20796639</v>
      </c>
      <c r="AK463" s="71">
        <v>0</v>
      </c>
      <c r="AL463" s="71">
        <v>0</v>
      </c>
      <c r="AM463" s="71">
        <v>20661078.014241941</v>
      </c>
      <c r="AN463" s="71">
        <v>0</v>
      </c>
      <c r="AO463" s="71">
        <v>0</v>
      </c>
      <c r="AP463" s="71">
        <v>943474202.18605042</v>
      </c>
      <c r="AQ463" s="72"/>
      <c r="AR463" s="71">
        <v>4083</v>
      </c>
      <c r="AS463" s="71">
        <v>1570</v>
      </c>
      <c r="AT463" s="71">
        <v>0</v>
      </c>
      <c r="AU463" s="71">
        <v>0</v>
      </c>
      <c r="AV463" s="71">
        <v>0</v>
      </c>
      <c r="AW463" s="71">
        <v>0</v>
      </c>
      <c r="AX463" s="71"/>
      <c r="AY463" s="72"/>
      <c r="AZ463" s="71">
        <v>17268.8</v>
      </c>
      <c r="BA463" s="71">
        <v>88640.799999999843</v>
      </c>
      <c r="BB463" s="71">
        <v>0</v>
      </c>
      <c r="BC463" s="71">
        <v>0</v>
      </c>
      <c r="BD463" s="71">
        <v>0</v>
      </c>
      <c r="BE463" s="71">
        <v>0</v>
      </c>
      <c r="BF463" s="71"/>
      <c r="BG463" s="72"/>
      <c r="BH463" s="71">
        <v>0</v>
      </c>
      <c r="BI463" s="71">
        <v>0</v>
      </c>
      <c r="BJ463" s="71">
        <v>215.27600000000001</v>
      </c>
      <c r="BK463" s="71">
        <v>0</v>
      </c>
      <c r="BL463" s="71">
        <v>33.582999999999998</v>
      </c>
      <c r="BM463" s="71">
        <v>0</v>
      </c>
      <c r="BN463" s="72"/>
      <c r="BO463" s="71">
        <v>0</v>
      </c>
      <c r="BP463" s="71">
        <v>0</v>
      </c>
      <c r="BQ463" s="71">
        <v>13</v>
      </c>
      <c r="BR463" s="71">
        <v>0</v>
      </c>
      <c r="BS463" s="71">
        <v>4</v>
      </c>
      <c r="BT463" s="71">
        <v>0</v>
      </c>
      <c r="BU463"/>
      <c r="BV463" s="70">
        <v>229.21799999999999</v>
      </c>
      <c r="BW463" s="70">
        <v>0</v>
      </c>
      <c r="BX463" s="70">
        <v>19.640999999999998</v>
      </c>
      <c r="BY463" s="70">
        <v>0</v>
      </c>
      <c r="BZ463" s="70">
        <v>0</v>
      </c>
      <c r="CA463" s="70">
        <v>0</v>
      </c>
      <c r="CB463" s="70">
        <v>0</v>
      </c>
      <c r="CC463" s="70">
        <v>0</v>
      </c>
      <c r="CD463" s="70">
        <v>0</v>
      </c>
    </row>
    <row r="464" spans="1:82">
      <c r="A464" s="70" t="s">
        <v>2255</v>
      </c>
      <c r="B464" s="70">
        <v>168</v>
      </c>
      <c r="C464" s="70">
        <v>15</v>
      </c>
      <c r="D464" s="70">
        <v>10</v>
      </c>
      <c r="E464" s="70">
        <v>2018</v>
      </c>
      <c r="F464" s="70" t="s">
        <v>183</v>
      </c>
      <c r="G464" s="70" t="s">
        <v>2240</v>
      </c>
      <c r="H464" s="70" t="s">
        <v>2241</v>
      </c>
      <c r="I464" s="148"/>
      <c r="J464" s="71">
        <v>215.35371996604954</v>
      </c>
      <c r="K464" s="71">
        <v>8.2339859607295818</v>
      </c>
      <c r="L464" s="71">
        <v>6.5073349418226654</v>
      </c>
      <c r="M464" s="71">
        <v>187.79516023288502</v>
      </c>
      <c r="N464" s="71">
        <v>205.47099797338012</v>
      </c>
      <c r="O464" s="71">
        <v>170.68012460132957</v>
      </c>
      <c r="P464" s="71">
        <v>90.358949223476728</v>
      </c>
      <c r="Q464" s="71">
        <v>9.4305609603066003</v>
      </c>
      <c r="R464" s="71">
        <v>0</v>
      </c>
      <c r="S464" s="71">
        <v>26.555016496049994</v>
      </c>
      <c r="T464" s="72"/>
      <c r="U464" s="71">
        <v>39893005</v>
      </c>
      <c r="V464" s="71">
        <v>3328</v>
      </c>
      <c r="W464" s="71">
        <v>155</v>
      </c>
      <c r="X464" s="71">
        <v>46257</v>
      </c>
      <c r="Y464" s="71">
        <v>66599</v>
      </c>
      <c r="Z464" s="71">
        <v>104002</v>
      </c>
      <c r="AA464" s="71">
        <v>18904</v>
      </c>
      <c r="AB464" s="71">
        <v>148792</v>
      </c>
      <c r="AC464" s="71">
        <v>0</v>
      </c>
      <c r="AD464" s="71">
        <v>26.555016496049991</v>
      </c>
      <c r="AE464" s="72"/>
      <c r="AF464" s="71">
        <v>292663938.84449083</v>
      </c>
      <c r="AG464" s="71">
        <v>6196196.0619018506</v>
      </c>
      <c r="AH464" s="71">
        <v>1441791.9267921851</v>
      </c>
      <c r="AI464" s="71">
        <v>298007059.53337967</v>
      </c>
      <c r="AJ464" s="71">
        <v>303869040.70649821</v>
      </c>
      <c r="AK464" s="71">
        <v>0</v>
      </c>
      <c r="AL464" s="71">
        <v>0</v>
      </c>
      <c r="AM464" s="71">
        <v>20481384.065007661</v>
      </c>
      <c r="AN464" s="71">
        <v>0</v>
      </c>
      <c r="AO464" s="71">
        <v>0</v>
      </c>
      <c r="AP464" s="71">
        <v>922659411.13807034</v>
      </c>
      <c r="AQ464" s="72"/>
      <c r="AR464" s="71">
        <v>4359</v>
      </c>
      <c r="AS464" s="71">
        <v>1765</v>
      </c>
      <c r="AT464" s="71">
        <v>0</v>
      </c>
      <c r="AU464" s="71">
        <v>0</v>
      </c>
      <c r="AV464" s="71">
        <v>0</v>
      </c>
      <c r="AW464" s="71">
        <v>0</v>
      </c>
      <c r="AX464" s="71"/>
      <c r="AY464" s="72"/>
      <c r="AZ464" s="71">
        <v>18682.399999999998</v>
      </c>
      <c r="BA464" s="71">
        <v>98842.2</v>
      </c>
      <c r="BB464" s="71">
        <v>0</v>
      </c>
      <c r="BC464" s="71">
        <v>0</v>
      </c>
      <c r="BD464" s="71">
        <v>0</v>
      </c>
      <c r="BE464" s="71">
        <v>0</v>
      </c>
      <c r="BF464" s="71"/>
      <c r="BG464" s="72"/>
      <c r="BH464" s="71">
        <v>0</v>
      </c>
      <c r="BI464" s="71">
        <v>0</v>
      </c>
      <c r="BJ464" s="71">
        <v>222.375</v>
      </c>
      <c r="BK464" s="71">
        <v>0</v>
      </c>
      <c r="BL464" s="71">
        <v>33.164000000000001</v>
      </c>
      <c r="BM464" s="71">
        <v>0</v>
      </c>
      <c r="BN464" s="72"/>
      <c r="BO464" s="71">
        <v>0</v>
      </c>
      <c r="BP464" s="71">
        <v>0</v>
      </c>
      <c r="BQ464" s="71">
        <v>15</v>
      </c>
      <c r="BR464" s="71">
        <v>0</v>
      </c>
      <c r="BS464" s="71">
        <v>4</v>
      </c>
      <c r="BT464" s="71">
        <v>0</v>
      </c>
      <c r="BU464"/>
      <c r="BV464" s="70">
        <v>235.80699999999999</v>
      </c>
      <c r="BW464" s="70">
        <v>0</v>
      </c>
      <c r="BX464" s="70">
        <v>19.731999999999999</v>
      </c>
      <c r="BY464" s="70">
        <v>0</v>
      </c>
      <c r="BZ464" s="70">
        <v>0</v>
      </c>
      <c r="CA464" s="70">
        <v>0</v>
      </c>
      <c r="CB464" s="70">
        <v>0</v>
      </c>
      <c r="CC464" s="70">
        <v>0</v>
      </c>
      <c r="CD464" s="70">
        <v>0</v>
      </c>
    </row>
    <row r="465" spans="1:82">
      <c r="A465" s="70" t="s">
        <v>2256</v>
      </c>
      <c r="B465" s="70">
        <v>169</v>
      </c>
      <c r="C465" s="70">
        <v>16</v>
      </c>
      <c r="D465" s="70">
        <v>10</v>
      </c>
      <c r="E465" s="70">
        <v>2019</v>
      </c>
      <c r="F465" s="70" t="s">
        <v>158</v>
      </c>
      <c r="G465" s="70" t="s">
        <v>2240</v>
      </c>
      <c r="H465" s="70" t="s">
        <v>2241</v>
      </c>
      <c r="I465" s="148"/>
      <c r="J465" s="71">
        <v>197.8249395155035</v>
      </c>
      <c r="K465" s="71">
        <v>7.6051274847941412</v>
      </c>
      <c r="L465" s="71">
        <v>6.5624661922365819</v>
      </c>
      <c r="M465" s="71">
        <v>182.08455176864669</v>
      </c>
      <c r="N465" s="71">
        <v>211.84234272012318</v>
      </c>
      <c r="O465" s="71">
        <v>165.91993765356537</v>
      </c>
      <c r="P465" s="71">
        <v>89.913464678634938</v>
      </c>
      <c r="Q465" s="71">
        <v>9.0986781900026692</v>
      </c>
      <c r="R465" s="71">
        <v>0</v>
      </c>
      <c r="S465" s="71">
        <v>27.425558874380002</v>
      </c>
      <c r="T465" s="72"/>
      <c r="U465" s="71">
        <v>38763158</v>
      </c>
      <c r="V465" s="71">
        <v>3328</v>
      </c>
      <c r="W465" s="71">
        <v>155</v>
      </c>
      <c r="X465" s="71">
        <v>46257</v>
      </c>
      <c r="Y465" s="71">
        <v>67057</v>
      </c>
      <c r="Z465" s="71">
        <v>103877</v>
      </c>
      <c r="AA465" s="71">
        <v>18670</v>
      </c>
      <c r="AB465" s="71">
        <v>147442</v>
      </c>
      <c r="AC465" s="71">
        <v>0</v>
      </c>
      <c r="AD465" s="71">
        <v>27.425558874379998</v>
      </c>
      <c r="AE465" s="72"/>
      <c r="AF465" s="71">
        <v>275031991.22397488</v>
      </c>
      <c r="AG465" s="71">
        <v>5980930.9597796481</v>
      </c>
      <c r="AH465" s="71">
        <v>1539349.378434008</v>
      </c>
      <c r="AI465" s="71">
        <v>300971017.97900039</v>
      </c>
      <c r="AJ465" s="71">
        <v>306584640.39634228</v>
      </c>
      <c r="AK465" s="71">
        <v>0</v>
      </c>
      <c r="AL465" s="71">
        <v>0</v>
      </c>
      <c r="AM465" s="71">
        <v>20080490.45721826</v>
      </c>
      <c r="AN465" s="71">
        <v>0</v>
      </c>
      <c r="AO465" s="71">
        <v>0</v>
      </c>
      <c r="AP465" s="71">
        <v>910188420.39474952</v>
      </c>
      <c r="AQ465" s="72"/>
      <c r="AR465" s="71">
        <v>4591</v>
      </c>
      <c r="AS465" s="71">
        <v>2001</v>
      </c>
      <c r="AT465" s="71">
        <v>0</v>
      </c>
      <c r="AU465" s="71">
        <v>0</v>
      </c>
      <c r="AV465" s="71">
        <v>0</v>
      </c>
      <c r="AW465" s="71">
        <v>0</v>
      </c>
      <c r="AX465" s="71"/>
      <c r="AY465" s="72"/>
      <c r="AZ465" s="71">
        <v>19939.699999999979</v>
      </c>
      <c r="BA465" s="71">
        <v>110265.9999999999</v>
      </c>
      <c r="BB465" s="71">
        <v>0</v>
      </c>
      <c r="BC465" s="71">
        <v>0</v>
      </c>
      <c r="BD465" s="71">
        <v>0</v>
      </c>
      <c r="BE465" s="71">
        <v>0</v>
      </c>
      <c r="BF465" s="71"/>
      <c r="BG465" s="72"/>
      <c r="BH465" s="71">
        <v>0</v>
      </c>
      <c r="BI465" s="71">
        <v>0</v>
      </c>
      <c r="BJ465" s="71">
        <v>204.79</v>
      </c>
      <c r="BK465" s="71">
        <v>0</v>
      </c>
      <c r="BL465" s="71">
        <v>41.498999999999995</v>
      </c>
      <c r="BM465" s="71">
        <v>0</v>
      </c>
      <c r="BN465" s="72"/>
      <c r="BO465" s="71">
        <v>0</v>
      </c>
      <c r="BP465" s="71">
        <v>0</v>
      </c>
      <c r="BQ465" s="71">
        <v>15</v>
      </c>
      <c r="BR465" s="71">
        <v>0</v>
      </c>
      <c r="BS465" s="71">
        <v>5</v>
      </c>
      <c r="BT465" s="71">
        <v>0</v>
      </c>
      <c r="BU465"/>
      <c r="BV465" s="70">
        <v>222.595</v>
      </c>
      <c r="BW465" s="70">
        <v>0</v>
      </c>
      <c r="BX465" s="70">
        <v>23.693999999999999</v>
      </c>
      <c r="BY465" s="70">
        <v>0</v>
      </c>
      <c r="BZ465" s="70">
        <v>0</v>
      </c>
      <c r="CA465" s="70">
        <v>0</v>
      </c>
      <c r="CB465" s="70">
        <v>0</v>
      </c>
      <c r="CC465" s="70">
        <v>0</v>
      </c>
      <c r="CD465" s="70">
        <v>0</v>
      </c>
    </row>
    <row r="466" spans="1:82">
      <c r="A466" s="70" t="s">
        <v>2257</v>
      </c>
      <c r="B466" s="70">
        <v>170</v>
      </c>
      <c r="C466" s="70">
        <v>17</v>
      </c>
      <c r="D466" s="70">
        <v>10</v>
      </c>
      <c r="E466" s="70">
        <v>2020</v>
      </c>
      <c r="F466" s="70" t="s">
        <v>159</v>
      </c>
      <c r="G466" s="70" t="s">
        <v>2240</v>
      </c>
      <c r="H466" s="70" t="s">
        <v>2241</v>
      </c>
      <c r="I466" s="148"/>
      <c r="J466" s="71">
        <v>182.49049147177701</v>
      </c>
      <c r="K466" s="71">
        <v>7.9725018940977019</v>
      </c>
      <c r="L466" s="71">
        <v>6.2296030817434023</v>
      </c>
      <c r="M466" s="71">
        <v>164.06396201645964</v>
      </c>
      <c r="N466" s="71">
        <v>200.67835700013322</v>
      </c>
      <c r="O466" s="71">
        <v>145.6911941649395</v>
      </c>
      <c r="P466" s="71">
        <v>84.706288982295504</v>
      </c>
      <c r="Q466" s="71">
        <v>8.6092089878166806</v>
      </c>
      <c r="R466" s="71">
        <v>0</v>
      </c>
      <c r="S466" s="71">
        <v>38.445772917980001</v>
      </c>
      <c r="T466" s="72"/>
      <c r="U466" s="71">
        <v>33173831</v>
      </c>
      <c r="V466" s="71">
        <v>2984</v>
      </c>
      <c r="W466" s="71">
        <v>178</v>
      </c>
      <c r="X466" s="71">
        <v>43612</v>
      </c>
      <c r="Y466" s="71">
        <v>67417</v>
      </c>
      <c r="Z466" s="71">
        <v>104107</v>
      </c>
      <c r="AA466" s="71">
        <v>18695</v>
      </c>
      <c r="AB466" s="71">
        <v>146016</v>
      </c>
      <c r="AC466" s="71">
        <v>0</v>
      </c>
      <c r="AD466" s="71">
        <v>38.445772917980001</v>
      </c>
      <c r="AE466" s="72"/>
      <c r="AF466" s="71">
        <v>258080053.4057529</v>
      </c>
      <c r="AG466" s="71">
        <v>6061274.6687729927</v>
      </c>
      <c r="AH466" s="71">
        <v>1534183.3058638494</v>
      </c>
      <c r="AI466" s="71">
        <v>268113802.17535418</v>
      </c>
      <c r="AJ466" s="71">
        <v>279924235.81660372</v>
      </c>
      <c r="AK466" s="71"/>
      <c r="AL466" s="71"/>
      <c r="AM466" s="71">
        <v>19056710.271595795</v>
      </c>
      <c r="AN466" s="71"/>
      <c r="AO466" s="71"/>
      <c r="AP466" s="71">
        <v>832770259.64394343</v>
      </c>
      <c r="AQ466" s="72"/>
      <c r="AR466" s="71">
        <v>4828</v>
      </c>
      <c r="AS466" s="71">
        <v>2197</v>
      </c>
      <c r="AT466" s="71">
        <v>0</v>
      </c>
      <c r="AU466" s="71">
        <v>0</v>
      </c>
      <c r="AV466" s="71">
        <v>0</v>
      </c>
      <c r="AW466" s="71">
        <v>0</v>
      </c>
      <c r="AX466" s="71"/>
      <c r="AY466" s="72"/>
      <c r="AZ466" s="71">
        <v>21352.799999999901</v>
      </c>
      <c r="BA466" s="71">
        <v>124635.4999999999</v>
      </c>
      <c r="BB466" s="71">
        <v>0</v>
      </c>
      <c r="BC466" s="71">
        <v>0</v>
      </c>
      <c r="BD466" s="71">
        <v>0</v>
      </c>
      <c r="BE466" s="71">
        <v>0</v>
      </c>
      <c r="BF466" s="71"/>
      <c r="BG466" s="72"/>
      <c r="BH466" s="71">
        <v>0</v>
      </c>
      <c r="BI466" s="71">
        <v>0</v>
      </c>
      <c r="BJ466" s="71">
        <v>195.727</v>
      </c>
      <c r="BK466" s="71">
        <v>0</v>
      </c>
      <c r="BL466" s="71">
        <v>51.489000000000004</v>
      </c>
      <c r="BM466" s="71">
        <v>0</v>
      </c>
      <c r="BN466" s="72"/>
      <c r="BO466" s="71">
        <v>0</v>
      </c>
      <c r="BP466" s="71">
        <v>0</v>
      </c>
      <c r="BQ466" s="71">
        <v>16</v>
      </c>
      <c r="BR466" s="71">
        <v>0</v>
      </c>
      <c r="BS466" s="71">
        <v>5</v>
      </c>
      <c r="BT466" s="71">
        <v>0</v>
      </c>
      <c r="BU466"/>
      <c r="BV466" s="70">
        <v>211.51900000000001</v>
      </c>
      <c r="BW466" s="70">
        <v>0</v>
      </c>
      <c r="BX466" s="70">
        <v>35.697000000000003</v>
      </c>
      <c r="BY466" s="70">
        <v>0</v>
      </c>
      <c r="BZ466" s="70">
        <v>0</v>
      </c>
      <c r="CA466" s="70">
        <v>0</v>
      </c>
      <c r="CB466" s="70">
        <v>0</v>
      </c>
      <c r="CC466" s="70">
        <v>0</v>
      </c>
      <c r="CD466" s="70">
        <v>0</v>
      </c>
    </row>
    <row r="467" spans="1:82">
      <c r="A467" s="70" t="s">
        <v>2258</v>
      </c>
      <c r="B467" s="70">
        <v>170</v>
      </c>
      <c r="C467" s="70">
        <v>18</v>
      </c>
      <c r="D467" s="70">
        <v>10</v>
      </c>
      <c r="E467" s="70">
        <v>2021</v>
      </c>
      <c r="F467" s="70" t="s">
        <v>160</v>
      </c>
      <c r="G467" s="70" t="s">
        <v>2240</v>
      </c>
      <c r="H467" s="70" t="s">
        <v>2241</v>
      </c>
      <c r="I467" s="148"/>
      <c r="J467" s="71">
        <v>192.4403552160297</v>
      </c>
      <c r="K467" s="71">
        <v>9.1334955676695113</v>
      </c>
      <c r="L467" s="71">
        <v>5.2245663732954419</v>
      </c>
      <c r="M467" s="71">
        <v>182.73009021034869</v>
      </c>
      <c r="N467" s="71">
        <v>191.45729046785905</v>
      </c>
      <c r="O467" s="71">
        <v>141.35962334342614</v>
      </c>
      <c r="P467" s="71">
        <v>87.337679710998884</v>
      </c>
      <c r="Q467" s="71">
        <v>8.4109547561376505</v>
      </c>
      <c r="R467" s="71">
        <v>0</v>
      </c>
      <c r="S467" s="71">
        <v>27.557907919680002</v>
      </c>
      <c r="T467" s="72"/>
      <c r="U467" s="71">
        <v>35849198</v>
      </c>
      <c r="V467" s="71">
        <v>2984</v>
      </c>
      <c r="W467" s="71">
        <v>178</v>
      </c>
      <c r="X467" s="71">
        <v>43612</v>
      </c>
      <c r="Y467" s="71">
        <v>67237</v>
      </c>
      <c r="Z467" s="71">
        <v>104007</v>
      </c>
      <c r="AA467" s="71">
        <v>18796</v>
      </c>
      <c r="AB467" s="71">
        <v>144055</v>
      </c>
      <c r="AC467" s="71">
        <v>0</v>
      </c>
      <c r="AD467" s="71">
        <v>27.557907919680002</v>
      </c>
      <c r="AE467" s="72"/>
      <c r="AF467" s="71">
        <v>268634507.85200667</v>
      </c>
      <c r="AG467" s="71">
        <v>7904315.4714597557</v>
      </c>
      <c r="AH467" s="71">
        <v>1234182.3554249082</v>
      </c>
      <c r="AI467" s="71">
        <v>299642543.26963747</v>
      </c>
      <c r="AJ467" s="71">
        <v>287060465.75829399</v>
      </c>
      <c r="AK467" s="71">
        <v>0</v>
      </c>
      <c r="AL467" s="71">
        <v>0</v>
      </c>
      <c r="AM467" s="71">
        <v>18909219.358153049</v>
      </c>
      <c r="AN467" s="71">
        <v>0</v>
      </c>
      <c r="AO467" s="71">
        <v>0</v>
      </c>
      <c r="AP467" s="71">
        <v>883385234.06497586</v>
      </c>
      <c r="AQ467" s="72"/>
      <c r="AR467" s="71">
        <v>5033</v>
      </c>
      <c r="AS467" s="71">
        <v>2281</v>
      </c>
      <c r="AT467" s="71">
        <v>0</v>
      </c>
      <c r="AU467" s="71">
        <v>0</v>
      </c>
      <c r="AV467" s="71">
        <v>0</v>
      </c>
      <c r="AW467" s="71">
        <v>0</v>
      </c>
      <c r="AX467" s="71"/>
      <c r="AY467" s="72"/>
      <c r="AZ467" s="71">
        <v>22613.399999999889</v>
      </c>
      <c r="BA467" s="71">
        <v>129988.7999999998</v>
      </c>
      <c r="BB467" s="71">
        <v>0</v>
      </c>
      <c r="BC467" s="71">
        <v>0</v>
      </c>
      <c r="BD467" s="71">
        <v>0</v>
      </c>
      <c r="BE467" s="71">
        <v>0</v>
      </c>
      <c r="BF467" s="71"/>
      <c r="BG467" s="72"/>
      <c r="BH467" s="71">
        <v>0</v>
      </c>
      <c r="BI467" s="71">
        <v>0</v>
      </c>
      <c r="BJ467" s="71">
        <v>201.72499999999999</v>
      </c>
      <c r="BK467" s="71">
        <v>0</v>
      </c>
      <c r="BL467" s="71">
        <v>40.197000000000003</v>
      </c>
      <c r="BM467" s="71">
        <v>0</v>
      </c>
      <c r="BN467" s="72"/>
      <c r="BO467" s="71">
        <v>0</v>
      </c>
      <c r="BP467" s="71">
        <v>0</v>
      </c>
      <c r="BQ467" s="71">
        <v>16</v>
      </c>
      <c r="BR467" s="71">
        <v>0</v>
      </c>
      <c r="BS467" s="71">
        <v>5</v>
      </c>
      <c r="BT467" s="71">
        <v>0</v>
      </c>
      <c r="BU467"/>
      <c r="BV467" s="70">
        <v>217.619</v>
      </c>
      <c r="BW467" s="70">
        <v>0</v>
      </c>
      <c r="BX467" s="70">
        <v>24.303000000000001</v>
      </c>
      <c r="BY467" s="70">
        <v>0</v>
      </c>
      <c r="BZ467" s="70">
        <v>0</v>
      </c>
      <c r="CA467" s="70">
        <v>0</v>
      </c>
      <c r="CB467" s="70">
        <v>0</v>
      </c>
      <c r="CC467" s="70">
        <v>0</v>
      </c>
      <c r="CD467" s="70">
        <v>0</v>
      </c>
    </row>
    <row r="468" spans="1:82">
      <c r="A468" s="70" t="s">
        <v>2259</v>
      </c>
      <c r="B468" s="70">
        <v>170</v>
      </c>
      <c r="C468" s="70">
        <v>19</v>
      </c>
      <c r="D468" s="70">
        <v>10</v>
      </c>
      <c r="E468" s="70">
        <v>2022</v>
      </c>
      <c r="F468" s="70" t="s">
        <v>161</v>
      </c>
      <c r="G468" s="70" t="s">
        <v>2240</v>
      </c>
      <c r="H468" s="70" t="s">
        <v>2241</v>
      </c>
      <c r="I468" s="148"/>
      <c r="J468" s="71">
        <v>184.12575265849969</v>
      </c>
      <c r="K468" s="71">
        <v>7.4780918346961371</v>
      </c>
      <c r="L468" s="71">
        <v>5.8993978493511952</v>
      </c>
      <c r="M468" s="71">
        <v>173.6043961389511</v>
      </c>
      <c r="N468" s="71">
        <v>216.41694962148554</v>
      </c>
      <c r="O468" s="71">
        <v>148.85280577184778</v>
      </c>
      <c r="P468" s="71">
        <v>86.140680144828011</v>
      </c>
      <c r="Q468" s="71">
        <v>8.3895412556845788</v>
      </c>
      <c r="R468" s="71">
        <v>0</v>
      </c>
      <c r="S468" s="71">
        <v>28.494495335189999</v>
      </c>
      <c r="T468" s="72"/>
      <c r="U468" s="71">
        <v>39252004</v>
      </c>
      <c r="V468" s="71">
        <v>2984</v>
      </c>
      <c r="W468" s="71">
        <v>178</v>
      </c>
      <c r="X468" s="71">
        <v>43612</v>
      </c>
      <c r="Y468" s="71">
        <v>67565</v>
      </c>
      <c r="Z468" s="71">
        <v>104056</v>
      </c>
      <c r="AA468" s="71">
        <v>18821</v>
      </c>
      <c r="AB468" s="71">
        <v>142510</v>
      </c>
      <c r="AC468" s="71">
        <v>0</v>
      </c>
      <c r="AD468" s="71">
        <v>28.494495335189999</v>
      </c>
      <c r="AE468" s="72"/>
      <c r="AF468" s="71">
        <v>254440149.01675716</v>
      </c>
      <c r="AG468" s="71">
        <v>5630029.3149986751</v>
      </c>
      <c r="AH468" s="71">
        <v>1640622.5657956288</v>
      </c>
      <c r="AI468" s="71">
        <v>278567401.90926647</v>
      </c>
      <c r="AJ468" s="71">
        <v>340526829.956622</v>
      </c>
      <c r="AK468" s="71">
        <v>0</v>
      </c>
      <c r="AL468" s="71">
        <v>0</v>
      </c>
      <c r="AM468" s="71">
        <v>18401930.725958038</v>
      </c>
      <c r="AN468" s="71">
        <v>0</v>
      </c>
      <c r="AO468" s="71">
        <v>0</v>
      </c>
      <c r="AP468" s="71">
        <v>899206963.489398</v>
      </c>
      <c r="AQ468" s="72"/>
      <c r="AR468" s="71">
        <v>5311</v>
      </c>
      <c r="AS468" s="71">
        <v>2366</v>
      </c>
      <c r="AT468" s="71">
        <v>0</v>
      </c>
      <c r="AU468" s="71">
        <v>0</v>
      </c>
      <c r="AV468" s="71">
        <v>0</v>
      </c>
      <c r="AW468" s="71">
        <v>0</v>
      </c>
      <c r="AX468" s="71"/>
      <c r="AY468" s="72"/>
      <c r="AZ468" s="71">
        <v>24452.099999999915</v>
      </c>
      <c r="BA468" s="71">
        <v>139402.89999999982</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2260</v>
      </c>
      <c r="B469" s="70">
        <v>170</v>
      </c>
      <c r="C469" s="70">
        <v>20</v>
      </c>
      <c r="D469" s="70">
        <v>10</v>
      </c>
      <c r="E469" s="70">
        <v>2023</v>
      </c>
      <c r="F469" s="70" t="s">
        <v>1539</v>
      </c>
      <c r="G469" s="70" t="s">
        <v>2240</v>
      </c>
      <c r="H469" s="70" t="s">
        <v>2241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5518</v>
      </c>
      <c r="AS469" s="71">
        <v>2340</v>
      </c>
      <c r="AT469" s="71">
        <v>0</v>
      </c>
      <c r="AU469" s="71">
        <v>0</v>
      </c>
      <c r="AV469" s="71">
        <v>0</v>
      </c>
      <c r="AW469" s="71">
        <v>1</v>
      </c>
      <c r="AX469" s="71"/>
      <c r="AY469" s="72"/>
      <c r="AZ469" s="71">
        <v>25733.199999999975</v>
      </c>
      <c r="BA469" s="71">
        <v>138449.69999999981</v>
      </c>
      <c r="BB469" s="71">
        <v>0</v>
      </c>
      <c r="BC469" s="71">
        <v>0</v>
      </c>
      <c r="BD469" s="71">
        <v>0</v>
      </c>
      <c r="BE469" s="71">
        <v>7100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2261</v>
      </c>
      <c r="B470" s="70">
        <v>170</v>
      </c>
      <c r="C470" s="70">
        <v>21</v>
      </c>
      <c r="D470" s="70">
        <v>10</v>
      </c>
      <c r="E470" s="70">
        <v>2024</v>
      </c>
      <c r="F470" s="70" t="s">
        <v>1558</v>
      </c>
      <c r="G470" s="70" t="s">
        <v>2240</v>
      </c>
      <c r="H470" s="70" t="s">
        <v>2241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2262</v>
      </c>
      <c r="B471" s="70">
        <v>256</v>
      </c>
      <c r="C471" s="70">
        <v>1</v>
      </c>
      <c r="D471" s="70">
        <v>16</v>
      </c>
      <c r="E471" s="70">
        <v>1990</v>
      </c>
      <c r="F471" s="70" t="s">
        <v>787</v>
      </c>
      <c r="G471" s="70" t="s">
        <v>2263</v>
      </c>
      <c r="H471" s="70" t="s">
        <v>2264</v>
      </c>
      <c r="I471" s="148"/>
      <c r="J471" s="71">
        <v>422.41102661810618</v>
      </c>
      <c r="K471" s="71">
        <v>12.51029343460046</v>
      </c>
      <c r="L471" s="71">
        <v>4.8686171726776593</v>
      </c>
      <c r="M471" s="71">
        <v>85.921474057378347</v>
      </c>
      <c r="N471" s="71">
        <v>115.9808830978243</v>
      </c>
      <c r="O471" s="71">
        <v>106.71712151111571</v>
      </c>
      <c r="P471" s="71">
        <v>116.21380062587041</v>
      </c>
      <c r="Q471" s="71">
        <v>8.2004196837937204</v>
      </c>
      <c r="R471" s="71">
        <v>0</v>
      </c>
      <c r="S471" s="71">
        <v>9.3466441715956012</v>
      </c>
      <c r="T471" s="72"/>
      <c r="U471" s="71">
        <v>50284697</v>
      </c>
      <c r="V471" s="71">
        <v>4464</v>
      </c>
      <c r="W471" s="71">
        <v>48</v>
      </c>
      <c r="X471" s="71">
        <v>29943</v>
      </c>
      <c r="Y471" s="71">
        <v>36910</v>
      </c>
      <c r="Z471" s="71">
        <v>43894</v>
      </c>
      <c r="AA471" s="71">
        <v>28218</v>
      </c>
      <c r="AB471" s="71">
        <v>133147</v>
      </c>
      <c r="AC471" s="71">
        <v>0</v>
      </c>
      <c r="AD471" s="71">
        <v>9.3466441715956012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2265</v>
      </c>
      <c r="B472" s="70">
        <v>257</v>
      </c>
      <c r="C472" s="70">
        <v>2</v>
      </c>
      <c r="D472" s="70">
        <v>16</v>
      </c>
      <c r="E472" s="70">
        <v>2005</v>
      </c>
      <c r="F472" s="70" t="s">
        <v>789</v>
      </c>
      <c r="G472" s="70" t="s">
        <v>2263</v>
      </c>
      <c r="H472" s="70" t="s">
        <v>2264</v>
      </c>
      <c r="I472" s="148"/>
      <c r="J472" s="71">
        <v>304.15531162059762</v>
      </c>
      <c r="K472" s="71">
        <v>9.8631093318495697</v>
      </c>
      <c r="L472" s="71">
        <v>10.769319882807149</v>
      </c>
      <c r="M472" s="71">
        <v>170.25535991843429</v>
      </c>
      <c r="N472" s="71">
        <v>170.72743966589061</v>
      </c>
      <c r="O472" s="71">
        <v>165.9866270837457</v>
      </c>
      <c r="P472" s="71">
        <v>110.22327543260209</v>
      </c>
      <c r="Q472" s="71">
        <v>8.4563843106852303</v>
      </c>
      <c r="R472" s="71">
        <v>0</v>
      </c>
      <c r="S472" s="71">
        <v>9.2406814282396237</v>
      </c>
      <c r="T472" s="72"/>
      <c r="U472" s="71">
        <v>40715134</v>
      </c>
      <c r="V472" s="71">
        <v>4222</v>
      </c>
      <c r="W472" s="71">
        <v>94</v>
      </c>
      <c r="X472" s="71">
        <v>31798</v>
      </c>
      <c r="Y472" s="71">
        <v>48699</v>
      </c>
      <c r="Z472" s="71">
        <v>79004</v>
      </c>
      <c r="AA472" s="71">
        <v>21919</v>
      </c>
      <c r="AB472" s="71">
        <v>143537</v>
      </c>
      <c r="AC472" s="71">
        <v>0</v>
      </c>
      <c r="AD472" s="71">
        <v>9.2406814282396237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2266</v>
      </c>
      <c r="B473" s="70">
        <v>258</v>
      </c>
      <c r="C473" s="70">
        <v>3</v>
      </c>
      <c r="D473" s="70">
        <v>16</v>
      </c>
      <c r="E473" s="70">
        <v>2006</v>
      </c>
      <c r="F473" s="70" t="s">
        <v>790</v>
      </c>
      <c r="G473" s="70" t="s">
        <v>2263</v>
      </c>
      <c r="H473" s="70" t="s">
        <v>2264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2267</v>
      </c>
      <c r="B474" s="70">
        <v>259</v>
      </c>
      <c r="C474" s="70">
        <v>4</v>
      </c>
      <c r="D474" s="70">
        <v>16</v>
      </c>
      <c r="E474" s="70">
        <v>2007</v>
      </c>
      <c r="F474" s="70" t="s">
        <v>791</v>
      </c>
      <c r="G474" s="70" t="s">
        <v>2263</v>
      </c>
      <c r="H474" s="70" t="s">
        <v>2264</v>
      </c>
      <c r="I474" s="148"/>
      <c r="J474" s="71">
        <v>267.72507717186897</v>
      </c>
      <c r="K474" s="71">
        <v>9.7851073184850907</v>
      </c>
      <c r="L474" s="71">
        <v>7.269136618358778</v>
      </c>
      <c r="M474" s="71">
        <v>175.8324885043755</v>
      </c>
      <c r="N474" s="71">
        <v>179.45994278265499</v>
      </c>
      <c r="O474" s="71">
        <v>162.90101153833129</v>
      </c>
      <c r="P474" s="71">
        <v>107.60930422110179</v>
      </c>
      <c r="Q474" s="71">
        <v>8.9146504044791008</v>
      </c>
      <c r="R474" s="71">
        <v>0</v>
      </c>
      <c r="S474" s="71">
        <v>12.422273436984939</v>
      </c>
      <c r="T474" s="72"/>
      <c r="U474" s="71">
        <v>42211419</v>
      </c>
      <c r="V474" s="71">
        <v>4131</v>
      </c>
      <c r="W474" s="71">
        <v>71</v>
      </c>
      <c r="X474" s="71">
        <v>39462</v>
      </c>
      <c r="Y474" s="71">
        <v>49842</v>
      </c>
      <c r="Z474" s="71">
        <v>80602</v>
      </c>
      <c r="AA474" s="71">
        <v>21073</v>
      </c>
      <c r="AB474" s="71">
        <v>143314</v>
      </c>
      <c r="AC474" s="71">
        <v>0</v>
      </c>
      <c r="AD474" s="71">
        <v>12.422273436984939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2268</v>
      </c>
      <c r="B475" s="70">
        <v>260</v>
      </c>
      <c r="C475" s="70">
        <v>5</v>
      </c>
      <c r="D475" s="70">
        <v>16</v>
      </c>
      <c r="E475" s="70">
        <v>2008</v>
      </c>
      <c r="F475" s="70" t="s">
        <v>792</v>
      </c>
      <c r="G475" s="70" t="s">
        <v>2263</v>
      </c>
      <c r="H475" s="70" t="s">
        <v>2264</v>
      </c>
      <c r="I475" s="148"/>
      <c r="J475" s="71">
        <v>238.13738594379359</v>
      </c>
      <c r="K475" s="71">
        <v>7.282245887354593</v>
      </c>
      <c r="L475" s="71">
        <v>5.9295874269382232</v>
      </c>
      <c r="M475" s="71">
        <v>192.81613764325249</v>
      </c>
      <c r="N475" s="71">
        <v>187.2843617649817</v>
      </c>
      <c r="O475" s="71">
        <v>158.86711845559941</v>
      </c>
      <c r="P475" s="71">
        <v>104.6455877300513</v>
      </c>
      <c r="Q475" s="71">
        <v>8.7663570858092594</v>
      </c>
      <c r="R475" s="71">
        <v>0</v>
      </c>
      <c r="S475" s="71">
        <v>11.354881343641351</v>
      </c>
      <c r="T475" s="72"/>
      <c r="U475" s="71">
        <v>38912650</v>
      </c>
      <c r="V475" s="71">
        <v>4131</v>
      </c>
      <c r="W475" s="71">
        <v>71</v>
      </c>
      <c r="X475" s="71">
        <v>39462</v>
      </c>
      <c r="Y475" s="71">
        <v>50382</v>
      </c>
      <c r="Z475" s="71">
        <v>81365</v>
      </c>
      <c r="AA475" s="71">
        <v>20516</v>
      </c>
      <c r="AB475" s="71">
        <v>143248</v>
      </c>
      <c r="AC475" s="71">
        <v>0</v>
      </c>
      <c r="AD475" s="71">
        <v>11.354881343641351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2269</v>
      </c>
      <c r="B476" s="70">
        <v>261</v>
      </c>
      <c r="C476" s="70">
        <v>6</v>
      </c>
      <c r="D476" s="70">
        <v>16</v>
      </c>
      <c r="E476" s="70">
        <v>2009</v>
      </c>
      <c r="F476" s="70" t="s">
        <v>176</v>
      </c>
      <c r="G476" s="70" t="s">
        <v>2263</v>
      </c>
      <c r="H476" s="70" t="s">
        <v>2264</v>
      </c>
      <c r="I476" s="148"/>
      <c r="J476" s="71">
        <v>258.57668456748229</v>
      </c>
      <c r="K476" s="71">
        <v>7.2792977202275697</v>
      </c>
      <c r="L476" s="71">
        <v>12.41003306950639</v>
      </c>
      <c r="M476" s="71">
        <v>189.79091446762939</v>
      </c>
      <c r="N476" s="71">
        <v>169.33065035633061</v>
      </c>
      <c r="O476" s="71">
        <v>162.5618784854357</v>
      </c>
      <c r="P476" s="71">
        <v>99.622528868376776</v>
      </c>
      <c r="Q476" s="71">
        <v>8.3613569196529198</v>
      </c>
      <c r="R476" s="71">
        <v>0</v>
      </c>
      <c r="S476" s="71">
        <v>9.4466583035403726</v>
      </c>
      <c r="T476" s="72"/>
      <c r="U476" s="71">
        <v>36308754</v>
      </c>
      <c r="V476" s="71">
        <v>4387</v>
      </c>
      <c r="W476" s="71">
        <v>200</v>
      </c>
      <c r="X476" s="71">
        <v>41654</v>
      </c>
      <c r="Y476" s="71">
        <v>51068</v>
      </c>
      <c r="Z476" s="71">
        <v>82179</v>
      </c>
      <c r="AA476" s="71">
        <v>20051</v>
      </c>
      <c r="AB476" s="71">
        <v>143426</v>
      </c>
      <c r="AC476" s="71">
        <v>0</v>
      </c>
      <c r="AD476" s="71">
        <v>9.4466583035403726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169.935</v>
      </c>
      <c r="BK476" s="71">
        <v>0</v>
      </c>
      <c r="BL476" s="71">
        <v>22.439</v>
      </c>
      <c r="BM476" s="71">
        <v>0</v>
      </c>
      <c r="BN476" s="72"/>
      <c r="BO476" s="71">
        <v>0</v>
      </c>
      <c r="BP476" s="71">
        <v>0</v>
      </c>
      <c r="BQ476" s="71">
        <v>10</v>
      </c>
      <c r="BR476" s="71">
        <v>0</v>
      </c>
      <c r="BS476" s="71">
        <v>4</v>
      </c>
      <c r="BT476" s="71">
        <v>0</v>
      </c>
      <c r="BU476"/>
      <c r="BV476" s="70">
        <v>182.23500000000001</v>
      </c>
      <c r="BW476" s="70">
        <v>0</v>
      </c>
      <c r="BX476" s="70">
        <v>10.138999999999999</v>
      </c>
      <c r="BY476" s="70">
        <v>0</v>
      </c>
      <c r="BZ476" s="70">
        <v>0</v>
      </c>
      <c r="CA476" s="70">
        <v>0</v>
      </c>
      <c r="CB476" s="70">
        <v>0</v>
      </c>
      <c r="CC476" s="70">
        <v>0</v>
      </c>
      <c r="CD476" s="70">
        <v>0</v>
      </c>
    </row>
    <row r="477" spans="1:82">
      <c r="A477" s="70" t="s">
        <v>2270</v>
      </c>
      <c r="B477" s="70">
        <v>262</v>
      </c>
      <c r="C477" s="70">
        <v>7</v>
      </c>
      <c r="D477" s="70">
        <v>16</v>
      </c>
      <c r="E477" s="70">
        <v>2010</v>
      </c>
      <c r="F477" s="70" t="s">
        <v>177</v>
      </c>
      <c r="G477" s="70" t="s">
        <v>2263</v>
      </c>
      <c r="H477" s="70" t="s">
        <v>2264</v>
      </c>
      <c r="I477" s="148"/>
      <c r="J477" s="71">
        <v>253.59977028379379</v>
      </c>
      <c r="K477" s="71">
        <v>7.8034492966914586</v>
      </c>
      <c r="L477" s="71">
        <v>11.60200030580603</v>
      </c>
      <c r="M477" s="71">
        <v>190.60326895934119</v>
      </c>
      <c r="N477" s="71">
        <v>187.8102581557886</v>
      </c>
      <c r="O477" s="71">
        <v>162.92246170758841</v>
      </c>
      <c r="P477" s="71">
        <v>99.529519054014528</v>
      </c>
      <c r="Q477" s="71">
        <v>8.7260112442825903</v>
      </c>
      <c r="R477" s="71">
        <v>0</v>
      </c>
      <c r="S477" s="71">
        <v>10.707202980894809</v>
      </c>
      <c r="T477" s="72"/>
      <c r="U477" s="71">
        <v>38707677</v>
      </c>
      <c r="V477" s="71">
        <v>4387</v>
      </c>
      <c r="W477" s="71">
        <v>200</v>
      </c>
      <c r="X477" s="71">
        <v>41654</v>
      </c>
      <c r="Y477" s="71">
        <v>51818</v>
      </c>
      <c r="Z477" s="71">
        <v>82744</v>
      </c>
      <c r="AA477" s="71">
        <v>19532</v>
      </c>
      <c r="AB477" s="71">
        <v>143428</v>
      </c>
      <c r="AC477" s="71">
        <v>0</v>
      </c>
      <c r="AD477" s="71">
        <v>10.707202980894809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173.42699999999999</v>
      </c>
      <c r="BK477" s="71">
        <v>0</v>
      </c>
      <c r="BL477" s="71">
        <v>22.77</v>
      </c>
      <c r="BM477" s="71">
        <v>0</v>
      </c>
      <c r="BN477" s="72"/>
      <c r="BO477" s="71">
        <v>0</v>
      </c>
      <c r="BP477" s="71">
        <v>0</v>
      </c>
      <c r="BQ477" s="71">
        <v>10</v>
      </c>
      <c r="BR477" s="71">
        <v>0</v>
      </c>
      <c r="BS477" s="71">
        <v>4</v>
      </c>
      <c r="BT477" s="71">
        <v>0</v>
      </c>
      <c r="BU477"/>
      <c r="BV477" s="70">
        <v>187.392</v>
      </c>
      <c r="BW477" s="70">
        <v>0</v>
      </c>
      <c r="BX477" s="70">
        <v>8.8049999999999997</v>
      </c>
      <c r="BY477" s="70">
        <v>0</v>
      </c>
      <c r="BZ477" s="70">
        <v>0</v>
      </c>
      <c r="CA477" s="70">
        <v>0</v>
      </c>
      <c r="CB477" s="70">
        <v>0</v>
      </c>
      <c r="CC477" s="70">
        <v>0</v>
      </c>
      <c r="CD477" s="70">
        <v>0</v>
      </c>
    </row>
    <row r="478" spans="1:82">
      <c r="A478" s="70" t="s">
        <v>2271</v>
      </c>
      <c r="B478" s="70">
        <v>263</v>
      </c>
      <c r="C478" s="70">
        <v>8</v>
      </c>
      <c r="D478" s="70">
        <v>16</v>
      </c>
      <c r="E478" s="70">
        <v>2011</v>
      </c>
      <c r="F478" s="70" t="s">
        <v>178</v>
      </c>
      <c r="G478" s="70" t="s">
        <v>2263</v>
      </c>
      <c r="H478" s="70" t="s">
        <v>2264</v>
      </c>
      <c r="I478" s="148"/>
      <c r="J478" s="71">
        <v>274.04002386580981</v>
      </c>
      <c r="K478" s="71">
        <v>10.980427443734751</v>
      </c>
      <c r="L478" s="71">
        <v>11.635239722223019</v>
      </c>
      <c r="M478" s="71">
        <v>216.4131217194905</v>
      </c>
      <c r="N478" s="71">
        <v>213.20315729531961</v>
      </c>
      <c r="O478" s="71">
        <v>161.93844486471468</v>
      </c>
      <c r="P478" s="71">
        <v>95.812038726896517</v>
      </c>
      <c r="Q478" s="71">
        <v>10.1002307415896</v>
      </c>
      <c r="R478" s="71">
        <v>0</v>
      </c>
      <c r="S478" s="71">
        <v>8.7586307687746352</v>
      </c>
      <c r="T478" s="72"/>
      <c r="U478" s="71">
        <v>38598445</v>
      </c>
      <c r="V478" s="71">
        <v>4387</v>
      </c>
      <c r="W478" s="71">
        <v>200</v>
      </c>
      <c r="X478" s="71">
        <v>41654</v>
      </c>
      <c r="Y478" s="71">
        <v>52775</v>
      </c>
      <c r="Z478" s="71">
        <v>84031</v>
      </c>
      <c r="AA478" s="71">
        <v>19362</v>
      </c>
      <c r="AB478" s="71">
        <v>143925</v>
      </c>
      <c r="AC478" s="71">
        <v>0</v>
      </c>
      <c r="AD478" s="71">
        <v>8.7586307687746352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169.32900000000001</v>
      </c>
      <c r="BK478" s="71">
        <v>0</v>
      </c>
      <c r="BL478" s="71">
        <v>15.407</v>
      </c>
      <c r="BM478" s="71">
        <v>0</v>
      </c>
      <c r="BN478" s="72"/>
      <c r="BO478" s="71">
        <v>0</v>
      </c>
      <c r="BP478" s="71">
        <v>0</v>
      </c>
      <c r="BQ478" s="71">
        <v>10</v>
      </c>
      <c r="BR478" s="71">
        <v>0</v>
      </c>
      <c r="BS478" s="71">
        <v>2</v>
      </c>
      <c r="BT478" s="71">
        <v>0</v>
      </c>
      <c r="BU478"/>
      <c r="BV478" s="70">
        <v>175.78700000000001</v>
      </c>
      <c r="BW478" s="70">
        <v>0</v>
      </c>
      <c r="BX478" s="70">
        <v>8.9489999999999998</v>
      </c>
      <c r="BY478" s="70">
        <v>0</v>
      </c>
      <c r="BZ478" s="70">
        <v>0</v>
      </c>
      <c r="CA478" s="70">
        <v>0</v>
      </c>
      <c r="CB478" s="70">
        <v>0</v>
      </c>
      <c r="CC478" s="70">
        <v>0</v>
      </c>
      <c r="CD478" s="70">
        <v>0</v>
      </c>
    </row>
    <row r="479" spans="1:82">
      <c r="A479" s="70" t="s">
        <v>2272</v>
      </c>
      <c r="B479" s="70">
        <v>264</v>
      </c>
      <c r="C479" s="70">
        <v>9</v>
      </c>
      <c r="D479" s="70">
        <v>16</v>
      </c>
      <c r="E479" s="70">
        <v>2012</v>
      </c>
      <c r="F479" s="70" t="s">
        <v>179</v>
      </c>
      <c r="G479" s="70" t="s">
        <v>2263</v>
      </c>
      <c r="H479" s="70" t="s">
        <v>2264</v>
      </c>
      <c r="I479" s="148"/>
      <c r="J479" s="71">
        <v>277.05792651617787</v>
      </c>
      <c r="K479" s="71">
        <v>10.12365398316622</v>
      </c>
      <c r="L479" s="71">
        <v>11.607691410261779</v>
      </c>
      <c r="M479" s="71">
        <v>222.474551744547</v>
      </c>
      <c r="N479" s="71">
        <v>219.41795329427009</v>
      </c>
      <c r="O479" s="71">
        <v>163.03878394184088</v>
      </c>
      <c r="P479" s="71">
        <v>96.053588400074247</v>
      </c>
      <c r="Q479" s="71">
        <v>11.1482241420959</v>
      </c>
      <c r="R479" s="71">
        <v>0</v>
      </c>
      <c r="S479" s="71">
        <v>8.4443517136463822</v>
      </c>
      <c r="T479" s="72"/>
      <c r="U479" s="71">
        <v>39938713</v>
      </c>
      <c r="V479" s="71">
        <v>4387</v>
      </c>
      <c r="W479" s="71">
        <v>200</v>
      </c>
      <c r="X479" s="71">
        <v>41654</v>
      </c>
      <c r="Y479" s="71">
        <v>54536</v>
      </c>
      <c r="Z479" s="71">
        <v>85273</v>
      </c>
      <c r="AA479" s="71">
        <v>19301</v>
      </c>
      <c r="AB479" s="71">
        <v>146214</v>
      </c>
      <c r="AC479" s="71">
        <v>0</v>
      </c>
      <c r="AD479" s="71">
        <v>8.4443517136463822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177.66</v>
      </c>
      <c r="BK479" s="71">
        <v>0</v>
      </c>
      <c r="BL479" s="71">
        <v>10.370000000000001</v>
      </c>
      <c r="BM479" s="71">
        <v>0</v>
      </c>
      <c r="BN479" s="72"/>
      <c r="BO479" s="71">
        <v>0</v>
      </c>
      <c r="BP479" s="71">
        <v>0</v>
      </c>
      <c r="BQ479" s="71">
        <v>11</v>
      </c>
      <c r="BR479" s="71">
        <v>0</v>
      </c>
      <c r="BS479" s="71">
        <v>2</v>
      </c>
      <c r="BT479" s="71">
        <v>0</v>
      </c>
      <c r="BU479"/>
      <c r="BV479" s="70">
        <v>188.03</v>
      </c>
      <c r="BW479" s="70">
        <v>0</v>
      </c>
      <c r="BX479" s="70">
        <v>0</v>
      </c>
      <c r="BY479" s="70">
        <v>0</v>
      </c>
      <c r="BZ479" s="70">
        <v>0</v>
      </c>
      <c r="CA479" s="70">
        <v>0</v>
      </c>
      <c r="CB479" s="70">
        <v>0</v>
      </c>
      <c r="CC479" s="70">
        <v>0</v>
      </c>
      <c r="CD479" s="70">
        <v>0</v>
      </c>
    </row>
    <row r="480" spans="1:82">
      <c r="A480" s="70" t="s">
        <v>2273</v>
      </c>
      <c r="B480" s="70">
        <v>265</v>
      </c>
      <c r="C480" s="70">
        <v>10</v>
      </c>
      <c r="D480" s="70">
        <v>16</v>
      </c>
      <c r="E480" s="70">
        <v>2013</v>
      </c>
      <c r="F480" s="70" t="s">
        <v>180</v>
      </c>
      <c r="G480" s="70" t="s">
        <v>2263</v>
      </c>
      <c r="H480" s="70" t="s">
        <v>2264</v>
      </c>
      <c r="I480" s="148"/>
      <c r="J480" s="71">
        <v>271.20894288717238</v>
      </c>
      <c r="K480" s="71">
        <v>8.748164294381926</v>
      </c>
      <c r="L480" s="71">
        <v>11.43575778516897</v>
      </c>
      <c r="M480" s="71">
        <v>213.776027509367</v>
      </c>
      <c r="N480" s="71">
        <v>214.10831784665331</v>
      </c>
      <c r="O480" s="71">
        <v>158.02888540623005</v>
      </c>
      <c r="P480" s="71">
        <v>94.931895933538826</v>
      </c>
      <c r="Q480" s="71">
        <v>11.340768915043601</v>
      </c>
      <c r="R480" s="71">
        <v>0</v>
      </c>
      <c r="S480" s="71">
        <v>8.561766703901073</v>
      </c>
      <c r="T480" s="72"/>
      <c r="U480" s="71">
        <v>40044190</v>
      </c>
      <c r="V480" s="71">
        <v>4387</v>
      </c>
      <c r="W480" s="71">
        <v>200</v>
      </c>
      <c r="X480" s="71">
        <v>41654</v>
      </c>
      <c r="Y480" s="71">
        <v>55300</v>
      </c>
      <c r="Z480" s="71">
        <v>86343</v>
      </c>
      <c r="AA480" s="71">
        <v>19004</v>
      </c>
      <c r="AB480" s="71">
        <v>146607</v>
      </c>
      <c r="AC480" s="71">
        <v>0</v>
      </c>
      <c r="AD480" s="71">
        <v>8.561766703901073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181.066</v>
      </c>
      <c r="BK480" s="71">
        <v>0</v>
      </c>
      <c r="BL480" s="71">
        <v>10.312999999999999</v>
      </c>
      <c r="BM480" s="71">
        <v>0</v>
      </c>
      <c r="BN480" s="72"/>
      <c r="BO480" s="71">
        <v>0</v>
      </c>
      <c r="BP480" s="71">
        <v>0</v>
      </c>
      <c r="BQ480" s="71">
        <v>12</v>
      </c>
      <c r="BR480" s="71">
        <v>0</v>
      </c>
      <c r="BS480" s="71">
        <v>2</v>
      </c>
      <c r="BT480" s="71">
        <v>0</v>
      </c>
      <c r="BU480"/>
      <c r="BV480" s="70">
        <v>191.37899999999999</v>
      </c>
      <c r="BW480" s="70">
        <v>0</v>
      </c>
      <c r="BX480" s="70">
        <v>0</v>
      </c>
      <c r="BY480" s="70">
        <v>0</v>
      </c>
      <c r="BZ480" s="70">
        <v>0</v>
      </c>
      <c r="CA480" s="70">
        <v>0</v>
      </c>
      <c r="CB480" s="70">
        <v>0</v>
      </c>
      <c r="CC480" s="70">
        <v>0</v>
      </c>
      <c r="CD480" s="70">
        <v>0</v>
      </c>
    </row>
    <row r="481" spans="1:82">
      <c r="A481" s="70" t="s">
        <v>2274</v>
      </c>
      <c r="B481" s="70">
        <v>266</v>
      </c>
      <c r="C481" s="70">
        <v>11</v>
      </c>
      <c r="D481" s="70">
        <v>16</v>
      </c>
      <c r="E481" s="70">
        <v>2014</v>
      </c>
      <c r="F481" s="70" t="s">
        <v>181</v>
      </c>
      <c r="G481" s="70" t="s">
        <v>2263</v>
      </c>
      <c r="H481" s="70" t="s">
        <v>2264</v>
      </c>
      <c r="I481" s="148"/>
      <c r="J481" s="71">
        <v>273.32804170850909</v>
      </c>
      <c r="K481" s="71">
        <v>8.1837574955301982</v>
      </c>
      <c r="L481" s="71">
        <v>12.853302428591309</v>
      </c>
      <c r="M481" s="71">
        <v>203.1767668016129</v>
      </c>
      <c r="N481" s="71">
        <v>200.5075736185635</v>
      </c>
      <c r="O481" s="71">
        <v>151.53419986346896</v>
      </c>
      <c r="P481" s="71">
        <v>93.763277511344441</v>
      </c>
      <c r="Q481" s="71">
        <v>10.8895499350563</v>
      </c>
      <c r="R481" s="71">
        <v>0</v>
      </c>
      <c r="S481" s="71">
        <v>10.1887392425717</v>
      </c>
      <c r="T481" s="72"/>
      <c r="U481" s="71">
        <v>42565066</v>
      </c>
      <c r="V481" s="71">
        <v>3539</v>
      </c>
      <c r="W481" s="71">
        <v>247</v>
      </c>
      <c r="X481" s="71">
        <v>42160</v>
      </c>
      <c r="Y481" s="71">
        <v>56197</v>
      </c>
      <c r="Z481" s="71">
        <v>87201</v>
      </c>
      <c r="AA481" s="71">
        <v>18673</v>
      </c>
      <c r="AB481" s="71">
        <v>146725</v>
      </c>
      <c r="AC481" s="71">
        <v>0</v>
      </c>
      <c r="AD481" s="71">
        <v>10.1887392425717</v>
      </c>
      <c r="AE481" s="72"/>
      <c r="AF481" s="71"/>
      <c r="AG481" s="71"/>
      <c r="AH481" s="71"/>
      <c r="AI481" s="71"/>
      <c r="AJ481" s="71"/>
      <c r="AK481" s="71"/>
      <c r="AL481" s="71"/>
      <c r="AM481" s="71"/>
      <c r="AN481" s="71"/>
      <c r="AO481" s="71"/>
      <c r="AP481" s="71"/>
      <c r="AQ481" s="72"/>
      <c r="AR481" s="71">
        <v>4281</v>
      </c>
      <c r="AS481" s="71">
        <v>563</v>
      </c>
      <c r="AT481" s="71">
        <v>0</v>
      </c>
      <c r="AU481" s="71">
        <v>0</v>
      </c>
      <c r="AV481" s="71">
        <v>0</v>
      </c>
      <c r="AW481" s="71">
        <v>0</v>
      </c>
      <c r="AX481" s="71"/>
      <c r="AY481" s="72"/>
      <c r="AZ481" s="71">
        <v>17573.400000000001</v>
      </c>
      <c r="BA481" s="71">
        <v>15122.7</v>
      </c>
      <c r="BB481" s="71">
        <v>0</v>
      </c>
      <c r="BC481" s="71">
        <v>0</v>
      </c>
      <c r="BD481" s="71">
        <v>0</v>
      </c>
      <c r="BE481" s="71">
        <v>0</v>
      </c>
      <c r="BF481" s="71"/>
      <c r="BG481" s="72"/>
      <c r="BH481" s="71">
        <v>0</v>
      </c>
      <c r="BI481" s="71">
        <v>0</v>
      </c>
      <c r="BJ481" s="71">
        <v>181.244</v>
      </c>
      <c r="BK481" s="71">
        <v>0</v>
      </c>
      <c r="BL481" s="71">
        <v>9.6440000000000001</v>
      </c>
      <c r="BM481" s="71">
        <v>0</v>
      </c>
      <c r="BN481" s="72"/>
      <c r="BO481" s="71">
        <v>0</v>
      </c>
      <c r="BP481" s="71">
        <v>0</v>
      </c>
      <c r="BQ481" s="71">
        <v>14</v>
      </c>
      <c r="BR481" s="71">
        <v>0</v>
      </c>
      <c r="BS481" s="71">
        <v>2</v>
      </c>
      <c r="BT481" s="71">
        <v>0</v>
      </c>
      <c r="BU481"/>
      <c r="BV481" s="70">
        <v>190.88800000000001</v>
      </c>
      <c r="BW481" s="70">
        <v>0</v>
      </c>
      <c r="BX481" s="70">
        <v>0</v>
      </c>
      <c r="BY481" s="70">
        <v>0</v>
      </c>
      <c r="BZ481" s="70">
        <v>0</v>
      </c>
      <c r="CA481" s="70">
        <v>0</v>
      </c>
      <c r="CB481" s="70">
        <v>0</v>
      </c>
      <c r="CC481" s="70">
        <v>0</v>
      </c>
      <c r="CD481" s="70">
        <v>0</v>
      </c>
    </row>
    <row r="482" spans="1:82">
      <c r="A482" s="70" t="s">
        <v>2275</v>
      </c>
      <c r="B482" s="70">
        <v>267</v>
      </c>
      <c r="C482" s="70">
        <v>12</v>
      </c>
      <c r="D482" s="70">
        <v>16</v>
      </c>
      <c r="E482" s="70">
        <v>2015</v>
      </c>
      <c r="F482" s="70" t="s">
        <v>182</v>
      </c>
      <c r="G482" s="1064" t="s">
        <v>2263</v>
      </c>
      <c r="H482" s="70" t="s">
        <v>2264</v>
      </c>
      <c r="I482" s="148"/>
      <c r="J482" s="71">
        <v>271.18293461799988</v>
      </c>
      <c r="K482" s="71">
        <v>7.5768869284902296</v>
      </c>
      <c r="L482" s="71">
        <v>13.809510203573479</v>
      </c>
      <c r="M482" s="71">
        <v>183.45266992672819</v>
      </c>
      <c r="N482" s="71">
        <v>192.9014353869407</v>
      </c>
      <c r="O482" s="71">
        <v>151.18270620168175</v>
      </c>
      <c r="P482" s="71">
        <v>92.460424820401016</v>
      </c>
      <c r="Q482" s="71">
        <v>10.6517396962725</v>
      </c>
      <c r="R482" s="71">
        <v>0</v>
      </c>
      <c r="S482" s="71">
        <v>10.26519414999065</v>
      </c>
      <c r="T482" s="72"/>
      <c r="U482" s="71">
        <v>47422190</v>
      </c>
      <c r="V482" s="71">
        <v>3539</v>
      </c>
      <c r="W482" s="71">
        <v>247</v>
      </c>
      <c r="X482" s="71">
        <v>42160</v>
      </c>
      <c r="Y482" s="71">
        <v>57013</v>
      </c>
      <c r="Z482" s="71">
        <v>87836</v>
      </c>
      <c r="AA482" s="71">
        <v>18399</v>
      </c>
      <c r="AB482" s="71">
        <v>146609</v>
      </c>
      <c r="AC482" s="71">
        <v>0</v>
      </c>
      <c r="AD482" s="71">
        <v>10.26519414999065</v>
      </c>
      <c r="AE482" s="72"/>
      <c r="AF482" s="71">
        <v>314887748.32773948</v>
      </c>
      <c r="AG482" s="71">
        <v>6006784.7945745951</v>
      </c>
      <c r="AH482" s="71">
        <v>1899064.934042013</v>
      </c>
      <c r="AI482" s="71">
        <v>263458910.55137339</v>
      </c>
      <c r="AJ482" s="71">
        <v>312648483.84440988</v>
      </c>
      <c r="AK482" s="71">
        <v>0</v>
      </c>
      <c r="AL482" s="71">
        <v>0</v>
      </c>
      <c r="AM482" s="71">
        <v>20092148.44837565</v>
      </c>
      <c r="AN482" s="71">
        <v>0</v>
      </c>
      <c r="AO482" s="71">
        <v>0</v>
      </c>
      <c r="AP482" s="71">
        <v>918993140.90051508</v>
      </c>
      <c r="AQ482" s="72"/>
      <c r="AR482" s="71">
        <v>4759</v>
      </c>
      <c r="AS482" s="71">
        <v>810</v>
      </c>
      <c r="AT482" s="71">
        <v>0</v>
      </c>
      <c r="AU482" s="71">
        <v>0</v>
      </c>
      <c r="AV482" s="71">
        <v>0</v>
      </c>
      <c r="AW482" s="71">
        <v>0</v>
      </c>
      <c r="AX482" s="71"/>
      <c r="AY482" s="72"/>
      <c r="AZ482" s="71">
        <v>19765.900000000001</v>
      </c>
      <c r="BA482" s="71">
        <v>21554</v>
      </c>
      <c r="BB482" s="71">
        <v>0</v>
      </c>
      <c r="BC482" s="71">
        <v>0</v>
      </c>
      <c r="BD482" s="71">
        <v>0</v>
      </c>
      <c r="BE482" s="71">
        <v>0</v>
      </c>
      <c r="BF482" s="71"/>
      <c r="BG482" s="72"/>
      <c r="BH482" s="71">
        <v>0</v>
      </c>
      <c r="BI482" s="71">
        <v>0</v>
      </c>
      <c r="BJ482" s="71">
        <v>175.86799999999999</v>
      </c>
      <c r="BK482" s="71">
        <v>0</v>
      </c>
      <c r="BL482" s="71">
        <v>9.6509999999999998</v>
      </c>
      <c r="BM482" s="71">
        <v>0</v>
      </c>
      <c r="BN482" s="72"/>
      <c r="BO482" s="71">
        <v>0</v>
      </c>
      <c r="BP482" s="71">
        <v>0</v>
      </c>
      <c r="BQ482" s="71">
        <v>14</v>
      </c>
      <c r="BR482" s="71">
        <v>0</v>
      </c>
      <c r="BS482" s="71">
        <v>2</v>
      </c>
      <c r="BT482" s="71">
        <v>0</v>
      </c>
      <c r="BU482"/>
      <c r="BV482" s="70">
        <v>185.51900000000001</v>
      </c>
      <c r="BW482" s="70">
        <v>0</v>
      </c>
      <c r="BX482" s="70">
        <v>0</v>
      </c>
      <c r="BY482" s="70">
        <v>0</v>
      </c>
      <c r="BZ482" s="70">
        <v>0</v>
      </c>
      <c r="CA482" s="70">
        <v>0</v>
      </c>
      <c r="CB482" s="70">
        <v>0</v>
      </c>
      <c r="CC482" s="70">
        <v>0</v>
      </c>
      <c r="CD482" s="70">
        <v>0</v>
      </c>
    </row>
    <row r="483" spans="1:82">
      <c r="A483" s="70" t="s">
        <v>2276</v>
      </c>
      <c r="B483" s="70">
        <v>268</v>
      </c>
      <c r="C483" s="70">
        <v>13</v>
      </c>
      <c r="D483" s="70">
        <v>16</v>
      </c>
      <c r="E483" s="70">
        <v>2016</v>
      </c>
      <c r="F483" s="70" t="s">
        <v>155</v>
      </c>
      <c r="G483" s="1064" t="s">
        <v>2263</v>
      </c>
      <c r="H483" s="70" t="s">
        <v>2264</v>
      </c>
      <c r="I483" s="148"/>
      <c r="J483" s="71">
        <v>266.76265540432473</v>
      </c>
      <c r="K483" s="71">
        <v>7.4414058863526051</v>
      </c>
      <c r="L483" s="71">
        <v>14.488256673137846</v>
      </c>
      <c r="M483" s="71">
        <v>175.36238632519974</v>
      </c>
      <c r="N483" s="71">
        <v>194.71014712390675</v>
      </c>
      <c r="O483" s="71">
        <v>150.74616192942847</v>
      </c>
      <c r="P483" s="71">
        <v>89.847486004650804</v>
      </c>
      <c r="Q483" s="71">
        <v>10.349781673079731</v>
      </c>
      <c r="R483" s="71">
        <v>0</v>
      </c>
      <c r="S483" s="71">
        <v>9.3572656384646908</v>
      </c>
      <c r="T483" s="72"/>
      <c r="U483" s="71">
        <v>47464293</v>
      </c>
      <c r="V483" s="71">
        <v>3539</v>
      </c>
      <c r="W483" s="71">
        <v>247</v>
      </c>
      <c r="X483" s="71">
        <v>42160</v>
      </c>
      <c r="Y483" s="71">
        <v>57879</v>
      </c>
      <c r="Z483" s="71">
        <v>88659</v>
      </c>
      <c r="AA483" s="71">
        <v>18492</v>
      </c>
      <c r="AB483" s="71">
        <v>146531</v>
      </c>
      <c r="AC483" s="71">
        <v>0</v>
      </c>
      <c r="AD483" s="71">
        <v>9.3572656384646908</v>
      </c>
      <c r="AE483" s="72"/>
      <c r="AF483" s="71">
        <v>312693529.0023067</v>
      </c>
      <c r="AG483" s="71">
        <v>5635827.8875079826</v>
      </c>
      <c r="AH483" s="71">
        <v>1449150.8918513751</v>
      </c>
      <c r="AI483" s="71">
        <v>271687514.95904583</v>
      </c>
      <c r="AJ483" s="71">
        <v>304845278.15034199</v>
      </c>
      <c r="AK483" s="71">
        <v>0</v>
      </c>
      <c r="AL483" s="71">
        <v>0</v>
      </c>
      <c r="AM483" s="71">
        <v>20097060.198744591</v>
      </c>
      <c r="AN483" s="71">
        <v>0</v>
      </c>
      <c r="AO483" s="71">
        <v>0</v>
      </c>
      <c r="AP483" s="71">
        <v>916408361.08979845</v>
      </c>
      <c r="AQ483" s="72"/>
      <c r="AR483" s="71">
        <v>5144</v>
      </c>
      <c r="AS483" s="71">
        <v>929</v>
      </c>
      <c r="AT483" s="71">
        <v>0</v>
      </c>
      <c r="AU483" s="71">
        <v>0</v>
      </c>
      <c r="AV483" s="71">
        <v>0</v>
      </c>
      <c r="AW483" s="71">
        <v>0</v>
      </c>
      <c r="AX483" s="71"/>
      <c r="AY483" s="72"/>
      <c r="AZ483" s="71">
        <v>21608.3</v>
      </c>
      <c r="BA483" s="71">
        <v>23685.1</v>
      </c>
      <c r="BB483" s="71">
        <v>0</v>
      </c>
      <c r="BC483" s="71">
        <v>0</v>
      </c>
      <c r="BD483" s="71">
        <v>0</v>
      </c>
      <c r="BE483" s="71">
        <v>0</v>
      </c>
      <c r="BF483" s="71"/>
      <c r="BG483" s="72"/>
      <c r="BH483" s="71">
        <v>2.82</v>
      </c>
      <c r="BI483" s="71">
        <v>0</v>
      </c>
      <c r="BJ483" s="71">
        <v>187.494</v>
      </c>
      <c r="BK483" s="71">
        <v>0</v>
      </c>
      <c r="BL483" s="71">
        <v>10.699</v>
      </c>
      <c r="BM483" s="71">
        <v>0</v>
      </c>
      <c r="BN483" s="72"/>
      <c r="BO483" s="71">
        <v>1</v>
      </c>
      <c r="BP483" s="71">
        <v>0</v>
      </c>
      <c r="BQ483" s="71">
        <v>17</v>
      </c>
      <c r="BR483" s="71">
        <v>0</v>
      </c>
      <c r="BS483" s="71">
        <v>2</v>
      </c>
      <c r="BT483" s="71">
        <v>0</v>
      </c>
      <c r="BU483"/>
      <c r="BV483" s="70">
        <v>201.01300000000001</v>
      </c>
      <c r="BW483" s="70">
        <v>0</v>
      </c>
      <c r="BX483" s="70">
        <v>0</v>
      </c>
      <c r="BY483" s="70">
        <v>0</v>
      </c>
      <c r="BZ483" s="70">
        <v>0</v>
      </c>
      <c r="CA483" s="70">
        <v>0</v>
      </c>
      <c r="CB483" s="70">
        <v>0</v>
      </c>
      <c r="CC483" s="70">
        <v>0</v>
      </c>
      <c r="CD483" s="70">
        <v>0</v>
      </c>
    </row>
    <row r="484" spans="1:82">
      <c r="A484" s="70" t="s">
        <v>2277</v>
      </c>
      <c r="B484" s="70">
        <v>269</v>
      </c>
      <c r="C484" s="70">
        <v>14</v>
      </c>
      <c r="D484" s="70">
        <v>16</v>
      </c>
      <c r="E484" s="70">
        <v>2017</v>
      </c>
      <c r="F484" s="70" t="s">
        <v>156</v>
      </c>
      <c r="G484" s="70" t="s">
        <v>2263</v>
      </c>
      <c r="H484" s="70" t="s">
        <v>2264</v>
      </c>
      <c r="I484" s="148"/>
      <c r="J484" s="71">
        <v>258.36613016948036</v>
      </c>
      <c r="K484" s="71">
        <v>7.4483615288111293</v>
      </c>
      <c r="L484" s="71">
        <v>13.109980957853416</v>
      </c>
      <c r="M484" s="71">
        <v>168.31414616973672</v>
      </c>
      <c r="N484" s="71">
        <v>189.00880623541184</v>
      </c>
      <c r="O484" s="71">
        <v>149.46883447951052</v>
      </c>
      <c r="P484" s="71">
        <v>88.587938320009002</v>
      </c>
      <c r="Q484" s="71">
        <v>9.9840168715742106</v>
      </c>
      <c r="R484" s="71">
        <v>0</v>
      </c>
      <c r="S484" s="71">
        <v>8.3843101962906417</v>
      </c>
      <c r="T484" s="72"/>
      <c r="U484" s="71">
        <v>46968329</v>
      </c>
      <c r="V484" s="71">
        <v>3539</v>
      </c>
      <c r="W484" s="71">
        <v>247</v>
      </c>
      <c r="X484" s="71">
        <v>42160</v>
      </c>
      <c r="Y484" s="71">
        <v>58642</v>
      </c>
      <c r="Z484" s="71">
        <v>89366</v>
      </c>
      <c r="AA484" s="71">
        <v>18349</v>
      </c>
      <c r="AB484" s="71">
        <v>146173</v>
      </c>
      <c r="AC484" s="71">
        <v>0</v>
      </c>
      <c r="AD484" s="71">
        <v>8.3843101962906417</v>
      </c>
      <c r="AE484" s="72"/>
      <c r="AF484" s="71">
        <v>317182122.66079479</v>
      </c>
      <c r="AG484" s="71">
        <v>5697345.8649998549</v>
      </c>
      <c r="AH484" s="71">
        <v>1803325.975917822</v>
      </c>
      <c r="AI484" s="71">
        <v>271040557.474347</v>
      </c>
      <c r="AJ484" s="71">
        <v>296255880.21317422</v>
      </c>
      <c r="AK484" s="71">
        <v>0</v>
      </c>
      <c r="AL484" s="71">
        <v>0</v>
      </c>
      <c r="AM484" s="71">
        <v>20079329.268229</v>
      </c>
      <c r="AN484" s="71">
        <v>0</v>
      </c>
      <c r="AO484" s="71">
        <v>0</v>
      </c>
      <c r="AP484" s="71">
        <v>912058561.45746267</v>
      </c>
      <c r="AQ484" s="72"/>
      <c r="AR484" s="71">
        <v>5471</v>
      </c>
      <c r="AS484" s="71">
        <v>1009</v>
      </c>
      <c r="AT484" s="71">
        <v>0</v>
      </c>
      <c r="AU484" s="71">
        <v>0</v>
      </c>
      <c r="AV484" s="71">
        <v>0</v>
      </c>
      <c r="AW484" s="71">
        <v>1</v>
      </c>
      <c r="AX484" s="71"/>
      <c r="AY484" s="72"/>
      <c r="AZ484" s="71">
        <v>23204.2</v>
      </c>
      <c r="BA484" s="71">
        <v>25973.90000000002</v>
      </c>
      <c r="BB484" s="71">
        <v>0</v>
      </c>
      <c r="BC484" s="71">
        <v>0</v>
      </c>
      <c r="BD484" s="71">
        <v>0</v>
      </c>
      <c r="BE484" s="71">
        <v>253</v>
      </c>
      <c r="BF484" s="71"/>
      <c r="BG484" s="72"/>
      <c r="BH484" s="71">
        <v>0</v>
      </c>
      <c r="BI484" s="71">
        <v>0</v>
      </c>
      <c r="BJ484" s="71">
        <v>184.97399999999999</v>
      </c>
      <c r="BK484" s="71">
        <v>0</v>
      </c>
      <c r="BL484" s="71">
        <v>9.6329999999999991</v>
      </c>
      <c r="BM484" s="71">
        <v>0</v>
      </c>
      <c r="BN484" s="72"/>
      <c r="BO484" s="71">
        <v>0</v>
      </c>
      <c r="BP484" s="71">
        <v>0</v>
      </c>
      <c r="BQ484" s="71">
        <v>17</v>
      </c>
      <c r="BR484" s="71">
        <v>0</v>
      </c>
      <c r="BS484" s="71">
        <v>2</v>
      </c>
      <c r="BT484" s="71">
        <v>0</v>
      </c>
      <c r="BU484"/>
      <c r="BV484" s="70">
        <v>194.607</v>
      </c>
      <c r="BW484" s="70">
        <v>0</v>
      </c>
      <c r="BX484" s="70">
        <v>0</v>
      </c>
      <c r="BY484" s="70">
        <v>0</v>
      </c>
      <c r="BZ484" s="70">
        <v>0</v>
      </c>
      <c r="CA484" s="70">
        <v>0</v>
      </c>
      <c r="CB484" s="70">
        <v>0</v>
      </c>
      <c r="CC484" s="70">
        <v>0</v>
      </c>
      <c r="CD484" s="70">
        <v>0</v>
      </c>
    </row>
    <row r="485" spans="1:82">
      <c r="A485" s="70" t="s">
        <v>2278</v>
      </c>
      <c r="B485" s="70">
        <v>270</v>
      </c>
      <c r="C485" s="70">
        <v>15</v>
      </c>
      <c r="D485" s="70">
        <v>16</v>
      </c>
      <c r="E485" s="70">
        <v>2018</v>
      </c>
      <c r="F485" s="70" t="s">
        <v>183</v>
      </c>
      <c r="G485" s="70" t="s">
        <v>2263</v>
      </c>
      <c r="H485" s="70" t="s">
        <v>2264</v>
      </c>
      <c r="I485" s="148"/>
      <c r="J485" s="71">
        <v>267.02293653620302</v>
      </c>
      <c r="K485" s="71">
        <v>6.9962637487640151</v>
      </c>
      <c r="L485" s="71">
        <v>11.691164895188992</v>
      </c>
      <c r="M485" s="71">
        <v>164.26517080531897</v>
      </c>
      <c r="N485" s="71">
        <v>178.58953101470885</v>
      </c>
      <c r="O485" s="71">
        <v>147.12343810945936</v>
      </c>
      <c r="P485" s="71">
        <v>87.500577892772171</v>
      </c>
      <c r="Q485" s="71">
        <v>9.22508029848799</v>
      </c>
      <c r="R485" s="71">
        <v>0</v>
      </c>
      <c r="S485" s="71">
        <v>6.4945356132435981</v>
      </c>
      <c r="T485" s="72"/>
      <c r="U485" s="71">
        <v>50600131</v>
      </c>
      <c r="V485" s="71">
        <v>3539</v>
      </c>
      <c r="W485" s="71">
        <v>247</v>
      </c>
      <c r="X485" s="71">
        <v>42160</v>
      </c>
      <c r="Y485" s="71">
        <v>59239</v>
      </c>
      <c r="Z485" s="71">
        <v>89648</v>
      </c>
      <c r="AA485" s="71">
        <v>18306</v>
      </c>
      <c r="AB485" s="71">
        <v>145550</v>
      </c>
      <c r="AC485" s="71">
        <v>0</v>
      </c>
      <c r="AD485" s="71">
        <v>6.4945356132435981</v>
      </c>
      <c r="AE485" s="72"/>
      <c r="AF485" s="71">
        <v>332175656.2811541</v>
      </c>
      <c r="AG485" s="71">
        <v>5059252.7871395759</v>
      </c>
      <c r="AH485" s="71">
        <v>1630927.9227582591</v>
      </c>
      <c r="AI485" s="71">
        <v>260708968.02873811</v>
      </c>
      <c r="AJ485" s="71">
        <v>295680282.95297921</v>
      </c>
      <c r="AK485" s="71">
        <v>0</v>
      </c>
      <c r="AL485" s="71">
        <v>0</v>
      </c>
      <c r="AM485" s="71">
        <v>20035119.164080489</v>
      </c>
      <c r="AN485" s="71">
        <v>0</v>
      </c>
      <c r="AO485" s="71">
        <v>0</v>
      </c>
      <c r="AP485" s="71">
        <v>915290207.13684976</v>
      </c>
      <c r="AQ485" s="72"/>
      <c r="AR485" s="71">
        <v>5761</v>
      </c>
      <c r="AS485" s="71">
        <v>1110</v>
      </c>
      <c r="AT485" s="71">
        <v>0</v>
      </c>
      <c r="AU485" s="71">
        <v>0</v>
      </c>
      <c r="AV485" s="71">
        <v>0</v>
      </c>
      <c r="AW485" s="71">
        <v>1</v>
      </c>
      <c r="AX485" s="71"/>
      <c r="AY485" s="72"/>
      <c r="AZ485" s="71">
        <v>24620.1</v>
      </c>
      <c r="BA485" s="71">
        <v>27906</v>
      </c>
      <c r="BB485" s="71">
        <v>0</v>
      </c>
      <c r="BC485" s="71">
        <v>0</v>
      </c>
      <c r="BD485" s="71">
        <v>0</v>
      </c>
      <c r="BE485" s="71">
        <v>253</v>
      </c>
      <c r="BF485" s="71"/>
      <c r="BG485" s="72"/>
      <c r="BH485" s="71">
        <v>0</v>
      </c>
      <c r="BI485" s="71">
        <v>0</v>
      </c>
      <c r="BJ485" s="71">
        <v>173.965</v>
      </c>
      <c r="BK485" s="71">
        <v>0</v>
      </c>
      <c r="BL485" s="71">
        <v>9.6239999999999988</v>
      </c>
      <c r="BM485" s="71">
        <v>0</v>
      </c>
      <c r="BN485" s="72"/>
      <c r="BO485" s="71">
        <v>0</v>
      </c>
      <c r="BP485" s="71">
        <v>0</v>
      </c>
      <c r="BQ485" s="71">
        <v>17</v>
      </c>
      <c r="BR485" s="71">
        <v>0</v>
      </c>
      <c r="BS485" s="71">
        <v>2</v>
      </c>
      <c r="BT485" s="71">
        <v>0</v>
      </c>
      <c r="BU485"/>
      <c r="BV485" s="70">
        <v>183.589</v>
      </c>
      <c r="BW485" s="70">
        <v>0</v>
      </c>
      <c r="BX485" s="70">
        <v>0</v>
      </c>
      <c r="BY485" s="70">
        <v>0</v>
      </c>
      <c r="BZ485" s="70">
        <v>0</v>
      </c>
      <c r="CA485" s="70">
        <v>0</v>
      </c>
      <c r="CB485" s="70">
        <v>0</v>
      </c>
      <c r="CC485" s="70">
        <v>0</v>
      </c>
      <c r="CD485" s="70">
        <v>0</v>
      </c>
    </row>
    <row r="486" spans="1:82">
      <c r="A486" s="70" t="s">
        <v>2279</v>
      </c>
      <c r="B486" s="70">
        <v>271</v>
      </c>
      <c r="C486" s="70">
        <v>16</v>
      </c>
      <c r="D486" s="70">
        <v>16</v>
      </c>
      <c r="E486" s="70">
        <v>2019</v>
      </c>
      <c r="F486" s="70" t="s">
        <v>158</v>
      </c>
      <c r="G486" s="70" t="s">
        <v>2263</v>
      </c>
      <c r="H486" s="70" t="s">
        <v>2264</v>
      </c>
      <c r="I486" s="148"/>
      <c r="J486" s="71">
        <v>261.85563559643094</v>
      </c>
      <c r="K486" s="71">
        <v>6.3458893478063274</v>
      </c>
      <c r="L486" s="71">
        <v>11.792917801654065</v>
      </c>
      <c r="M486" s="71">
        <v>151.25539666366217</v>
      </c>
      <c r="N486" s="71">
        <v>157.47451709222807</v>
      </c>
      <c r="O486" s="71">
        <v>143.59964337503479</v>
      </c>
      <c r="P486" s="71">
        <v>86.677157862135601</v>
      </c>
      <c r="Q486" s="71">
        <v>8.9271237796704206</v>
      </c>
      <c r="R486" s="71">
        <v>0</v>
      </c>
      <c r="S486" s="71">
        <v>6.0778896992850449</v>
      </c>
      <c r="T486" s="72"/>
      <c r="U486" s="71">
        <v>51434958</v>
      </c>
      <c r="V486" s="71">
        <v>3539</v>
      </c>
      <c r="W486" s="71">
        <v>247</v>
      </c>
      <c r="X486" s="71">
        <v>42160</v>
      </c>
      <c r="Y486" s="71">
        <v>59674</v>
      </c>
      <c r="Z486" s="71">
        <v>89903</v>
      </c>
      <c r="AA486" s="71">
        <v>17998</v>
      </c>
      <c r="AB486" s="71">
        <v>144662</v>
      </c>
      <c r="AC486" s="71">
        <v>0</v>
      </c>
      <c r="AD486" s="71">
        <v>6.0778896992850449</v>
      </c>
      <c r="AE486" s="72"/>
      <c r="AF486" s="71">
        <v>326225569.85333008</v>
      </c>
      <c r="AG486" s="71">
        <v>4883701.5763870832</v>
      </c>
      <c r="AH486" s="71">
        <v>1773735.073180404</v>
      </c>
      <c r="AI486" s="71">
        <v>254436577.71657339</v>
      </c>
      <c r="AJ486" s="71">
        <v>277946075.66664219</v>
      </c>
      <c r="AK486" s="71">
        <v>0</v>
      </c>
      <c r="AL486" s="71">
        <v>0</v>
      </c>
      <c r="AM486" s="71">
        <v>19701875.385047056</v>
      </c>
      <c r="AN486" s="71">
        <v>0</v>
      </c>
      <c r="AO486" s="71">
        <v>0</v>
      </c>
      <c r="AP486" s="71">
        <v>884967535.27116024</v>
      </c>
      <c r="AQ486" s="72"/>
      <c r="AR486" s="71">
        <v>6061</v>
      </c>
      <c r="AS486" s="71">
        <v>1195</v>
      </c>
      <c r="AT486" s="71">
        <v>0</v>
      </c>
      <c r="AU486" s="71">
        <v>0</v>
      </c>
      <c r="AV486" s="71">
        <v>0</v>
      </c>
      <c r="AW486" s="71">
        <v>1</v>
      </c>
      <c r="AX486" s="71"/>
      <c r="AY486" s="72"/>
      <c r="AZ486" s="71">
        <v>26119.099999999959</v>
      </c>
      <c r="BA486" s="71">
        <v>31058.900000000031</v>
      </c>
      <c r="BB486" s="71">
        <v>0</v>
      </c>
      <c r="BC486" s="71">
        <v>0</v>
      </c>
      <c r="BD486" s="71">
        <v>0</v>
      </c>
      <c r="BE486" s="71">
        <v>253</v>
      </c>
      <c r="BF486" s="71"/>
      <c r="BG486" s="72"/>
      <c r="BH486" s="71">
        <v>0</v>
      </c>
      <c r="BI486" s="71">
        <v>0</v>
      </c>
      <c r="BJ486" s="71">
        <v>167.661</v>
      </c>
      <c r="BK486" s="71">
        <v>0</v>
      </c>
      <c r="BL486" s="71">
        <v>9.625</v>
      </c>
      <c r="BM486" s="71">
        <v>0</v>
      </c>
      <c r="BN486" s="72"/>
      <c r="BO486" s="71">
        <v>0</v>
      </c>
      <c r="BP486" s="71">
        <v>0</v>
      </c>
      <c r="BQ486" s="71">
        <v>17</v>
      </c>
      <c r="BR486" s="71">
        <v>0</v>
      </c>
      <c r="BS486" s="71">
        <v>2</v>
      </c>
      <c r="BT486" s="71">
        <v>0</v>
      </c>
      <c r="BU486"/>
      <c r="BV486" s="70">
        <v>177.286</v>
      </c>
      <c r="BW486" s="70">
        <v>0</v>
      </c>
      <c r="BX486" s="70">
        <v>0</v>
      </c>
      <c r="BY486" s="70">
        <v>0</v>
      </c>
      <c r="BZ486" s="70">
        <v>0</v>
      </c>
      <c r="CA486" s="70">
        <v>0</v>
      </c>
      <c r="CB486" s="70">
        <v>0</v>
      </c>
      <c r="CC486" s="70">
        <v>0</v>
      </c>
      <c r="CD486" s="70">
        <v>0</v>
      </c>
    </row>
    <row r="487" spans="1:82">
      <c r="A487" s="70" t="s">
        <v>2280</v>
      </c>
      <c r="B487" s="70">
        <v>272</v>
      </c>
      <c r="C487" s="70">
        <v>17</v>
      </c>
      <c r="D487" s="70">
        <v>16</v>
      </c>
      <c r="E487" s="70">
        <v>2020</v>
      </c>
      <c r="F487" s="70" t="s">
        <v>159</v>
      </c>
      <c r="G487" s="70" t="s">
        <v>2263</v>
      </c>
      <c r="H487" s="70" t="s">
        <v>2264</v>
      </c>
      <c r="I487" s="148"/>
      <c r="J487" s="71">
        <v>217.16588001782139</v>
      </c>
      <c r="K487" s="71">
        <v>6.8500169706552896</v>
      </c>
      <c r="L487" s="71">
        <v>20.375524835141746</v>
      </c>
      <c r="M487" s="71">
        <v>145.16153720390437</v>
      </c>
      <c r="N487" s="71">
        <v>162.6576345222268</v>
      </c>
      <c r="O487" s="71">
        <v>126.27680381030237</v>
      </c>
      <c r="P487" s="71">
        <v>81.52555537087153</v>
      </c>
      <c r="Q487" s="71">
        <v>8.4960043988907596</v>
      </c>
      <c r="R487" s="71">
        <v>0</v>
      </c>
      <c r="S487" s="71">
        <v>6.770816361557018</v>
      </c>
      <c r="T487" s="72"/>
      <c r="U487" s="71">
        <v>46066042</v>
      </c>
      <c r="V487" s="71">
        <v>3359</v>
      </c>
      <c r="W487" s="71">
        <v>413</v>
      </c>
      <c r="X487" s="71">
        <v>43896</v>
      </c>
      <c r="Y487" s="71">
        <v>60211</v>
      </c>
      <c r="Z487" s="71">
        <v>90234</v>
      </c>
      <c r="AA487" s="71">
        <v>17993</v>
      </c>
      <c r="AB487" s="71">
        <v>144096</v>
      </c>
      <c r="AC487" s="71">
        <v>0</v>
      </c>
      <c r="AD487" s="71">
        <v>6.770816361557018</v>
      </c>
      <c r="AE487" s="72"/>
      <c r="AF487" s="71">
        <v>285329528.67024457</v>
      </c>
      <c r="AG487" s="71">
        <v>5001579.190705576</v>
      </c>
      <c r="AH487" s="71">
        <v>3018037.8283501496</v>
      </c>
      <c r="AI487" s="71">
        <v>250213477.4801572</v>
      </c>
      <c r="AJ487" s="71">
        <v>296715326.64600742</v>
      </c>
      <c r="AK487" s="71"/>
      <c r="AL487" s="71"/>
      <c r="AM487" s="71">
        <v>18806128.939950876</v>
      </c>
      <c r="AN487" s="71"/>
      <c r="AO487" s="71"/>
      <c r="AP487" s="71">
        <v>859084078.75541568</v>
      </c>
      <c r="AQ487" s="72"/>
      <c r="AR487" s="71">
        <v>6352</v>
      </c>
      <c r="AS487" s="71">
        <v>1215</v>
      </c>
      <c r="AT487" s="71">
        <v>0</v>
      </c>
      <c r="AU487" s="71">
        <v>0</v>
      </c>
      <c r="AV487" s="71">
        <v>0</v>
      </c>
      <c r="AW487" s="71">
        <v>1</v>
      </c>
      <c r="AX487" s="71"/>
      <c r="AY487" s="72"/>
      <c r="AZ487" s="71">
        <v>27799.79999999993</v>
      </c>
      <c r="BA487" s="71">
        <v>31599.100000000031</v>
      </c>
      <c r="BB487" s="71">
        <v>0</v>
      </c>
      <c r="BC487" s="71">
        <v>0</v>
      </c>
      <c r="BD487" s="71">
        <v>0</v>
      </c>
      <c r="BE487" s="71">
        <v>253</v>
      </c>
      <c r="BF487" s="71"/>
      <c r="BG487" s="72"/>
      <c r="BH487" s="71">
        <v>0</v>
      </c>
      <c r="BI487" s="71">
        <v>0</v>
      </c>
      <c r="BJ487" s="71">
        <v>155.08699999999999</v>
      </c>
      <c r="BK487" s="71">
        <v>0</v>
      </c>
      <c r="BL487" s="71">
        <v>9.1069999999999993</v>
      </c>
      <c r="BM487" s="71">
        <v>0</v>
      </c>
      <c r="BN487" s="72"/>
      <c r="BO487" s="71">
        <v>0</v>
      </c>
      <c r="BP487" s="71">
        <v>0</v>
      </c>
      <c r="BQ487" s="71">
        <v>17</v>
      </c>
      <c r="BR487" s="71">
        <v>0</v>
      </c>
      <c r="BS487" s="71">
        <v>2</v>
      </c>
      <c r="BT487" s="71">
        <v>0</v>
      </c>
      <c r="BU487"/>
      <c r="BV487" s="70">
        <v>164.19399999999999</v>
      </c>
      <c r="BW487" s="70">
        <v>0</v>
      </c>
      <c r="BX487" s="70">
        <v>0</v>
      </c>
      <c r="BY487" s="70">
        <v>0</v>
      </c>
      <c r="BZ487" s="70">
        <v>0</v>
      </c>
      <c r="CA487" s="70">
        <v>0</v>
      </c>
      <c r="CB487" s="70">
        <v>0</v>
      </c>
      <c r="CC487" s="70">
        <v>0</v>
      </c>
      <c r="CD487" s="70">
        <v>0</v>
      </c>
    </row>
    <row r="488" spans="1:82">
      <c r="A488" s="70" t="s">
        <v>2281</v>
      </c>
      <c r="B488" s="70">
        <v>272</v>
      </c>
      <c r="C488" s="70">
        <v>18</v>
      </c>
      <c r="D488" s="70">
        <v>16</v>
      </c>
      <c r="E488" s="70">
        <v>2021</v>
      </c>
      <c r="F488" s="70" t="s">
        <v>160</v>
      </c>
      <c r="G488" s="70" t="s">
        <v>2263</v>
      </c>
      <c r="H488" s="70" t="s">
        <v>2264</v>
      </c>
      <c r="I488" s="148"/>
      <c r="J488" s="71">
        <v>235.61409725667988</v>
      </c>
      <c r="K488" s="71">
        <v>7.4349837389904829</v>
      </c>
      <c r="L488" s="71">
        <v>18.367955187780005</v>
      </c>
      <c r="M488" s="71">
        <v>166.15500846075221</v>
      </c>
      <c r="N488" s="71">
        <v>164.99139958196923</v>
      </c>
      <c r="O488" s="71">
        <v>122.64840261242776</v>
      </c>
      <c r="P488" s="71">
        <v>83.490286712450938</v>
      </c>
      <c r="Q488" s="71">
        <v>8.3832208801238703</v>
      </c>
      <c r="R488" s="71">
        <v>0</v>
      </c>
      <c r="S488" s="71">
        <v>6.6374711654984671</v>
      </c>
      <c r="T488" s="72"/>
      <c r="U488" s="71">
        <v>49656161</v>
      </c>
      <c r="V488" s="71">
        <v>3359</v>
      </c>
      <c r="W488" s="71">
        <v>413</v>
      </c>
      <c r="X488" s="71">
        <v>43896</v>
      </c>
      <c r="Y488" s="71">
        <v>60861</v>
      </c>
      <c r="Z488" s="71">
        <v>90240</v>
      </c>
      <c r="AA488" s="71">
        <v>17968</v>
      </c>
      <c r="AB488" s="71">
        <v>143580</v>
      </c>
      <c r="AC488" s="71">
        <v>0</v>
      </c>
      <c r="AD488" s="71">
        <v>6.6374711654984671</v>
      </c>
      <c r="AE488" s="72"/>
      <c r="AF488" s="71">
        <v>302279602.42160684</v>
      </c>
      <c r="AG488" s="71">
        <v>5310651.1182654947</v>
      </c>
      <c r="AH488" s="71">
        <v>2836080.2795054293</v>
      </c>
      <c r="AI488" s="71">
        <v>274253532.83819139</v>
      </c>
      <c r="AJ488" s="71">
        <v>291634490.93164909</v>
      </c>
      <c r="AK488" s="71">
        <v>0</v>
      </c>
      <c r="AL488" s="71">
        <v>0</v>
      </c>
      <c r="AM488" s="71">
        <v>18846869.011444345</v>
      </c>
      <c r="AN488" s="71">
        <v>0</v>
      </c>
      <c r="AO488" s="71">
        <v>0</v>
      </c>
      <c r="AP488" s="71">
        <v>895161226.60066259</v>
      </c>
      <c r="AQ488" s="72"/>
      <c r="AR488" s="71">
        <v>6700</v>
      </c>
      <c r="AS488" s="71">
        <v>1228</v>
      </c>
      <c r="AT488" s="71">
        <v>0</v>
      </c>
      <c r="AU488" s="71">
        <v>0</v>
      </c>
      <c r="AV488" s="71">
        <v>0</v>
      </c>
      <c r="AW488" s="71">
        <v>1</v>
      </c>
      <c r="AX488" s="71"/>
      <c r="AY488" s="72"/>
      <c r="AZ488" s="71">
        <v>29770.40000000002</v>
      </c>
      <c r="BA488" s="71">
        <v>32178.40000000002</v>
      </c>
      <c r="BB488" s="71">
        <v>0</v>
      </c>
      <c r="BC488" s="71">
        <v>0</v>
      </c>
      <c r="BD488" s="71">
        <v>0</v>
      </c>
      <c r="BE488" s="71">
        <v>253</v>
      </c>
      <c r="BF488" s="71"/>
      <c r="BG488" s="72"/>
      <c r="BH488" s="71">
        <v>0</v>
      </c>
      <c r="BI488" s="71">
        <v>0</v>
      </c>
      <c r="BJ488" s="71">
        <v>153.23400000000001</v>
      </c>
      <c r="BK488" s="71">
        <v>0</v>
      </c>
      <c r="BL488" s="71">
        <v>8.6370000000000005</v>
      </c>
      <c r="BM488" s="71">
        <v>0</v>
      </c>
      <c r="BN488" s="72"/>
      <c r="BO488" s="71">
        <v>0</v>
      </c>
      <c r="BP488" s="71">
        <v>0</v>
      </c>
      <c r="BQ488" s="71">
        <v>17</v>
      </c>
      <c r="BR488" s="71">
        <v>0</v>
      </c>
      <c r="BS488" s="71">
        <v>2</v>
      </c>
      <c r="BT488" s="71">
        <v>0</v>
      </c>
      <c r="BU488"/>
      <c r="BV488" s="70">
        <v>161.87100000000001</v>
      </c>
      <c r="BW488" s="70">
        <v>0</v>
      </c>
      <c r="BX488" s="70">
        <v>0</v>
      </c>
      <c r="BY488" s="70">
        <v>0</v>
      </c>
      <c r="BZ488" s="70">
        <v>0</v>
      </c>
      <c r="CA488" s="70">
        <v>0</v>
      </c>
      <c r="CB488" s="70">
        <v>0</v>
      </c>
      <c r="CC488" s="70">
        <v>0</v>
      </c>
      <c r="CD488" s="70">
        <v>0</v>
      </c>
    </row>
    <row r="489" spans="1:82">
      <c r="A489" s="70" t="s">
        <v>2282</v>
      </c>
      <c r="B489" s="70">
        <v>272</v>
      </c>
      <c r="C489" s="70">
        <v>19</v>
      </c>
      <c r="D489" s="70">
        <v>16</v>
      </c>
      <c r="E489" s="70">
        <v>2022</v>
      </c>
      <c r="F489" s="70" t="s">
        <v>161</v>
      </c>
      <c r="G489" s="70" t="s">
        <v>2263</v>
      </c>
      <c r="H489" s="70" t="s">
        <v>2264</v>
      </c>
      <c r="I489" s="148"/>
      <c r="J489" s="71">
        <v>202.8496772268299</v>
      </c>
      <c r="K489" s="71">
        <v>6.8144504150242815</v>
      </c>
      <c r="L489" s="71">
        <v>17.020204910124249</v>
      </c>
      <c r="M489" s="71">
        <v>158.5277847620446</v>
      </c>
      <c r="N489" s="71">
        <v>178.70584117050419</v>
      </c>
      <c r="O489" s="71">
        <v>129.34641633246019</v>
      </c>
      <c r="P489" s="71">
        <v>83.335078055205798</v>
      </c>
      <c r="Q489" s="71">
        <v>8.3823002650562071</v>
      </c>
      <c r="R489" s="71">
        <v>0</v>
      </c>
      <c r="S489" s="71">
        <v>6.0255454061647642</v>
      </c>
      <c r="T489" s="72"/>
      <c r="U489" s="71">
        <v>51690325</v>
      </c>
      <c r="V489" s="71">
        <v>3359</v>
      </c>
      <c r="W489" s="71">
        <v>413</v>
      </c>
      <c r="X489" s="71">
        <v>43896</v>
      </c>
      <c r="Y489" s="71">
        <v>61208</v>
      </c>
      <c r="Z489" s="71">
        <v>90420</v>
      </c>
      <c r="AA489" s="71">
        <v>18208</v>
      </c>
      <c r="AB489" s="71">
        <v>142387</v>
      </c>
      <c r="AC489" s="71">
        <v>0</v>
      </c>
      <c r="AD489" s="71">
        <v>6.0255454061647642</v>
      </c>
      <c r="AE489" s="72"/>
      <c r="AF489" s="71">
        <v>262413727.948295</v>
      </c>
      <c r="AG489" s="71">
        <v>5167773.3463340048</v>
      </c>
      <c r="AH489" s="71">
        <v>3204569.6160884835</v>
      </c>
      <c r="AI489" s="71">
        <v>255598248.92483398</v>
      </c>
      <c r="AJ489" s="71">
        <v>331649461.97024316</v>
      </c>
      <c r="AK489" s="71">
        <v>0</v>
      </c>
      <c r="AL489" s="71">
        <v>0</v>
      </c>
      <c r="AM489" s="71">
        <v>18386048.068745963</v>
      </c>
      <c r="AN489" s="71">
        <v>0</v>
      </c>
      <c r="AO489" s="71">
        <v>0</v>
      </c>
      <c r="AP489" s="71">
        <v>876419829.87454069</v>
      </c>
      <c r="AQ489" s="72"/>
      <c r="AR489" s="71">
        <v>7060</v>
      </c>
      <c r="AS489" s="71">
        <v>1233</v>
      </c>
      <c r="AT489" s="71">
        <v>0</v>
      </c>
      <c r="AU489" s="71">
        <v>0</v>
      </c>
      <c r="AV489" s="71">
        <v>0</v>
      </c>
      <c r="AW489" s="71">
        <v>1</v>
      </c>
      <c r="AX489" s="71"/>
      <c r="AY489" s="72"/>
      <c r="AZ489" s="71">
        <v>31674.500000000146</v>
      </c>
      <c r="BA489" s="71">
        <v>32288.700000000023</v>
      </c>
      <c r="BB489" s="71">
        <v>0</v>
      </c>
      <c r="BC489" s="71">
        <v>0</v>
      </c>
      <c r="BD489" s="71">
        <v>0</v>
      </c>
      <c r="BE489" s="71">
        <v>253</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2283</v>
      </c>
      <c r="B490" s="70">
        <v>272</v>
      </c>
      <c r="C490" s="70">
        <v>20</v>
      </c>
      <c r="D490" s="70">
        <v>16</v>
      </c>
      <c r="E490" s="70">
        <v>2023</v>
      </c>
      <c r="F490" s="70" t="s">
        <v>1539</v>
      </c>
      <c r="G490" s="70" t="s">
        <v>2263</v>
      </c>
      <c r="H490" s="70" t="s">
        <v>2264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7405</v>
      </c>
      <c r="AS490" s="71">
        <v>1236</v>
      </c>
      <c r="AT490" s="71">
        <v>0</v>
      </c>
      <c r="AU490" s="71">
        <v>0</v>
      </c>
      <c r="AV490" s="71">
        <v>0</v>
      </c>
      <c r="AW490" s="71">
        <v>1</v>
      </c>
      <c r="AX490" s="71"/>
      <c r="AY490" s="72"/>
      <c r="AZ490" s="71">
        <v>33593.000000000211</v>
      </c>
      <c r="BA490" s="71">
        <v>32379.500000000022</v>
      </c>
      <c r="BB490" s="71">
        <v>0</v>
      </c>
      <c r="BC490" s="71">
        <v>0</v>
      </c>
      <c r="BD490" s="71">
        <v>0</v>
      </c>
      <c r="BE490" s="71">
        <v>253</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2284</v>
      </c>
      <c r="B491" s="70">
        <v>272</v>
      </c>
      <c r="C491" s="70">
        <v>21</v>
      </c>
      <c r="D491" s="70">
        <v>16</v>
      </c>
      <c r="E491" s="70">
        <v>2024</v>
      </c>
      <c r="F491" s="70" t="s">
        <v>1558</v>
      </c>
      <c r="G491" s="70" t="s">
        <v>2263</v>
      </c>
      <c r="H491" s="70" t="s">
        <v>2264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2285</v>
      </c>
      <c r="B492" s="70">
        <v>307</v>
      </c>
      <c r="C492" s="70">
        <v>1</v>
      </c>
      <c r="D492" s="70">
        <v>19</v>
      </c>
      <c r="E492" s="70">
        <v>1990</v>
      </c>
      <c r="F492" s="70" t="s">
        <v>787</v>
      </c>
      <c r="G492" s="70" t="s">
        <v>1753</v>
      </c>
      <c r="H492" s="70" t="s">
        <v>1754</v>
      </c>
      <c r="I492" s="148"/>
      <c r="J492" s="71">
        <v>1203.8782465664369</v>
      </c>
      <c r="K492" s="71">
        <v>13.96530892478987</v>
      </c>
      <c r="L492" s="71">
        <v>5.3689312662215709</v>
      </c>
      <c r="M492" s="71">
        <v>89.360184971774885</v>
      </c>
      <c r="N492" s="71">
        <v>121.7086020625697</v>
      </c>
      <c r="O492" s="71">
        <v>115.3480455864896</v>
      </c>
      <c r="P492" s="71">
        <v>106.96381139184589</v>
      </c>
      <c r="Q492" s="71">
        <v>8.5756212032697299</v>
      </c>
      <c r="R492" s="71">
        <v>0</v>
      </c>
      <c r="S492" s="71">
        <v>8.3592775497209164</v>
      </c>
      <c r="T492" s="72"/>
      <c r="U492" s="71">
        <v>50795474</v>
      </c>
      <c r="V492" s="71">
        <v>4940</v>
      </c>
      <c r="W492" s="71">
        <v>57</v>
      </c>
      <c r="X492" s="71">
        <v>31954</v>
      </c>
      <c r="Y492" s="71">
        <v>40140</v>
      </c>
      <c r="Z492" s="71">
        <v>47444</v>
      </c>
      <c r="AA492" s="71">
        <v>25972</v>
      </c>
      <c r="AB492" s="71">
        <v>139239</v>
      </c>
      <c r="AC492" s="71">
        <v>0</v>
      </c>
      <c r="AD492" s="71">
        <v>8.3592775497209164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2286</v>
      </c>
      <c r="B493" s="70">
        <v>308</v>
      </c>
      <c r="C493" s="70">
        <v>2</v>
      </c>
      <c r="D493" s="70">
        <v>19</v>
      </c>
      <c r="E493" s="70">
        <v>2005</v>
      </c>
      <c r="F493" s="70" t="s">
        <v>789</v>
      </c>
      <c r="G493" s="70" t="s">
        <v>1753</v>
      </c>
      <c r="H493" s="70" t="s">
        <v>1754</v>
      </c>
      <c r="I493" s="148"/>
      <c r="J493" s="71">
        <v>1156.526728182808</v>
      </c>
      <c r="K493" s="71">
        <v>10.137313727929831</v>
      </c>
      <c r="L493" s="71">
        <v>12.93425967941034</v>
      </c>
      <c r="M493" s="71">
        <v>190.16440284535301</v>
      </c>
      <c r="N493" s="71">
        <v>191.60843773087561</v>
      </c>
      <c r="O493" s="71">
        <v>179.91829287525391</v>
      </c>
      <c r="P493" s="71">
        <v>126.1389954355304</v>
      </c>
      <c r="Q493" s="71">
        <v>8.6337164046760702</v>
      </c>
      <c r="R493" s="71">
        <v>0</v>
      </c>
      <c r="S493" s="71">
        <v>15.4215236646411</v>
      </c>
      <c r="T493" s="72"/>
      <c r="U493" s="71">
        <v>51053828</v>
      </c>
      <c r="V493" s="71">
        <v>4600</v>
      </c>
      <c r="W493" s="71">
        <v>155</v>
      </c>
      <c r="X493" s="71">
        <v>31984</v>
      </c>
      <c r="Y493" s="71">
        <v>51740</v>
      </c>
      <c r="Z493" s="71">
        <v>85635</v>
      </c>
      <c r="AA493" s="71">
        <v>25084</v>
      </c>
      <c r="AB493" s="71">
        <v>146547</v>
      </c>
      <c r="AC493" s="71">
        <v>0</v>
      </c>
      <c r="AD493" s="71">
        <v>15.4215236646411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2287</v>
      </c>
      <c r="B494" s="70">
        <v>309</v>
      </c>
      <c r="C494" s="70">
        <v>3</v>
      </c>
      <c r="D494" s="70">
        <v>19</v>
      </c>
      <c r="E494" s="70">
        <v>2006</v>
      </c>
      <c r="F494" s="70" t="s">
        <v>790</v>
      </c>
      <c r="G494" s="70" t="s">
        <v>1753</v>
      </c>
      <c r="H494" s="70" t="s">
        <v>1754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2288</v>
      </c>
      <c r="B495" s="70">
        <v>310</v>
      </c>
      <c r="C495" s="70">
        <v>4</v>
      </c>
      <c r="D495" s="70">
        <v>19</v>
      </c>
      <c r="E495" s="70">
        <v>2007</v>
      </c>
      <c r="F495" s="70" t="s">
        <v>791</v>
      </c>
      <c r="G495" s="70" t="s">
        <v>1753</v>
      </c>
      <c r="H495" s="70" t="s">
        <v>1754</v>
      </c>
      <c r="I495" s="148"/>
      <c r="J495" s="71">
        <v>1108.0412331304999</v>
      </c>
      <c r="K495" s="71">
        <v>10.0950794723669</v>
      </c>
      <c r="L495" s="71">
        <v>14.41130051979137</v>
      </c>
      <c r="M495" s="71">
        <v>186.19586229448899</v>
      </c>
      <c r="N495" s="71">
        <v>200.1564925295298</v>
      </c>
      <c r="O495" s="71">
        <v>176.5269590308431</v>
      </c>
      <c r="P495" s="71">
        <v>126.13058483657829</v>
      </c>
      <c r="Q495" s="71">
        <v>9.0751979622470902</v>
      </c>
      <c r="R495" s="71">
        <v>0</v>
      </c>
      <c r="S495" s="71">
        <v>21.222594838341269</v>
      </c>
      <c r="T495" s="72"/>
      <c r="U495" s="71">
        <v>54393128</v>
      </c>
      <c r="V495" s="71">
        <v>4264</v>
      </c>
      <c r="W495" s="71">
        <v>169</v>
      </c>
      <c r="X495" s="71">
        <v>37850</v>
      </c>
      <c r="Y495" s="71">
        <v>53102</v>
      </c>
      <c r="Z495" s="71">
        <v>87344</v>
      </c>
      <c r="AA495" s="71">
        <v>24700</v>
      </c>
      <c r="AB495" s="71">
        <v>145895</v>
      </c>
      <c r="AC495" s="71">
        <v>0</v>
      </c>
      <c r="AD495" s="71">
        <v>21.222594838341269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2289</v>
      </c>
      <c r="B496" s="70">
        <v>311</v>
      </c>
      <c r="C496" s="70">
        <v>5</v>
      </c>
      <c r="D496" s="70">
        <v>19</v>
      </c>
      <c r="E496" s="70">
        <v>2008</v>
      </c>
      <c r="F496" s="70" t="s">
        <v>792</v>
      </c>
      <c r="G496" s="70" t="s">
        <v>1753</v>
      </c>
      <c r="H496" s="70" t="s">
        <v>1754</v>
      </c>
      <c r="I496" s="148"/>
      <c r="J496" s="71">
        <v>1076.22814279865</v>
      </c>
      <c r="K496" s="71">
        <v>7.5758172638793431</v>
      </c>
      <c r="L496" s="71">
        <v>12.87960817477396</v>
      </c>
      <c r="M496" s="71">
        <v>192.00975987542759</v>
      </c>
      <c r="N496" s="71">
        <v>196.76068950857831</v>
      </c>
      <c r="O496" s="71">
        <v>172.13061425439361</v>
      </c>
      <c r="P496" s="71">
        <v>122.80401492438649</v>
      </c>
      <c r="Q496" s="71">
        <v>8.9037444954599394</v>
      </c>
      <c r="R496" s="71">
        <v>0</v>
      </c>
      <c r="S496" s="71">
        <v>19.35749150522323</v>
      </c>
      <c r="T496" s="72"/>
      <c r="U496" s="71">
        <v>55381208</v>
      </c>
      <c r="V496" s="71">
        <v>4264</v>
      </c>
      <c r="W496" s="71">
        <v>169</v>
      </c>
      <c r="X496" s="71">
        <v>37850</v>
      </c>
      <c r="Y496" s="71">
        <v>53673</v>
      </c>
      <c r="Z496" s="71">
        <v>88158</v>
      </c>
      <c r="AA496" s="71">
        <v>24076</v>
      </c>
      <c r="AB496" s="71">
        <v>145493</v>
      </c>
      <c r="AC496" s="71">
        <v>0</v>
      </c>
      <c r="AD496" s="71">
        <v>19.35749150522323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2290</v>
      </c>
      <c r="B497" s="70">
        <v>312</v>
      </c>
      <c r="C497" s="70">
        <v>6</v>
      </c>
      <c r="D497" s="70">
        <v>19</v>
      </c>
      <c r="E497" s="70">
        <v>2009</v>
      </c>
      <c r="F497" s="70" t="s">
        <v>176</v>
      </c>
      <c r="G497" s="70" t="s">
        <v>1753</v>
      </c>
      <c r="H497" s="70" t="s">
        <v>1754</v>
      </c>
      <c r="I497" s="148"/>
      <c r="J497" s="71">
        <v>1058.6043322233161</v>
      </c>
      <c r="K497" s="71">
        <v>7.4733789468021472</v>
      </c>
      <c r="L497" s="71">
        <v>12.493192995264589</v>
      </c>
      <c r="M497" s="71">
        <v>189.91418828906171</v>
      </c>
      <c r="N497" s="71">
        <v>171.28391063633819</v>
      </c>
      <c r="O497" s="71">
        <v>175.22199873886771</v>
      </c>
      <c r="P497" s="71">
        <v>117.5835004837168</v>
      </c>
      <c r="Q497" s="71">
        <v>8.4584803186750008</v>
      </c>
      <c r="R497" s="71">
        <v>0</v>
      </c>
      <c r="S497" s="71">
        <v>19.144694714869789</v>
      </c>
      <c r="T497" s="72"/>
      <c r="U497" s="71">
        <v>47538919</v>
      </c>
      <c r="V497" s="71">
        <v>4629</v>
      </c>
      <c r="W497" s="71">
        <v>255</v>
      </c>
      <c r="X497" s="71">
        <v>40553</v>
      </c>
      <c r="Y497" s="71">
        <v>54132</v>
      </c>
      <c r="Z497" s="71">
        <v>88579</v>
      </c>
      <c r="AA497" s="71">
        <v>23666</v>
      </c>
      <c r="AB497" s="71">
        <v>145092</v>
      </c>
      <c r="AC497" s="71">
        <v>0</v>
      </c>
      <c r="AD497" s="71">
        <v>19.144694714869789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303.61</v>
      </c>
      <c r="BK497" s="71">
        <v>0</v>
      </c>
      <c r="BL497" s="71">
        <v>18.73</v>
      </c>
      <c r="BM497" s="71">
        <v>0</v>
      </c>
      <c r="BN497" s="72"/>
      <c r="BO497" s="71">
        <v>0</v>
      </c>
      <c r="BP497" s="71">
        <v>0</v>
      </c>
      <c r="BQ497" s="71">
        <v>24</v>
      </c>
      <c r="BR497" s="71">
        <v>0</v>
      </c>
      <c r="BS497" s="71">
        <v>4</v>
      </c>
      <c r="BT497" s="71">
        <v>0</v>
      </c>
      <c r="BU497"/>
      <c r="BV497" s="70">
        <v>322.33999999999997</v>
      </c>
      <c r="BW497" s="70">
        <v>0</v>
      </c>
      <c r="BX497" s="70">
        <v>0</v>
      </c>
      <c r="BY497" s="70">
        <v>0</v>
      </c>
      <c r="BZ497" s="70">
        <v>0</v>
      </c>
      <c r="CA497" s="70">
        <v>0</v>
      </c>
      <c r="CB497" s="70">
        <v>0</v>
      </c>
      <c r="CC497" s="70">
        <v>0</v>
      </c>
      <c r="CD497" s="70">
        <v>0</v>
      </c>
    </row>
    <row r="498" spans="1:82">
      <c r="A498" s="70" t="s">
        <v>2291</v>
      </c>
      <c r="B498" s="70">
        <v>313</v>
      </c>
      <c r="C498" s="70">
        <v>7</v>
      </c>
      <c r="D498" s="70">
        <v>19</v>
      </c>
      <c r="E498" s="70">
        <v>2010</v>
      </c>
      <c r="F498" s="70" t="s">
        <v>177</v>
      </c>
      <c r="G498" s="70" t="s">
        <v>1753</v>
      </c>
      <c r="H498" s="70" t="s">
        <v>1754</v>
      </c>
      <c r="I498" s="148"/>
      <c r="J498" s="71">
        <v>1015.70592760287</v>
      </c>
      <c r="K498" s="71">
        <v>8.0025872453113216</v>
      </c>
      <c r="L498" s="71">
        <v>11.998470274604211</v>
      </c>
      <c r="M498" s="71">
        <v>181.69017648786939</v>
      </c>
      <c r="N498" s="71">
        <v>192.37566367119251</v>
      </c>
      <c r="O498" s="71">
        <v>175.97886269839159</v>
      </c>
      <c r="P498" s="71">
        <v>118.4040500071207</v>
      </c>
      <c r="Q498" s="71">
        <v>8.7934208188333507</v>
      </c>
      <c r="R498" s="71">
        <v>0</v>
      </c>
      <c r="S498" s="71">
        <v>15.736838442567709</v>
      </c>
      <c r="T498" s="72"/>
      <c r="U498" s="71">
        <v>49820316</v>
      </c>
      <c r="V498" s="71">
        <v>4629</v>
      </c>
      <c r="W498" s="71">
        <v>255</v>
      </c>
      <c r="X498" s="71">
        <v>40553</v>
      </c>
      <c r="Y498" s="71">
        <v>54646</v>
      </c>
      <c r="Z498" s="71">
        <v>89375</v>
      </c>
      <c r="AA498" s="71">
        <v>23236</v>
      </c>
      <c r="AB498" s="71">
        <v>144536</v>
      </c>
      <c r="AC498" s="71">
        <v>0</v>
      </c>
      <c r="AD498" s="71">
        <v>15.736838442567709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330.01499999999999</v>
      </c>
      <c r="BK498" s="71">
        <v>0</v>
      </c>
      <c r="BL498" s="71">
        <v>18.407</v>
      </c>
      <c r="BM498" s="71">
        <v>0</v>
      </c>
      <c r="BN498" s="72"/>
      <c r="BO498" s="71">
        <v>0</v>
      </c>
      <c r="BP498" s="71">
        <v>0</v>
      </c>
      <c r="BQ498" s="71">
        <v>26</v>
      </c>
      <c r="BR498" s="71">
        <v>0</v>
      </c>
      <c r="BS498" s="71">
        <v>4</v>
      </c>
      <c r="BT498" s="71">
        <v>0</v>
      </c>
      <c r="BU498"/>
      <c r="BV498" s="70">
        <v>348.42200000000003</v>
      </c>
      <c r="BW498" s="70">
        <v>0</v>
      </c>
      <c r="BX498" s="70">
        <v>0</v>
      </c>
      <c r="BY498" s="70">
        <v>0</v>
      </c>
      <c r="BZ498" s="70">
        <v>0</v>
      </c>
      <c r="CA498" s="70">
        <v>0</v>
      </c>
      <c r="CB498" s="70">
        <v>0</v>
      </c>
      <c r="CC498" s="70">
        <v>0</v>
      </c>
      <c r="CD498" s="70">
        <v>0</v>
      </c>
    </row>
    <row r="499" spans="1:82">
      <c r="A499" s="70" t="s">
        <v>2292</v>
      </c>
      <c r="B499" s="70">
        <v>314</v>
      </c>
      <c r="C499" s="70">
        <v>8</v>
      </c>
      <c r="D499" s="70">
        <v>19</v>
      </c>
      <c r="E499" s="70">
        <v>2011</v>
      </c>
      <c r="F499" s="70" t="s">
        <v>178</v>
      </c>
      <c r="G499" s="70" t="s">
        <v>1753</v>
      </c>
      <c r="H499" s="70" t="s">
        <v>1754</v>
      </c>
      <c r="I499" s="148"/>
      <c r="J499" s="71">
        <v>1076.953683802562</v>
      </c>
      <c r="K499" s="71">
        <v>11.49197372479899</v>
      </c>
      <c r="L499" s="71">
        <v>12.784108676796579</v>
      </c>
      <c r="M499" s="71">
        <v>221.1975861733884</v>
      </c>
      <c r="N499" s="71">
        <v>208.35555523259339</v>
      </c>
      <c r="O499" s="71">
        <v>174.12367158913293</v>
      </c>
      <c r="P499" s="71">
        <v>114.19555922428422</v>
      </c>
      <c r="Q499" s="71">
        <v>10.1134942024905</v>
      </c>
      <c r="R499" s="71">
        <v>0</v>
      </c>
      <c r="S499" s="71">
        <v>18.384565053145689</v>
      </c>
      <c r="T499" s="72"/>
      <c r="U499" s="71">
        <v>48996991</v>
      </c>
      <c r="V499" s="71">
        <v>4629</v>
      </c>
      <c r="W499" s="71">
        <v>255</v>
      </c>
      <c r="X499" s="71">
        <v>40553</v>
      </c>
      <c r="Y499" s="71">
        <v>55364</v>
      </c>
      <c r="Z499" s="71">
        <v>90354</v>
      </c>
      <c r="AA499" s="71">
        <v>23077</v>
      </c>
      <c r="AB499" s="71">
        <v>144114</v>
      </c>
      <c r="AC499" s="71">
        <v>0</v>
      </c>
      <c r="AD499" s="71">
        <v>18.384565053145689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253.48</v>
      </c>
      <c r="BK499" s="71">
        <v>0</v>
      </c>
      <c r="BL499" s="71">
        <v>17.443000000000001</v>
      </c>
      <c r="BM499" s="71">
        <v>0</v>
      </c>
      <c r="BN499" s="72"/>
      <c r="BO499" s="71">
        <v>0</v>
      </c>
      <c r="BP499" s="71">
        <v>0</v>
      </c>
      <c r="BQ499" s="71">
        <v>24</v>
      </c>
      <c r="BR499" s="71">
        <v>0</v>
      </c>
      <c r="BS499" s="71">
        <v>4</v>
      </c>
      <c r="BT499" s="71">
        <v>0</v>
      </c>
      <c r="BU499"/>
      <c r="BV499" s="70">
        <v>270.923</v>
      </c>
      <c r="BW499" s="70">
        <v>0</v>
      </c>
      <c r="BX499" s="70">
        <v>0</v>
      </c>
      <c r="BY499" s="70">
        <v>0</v>
      </c>
      <c r="BZ499" s="70">
        <v>0</v>
      </c>
      <c r="CA499" s="70">
        <v>0</v>
      </c>
      <c r="CB499" s="70">
        <v>0</v>
      </c>
      <c r="CC499" s="70">
        <v>0</v>
      </c>
      <c r="CD499" s="70">
        <v>0</v>
      </c>
    </row>
    <row r="500" spans="1:82">
      <c r="A500" s="70" t="s">
        <v>2293</v>
      </c>
      <c r="B500" s="70">
        <v>315</v>
      </c>
      <c r="C500" s="70">
        <v>9</v>
      </c>
      <c r="D500" s="70">
        <v>19</v>
      </c>
      <c r="E500" s="70">
        <v>2012</v>
      </c>
      <c r="F500" s="70" t="s">
        <v>179</v>
      </c>
      <c r="G500" s="70" t="s">
        <v>1753</v>
      </c>
      <c r="H500" s="70" t="s">
        <v>1754</v>
      </c>
      <c r="I500" s="148"/>
      <c r="J500" s="71">
        <v>1306.8928957428391</v>
      </c>
      <c r="K500" s="71">
        <v>10.889285382192829</v>
      </c>
      <c r="L500" s="71">
        <v>12.809691303555111</v>
      </c>
      <c r="M500" s="71">
        <v>241.8170274281874</v>
      </c>
      <c r="N500" s="71">
        <v>234.48083920909059</v>
      </c>
      <c r="O500" s="71">
        <v>175.11856343763148</v>
      </c>
      <c r="P500" s="71">
        <v>112.56101043639602</v>
      </c>
      <c r="Q500" s="71">
        <v>11.1369397427016</v>
      </c>
      <c r="R500" s="71">
        <v>0</v>
      </c>
      <c r="S500" s="71">
        <v>17.964910050706099</v>
      </c>
      <c r="T500" s="72"/>
      <c r="U500" s="71">
        <v>58324238</v>
      </c>
      <c r="V500" s="71">
        <v>4629</v>
      </c>
      <c r="W500" s="71">
        <v>255</v>
      </c>
      <c r="X500" s="71">
        <v>40553</v>
      </c>
      <c r="Y500" s="71">
        <v>57056</v>
      </c>
      <c r="Z500" s="71">
        <v>91591</v>
      </c>
      <c r="AA500" s="71">
        <v>22618</v>
      </c>
      <c r="AB500" s="71">
        <v>146066</v>
      </c>
      <c r="AC500" s="71">
        <v>0</v>
      </c>
      <c r="AD500" s="71">
        <v>17.964910050706099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337.20299999999997</v>
      </c>
      <c r="BK500" s="71">
        <v>0</v>
      </c>
      <c r="BL500" s="71">
        <v>18.940000000000001</v>
      </c>
      <c r="BM500" s="71">
        <v>0</v>
      </c>
      <c r="BN500" s="72"/>
      <c r="BO500" s="71">
        <v>0</v>
      </c>
      <c r="BP500" s="71">
        <v>0</v>
      </c>
      <c r="BQ500" s="71">
        <v>27</v>
      </c>
      <c r="BR500" s="71">
        <v>0</v>
      </c>
      <c r="BS500" s="71">
        <v>4</v>
      </c>
      <c r="BT500" s="71">
        <v>0</v>
      </c>
      <c r="BU500"/>
      <c r="BV500" s="70">
        <v>356.14299999999997</v>
      </c>
      <c r="BW500" s="70">
        <v>0</v>
      </c>
      <c r="BX500" s="70">
        <v>0</v>
      </c>
      <c r="BY500" s="70">
        <v>0</v>
      </c>
      <c r="BZ500" s="70">
        <v>0</v>
      </c>
      <c r="CA500" s="70">
        <v>0</v>
      </c>
      <c r="CB500" s="70">
        <v>0</v>
      </c>
      <c r="CC500" s="70">
        <v>0</v>
      </c>
      <c r="CD500" s="70">
        <v>0</v>
      </c>
    </row>
    <row r="501" spans="1:82">
      <c r="A501" s="70" t="s">
        <v>2294</v>
      </c>
      <c r="B501" s="70">
        <v>316</v>
      </c>
      <c r="C501" s="70">
        <v>10</v>
      </c>
      <c r="D501" s="70">
        <v>19</v>
      </c>
      <c r="E501" s="70">
        <v>2013</v>
      </c>
      <c r="F501" s="70" t="s">
        <v>180</v>
      </c>
      <c r="G501" s="1064" t="s">
        <v>1753</v>
      </c>
      <c r="H501" s="70" t="s">
        <v>1754</v>
      </c>
      <c r="I501" s="148"/>
      <c r="J501" s="71">
        <v>1788.084678007993</v>
      </c>
      <c r="K501" s="71">
        <v>9.7088309731738676</v>
      </c>
      <c r="L501" s="71">
        <v>12.291591444404281</v>
      </c>
      <c r="M501" s="71">
        <v>236.01282620356801</v>
      </c>
      <c r="N501" s="71">
        <v>233.61872946067081</v>
      </c>
      <c r="O501" s="71">
        <v>169.53563873364476</v>
      </c>
      <c r="P501" s="71">
        <v>113.49466825984014</v>
      </c>
      <c r="Q501" s="71">
        <v>11.279503839155501</v>
      </c>
      <c r="R501" s="71">
        <v>0</v>
      </c>
      <c r="S501" s="71">
        <v>18.196950967536221</v>
      </c>
      <c r="T501" s="72"/>
      <c r="U501" s="71">
        <v>74776940</v>
      </c>
      <c r="V501" s="71">
        <v>4629</v>
      </c>
      <c r="W501" s="71">
        <v>255</v>
      </c>
      <c r="X501" s="71">
        <v>40553</v>
      </c>
      <c r="Y501" s="71">
        <v>57514</v>
      </c>
      <c r="Z501" s="71">
        <v>92630</v>
      </c>
      <c r="AA501" s="71">
        <v>22720</v>
      </c>
      <c r="AB501" s="71">
        <v>145815</v>
      </c>
      <c r="AC501" s="71">
        <v>0</v>
      </c>
      <c r="AD501" s="71">
        <v>18.196950967536221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380.185</v>
      </c>
      <c r="BK501" s="71">
        <v>0</v>
      </c>
      <c r="BL501" s="71">
        <v>20.282</v>
      </c>
      <c r="BM501" s="71">
        <v>0</v>
      </c>
      <c r="BN501" s="72"/>
      <c r="BO501" s="71">
        <v>0</v>
      </c>
      <c r="BP501" s="71">
        <v>0</v>
      </c>
      <c r="BQ501" s="71">
        <v>28</v>
      </c>
      <c r="BR501" s="71">
        <v>0</v>
      </c>
      <c r="BS501" s="71">
        <v>4</v>
      </c>
      <c r="BT501" s="71">
        <v>0</v>
      </c>
      <c r="BU501"/>
      <c r="BV501" s="70">
        <v>400.46699999999998</v>
      </c>
      <c r="BW501" s="70">
        <v>0</v>
      </c>
      <c r="BX501" s="70">
        <v>0</v>
      </c>
      <c r="BY501" s="70">
        <v>0</v>
      </c>
      <c r="BZ501" s="70">
        <v>0</v>
      </c>
      <c r="CA501" s="70">
        <v>0</v>
      </c>
      <c r="CB501" s="70">
        <v>0</v>
      </c>
      <c r="CC501" s="70">
        <v>0</v>
      </c>
      <c r="CD501" s="70">
        <v>0</v>
      </c>
    </row>
    <row r="502" spans="1:82">
      <c r="A502" s="70" t="s">
        <v>2295</v>
      </c>
      <c r="B502" s="70">
        <v>317</v>
      </c>
      <c r="C502" s="70">
        <v>11</v>
      </c>
      <c r="D502" s="70">
        <v>19</v>
      </c>
      <c r="E502" s="70">
        <v>2014</v>
      </c>
      <c r="F502" s="70" t="s">
        <v>181</v>
      </c>
      <c r="G502" s="1064" t="s">
        <v>1753</v>
      </c>
      <c r="H502" s="70" t="s">
        <v>1754</v>
      </c>
      <c r="I502" s="148"/>
      <c r="J502" s="71">
        <v>1533.7932975371559</v>
      </c>
      <c r="K502" s="71">
        <v>9.6662934319377563</v>
      </c>
      <c r="L502" s="71">
        <v>15.024168137213969</v>
      </c>
      <c r="M502" s="71">
        <v>224.81807339511269</v>
      </c>
      <c r="N502" s="71">
        <v>229.7547680960003</v>
      </c>
      <c r="O502" s="71">
        <v>162.27701730313095</v>
      </c>
      <c r="P502" s="71">
        <v>113.55233533130956</v>
      </c>
      <c r="Q502" s="71">
        <v>10.777407423883201</v>
      </c>
      <c r="R502" s="71">
        <v>0</v>
      </c>
      <c r="S502" s="71">
        <v>16.700541353571239</v>
      </c>
      <c r="T502" s="72"/>
      <c r="U502" s="71">
        <v>71298153</v>
      </c>
      <c r="V502" s="71">
        <v>3990</v>
      </c>
      <c r="W502" s="71">
        <v>264</v>
      </c>
      <c r="X502" s="71">
        <v>39879</v>
      </c>
      <c r="Y502" s="71">
        <v>58251</v>
      </c>
      <c r="Z502" s="71">
        <v>93383</v>
      </c>
      <c r="AA502" s="71">
        <v>22614</v>
      </c>
      <c r="AB502" s="71">
        <v>145214</v>
      </c>
      <c r="AC502" s="71">
        <v>0</v>
      </c>
      <c r="AD502" s="71">
        <v>16.700541353571239</v>
      </c>
      <c r="AE502" s="72"/>
      <c r="AF502" s="71"/>
      <c r="AG502" s="71"/>
      <c r="AH502" s="71"/>
      <c r="AI502" s="71"/>
      <c r="AJ502" s="71"/>
      <c r="AK502" s="71"/>
      <c r="AL502" s="71"/>
      <c r="AM502" s="71"/>
      <c r="AN502" s="71"/>
      <c r="AO502" s="71"/>
      <c r="AP502" s="71"/>
      <c r="AQ502" s="72"/>
      <c r="AR502" s="71">
        <v>2859</v>
      </c>
      <c r="AS502" s="71">
        <v>439</v>
      </c>
      <c r="AT502" s="71">
        <v>0</v>
      </c>
      <c r="AU502" s="71">
        <v>0</v>
      </c>
      <c r="AV502" s="71">
        <v>0</v>
      </c>
      <c r="AW502" s="71">
        <v>0</v>
      </c>
      <c r="AX502" s="71"/>
      <c r="AY502" s="72"/>
      <c r="AZ502" s="71">
        <v>11184.6</v>
      </c>
      <c r="BA502" s="71">
        <v>24095.200000000001</v>
      </c>
      <c r="BB502" s="71">
        <v>0</v>
      </c>
      <c r="BC502" s="71">
        <v>0</v>
      </c>
      <c r="BD502" s="71">
        <v>0</v>
      </c>
      <c r="BE502" s="71">
        <v>0</v>
      </c>
      <c r="BF502" s="71"/>
      <c r="BG502" s="72"/>
      <c r="BH502" s="71">
        <v>0</v>
      </c>
      <c r="BI502" s="71">
        <v>0</v>
      </c>
      <c r="BJ502" s="71">
        <v>305.90600000000001</v>
      </c>
      <c r="BK502" s="71">
        <v>0</v>
      </c>
      <c r="BL502" s="71">
        <v>19.335999999999999</v>
      </c>
      <c r="BM502" s="71">
        <v>0</v>
      </c>
      <c r="BN502" s="72"/>
      <c r="BO502" s="71">
        <v>0</v>
      </c>
      <c r="BP502" s="71">
        <v>0</v>
      </c>
      <c r="BQ502" s="71">
        <v>26</v>
      </c>
      <c r="BR502" s="71">
        <v>0</v>
      </c>
      <c r="BS502" s="71">
        <v>4</v>
      </c>
      <c r="BT502" s="71">
        <v>0</v>
      </c>
      <c r="BU502"/>
      <c r="BV502" s="70">
        <v>325.24200000000002</v>
      </c>
      <c r="BW502" s="70">
        <v>0</v>
      </c>
      <c r="BX502" s="70">
        <v>0</v>
      </c>
      <c r="BY502" s="70">
        <v>0</v>
      </c>
      <c r="BZ502" s="70">
        <v>0</v>
      </c>
      <c r="CA502" s="70">
        <v>0</v>
      </c>
      <c r="CB502" s="70">
        <v>0</v>
      </c>
      <c r="CC502" s="70">
        <v>0</v>
      </c>
      <c r="CD502" s="70">
        <v>0</v>
      </c>
    </row>
    <row r="503" spans="1:82">
      <c r="A503" s="70" t="s">
        <v>2296</v>
      </c>
      <c r="B503" s="70">
        <v>318</v>
      </c>
      <c r="C503" s="70">
        <v>12</v>
      </c>
      <c r="D503" s="70">
        <v>19</v>
      </c>
      <c r="E503" s="70">
        <v>2015</v>
      </c>
      <c r="F503" s="70" t="s">
        <v>182</v>
      </c>
      <c r="G503" s="70" t="s">
        <v>1753</v>
      </c>
      <c r="H503" s="70" t="s">
        <v>1754</v>
      </c>
      <c r="I503" s="148"/>
      <c r="J503" s="71">
        <v>1368.2980201197011</v>
      </c>
      <c r="K503" s="71">
        <v>9.2488271470470345</v>
      </c>
      <c r="L503" s="71">
        <v>15.128935664532509</v>
      </c>
      <c r="M503" s="71">
        <v>250.1526432318725</v>
      </c>
      <c r="N503" s="71">
        <v>219.1004725039933</v>
      </c>
      <c r="O503" s="71">
        <v>162.1174451754429</v>
      </c>
      <c r="P503" s="71">
        <v>112.6922673296099</v>
      </c>
      <c r="Q503" s="71">
        <v>10.514132898703901</v>
      </c>
      <c r="R503" s="71">
        <v>0</v>
      </c>
      <c r="S503" s="71">
        <v>16.637350265497961</v>
      </c>
      <c r="T503" s="72"/>
      <c r="U503" s="71">
        <v>71065069</v>
      </c>
      <c r="V503" s="71">
        <v>3990</v>
      </c>
      <c r="W503" s="71">
        <v>264</v>
      </c>
      <c r="X503" s="71">
        <v>39879</v>
      </c>
      <c r="Y503" s="71">
        <v>58897</v>
      </c>
      <c r="Z503" s="71">
        <v>94189</v>
      </c>
      <c r="AA503" s="71">
        <v>22425</v>
      </c>
      <c r="AB503" s="71">
        <v>144715</v>
      </c>
      <c r="AC503" s="71">
        <v>0</v>
      </c>
      <c r="AD503" s="71">
        <v>16.637350265497961</v>
      </c>
      <c r="AE503" s="72"/>
      <c r="AF503" s="71">
        <v>767860380.44360209</v>
      </c>
      <c r="AG503" s="71">
        <v>7245845.2058297154</v>
      </c>
      <c r="AH503" s="71">
        <v>2895768.8151540002</v>
      </c>
      <c r="AI503" s="71">
        <v>305858719.33301121</v>
      </c>
      <c r="AJ503" s="71">
        <v>322897116.64840341</v>
      </c>
      <c r="AK503" s="71">
        <v>0</v>
      </c>
      <c r="AL503" s="71">
        <v>0</v>
      </c>
      <c r="AM503" s="71">
        <v>19832583.693406839</v>
      </c>
      <c r="AN503" s="71">
        <v>0</v>
      </c>
      <c r="AO503" s="71">
        <v>0</v>
      </c>
      <c r="AP503" s="71">
        <v>1426590414.1394072</v>
      </c>
      <c r="AQ503" s="72"/>
      <c r="AR503" s="71">
        <v>3164</v>
      </c>
      <c r="AS503" s="71">
        <v>669</v>
      </c>
      <c r="AT503" s="71">
        <v>0</v>
      </c>
      <c r="AU503" s="71">
        <v>0</v>
      </c>
      <c r="AV503" s="71">
        <v>0</v>
      </c>
      <c r="AW503" s="71">
        <v>0</v>
      </c>
      <c r="AX503" s="71"/>
      <c r="AY503" s="72"/>
      <c r="AZ503" s="71">
        <v>12557.1</v>
      </c>
      <c r="BA503" s="71">
        <v>34731.800000000003</v>
      </c>
      <c r="BB503" s="71">
        <v>0</v>
      </c>
      <c r="BC503" s="71">
        <v>0</v>
      </c>
      <c r="BD503" s="71">
        <v>0</v>
      </c>
      <c r="BE503" s="71">
        <v>0</v>
      </c>
      <c r="BF503" s="71"/>
      <c r="BG503" s="72"/>
      <c r="BH503" s="71">
        <v>0</v>
      </c>
      <c r="BI503" s="71">
        <v>0</v>
      </c>
      <c r="BJ503" s="71">
        <v>302.26400000000001</v>
      </c>
      <c r="BK503" s="71">
        <v>0</v>
      </c>
      <c r="BL503" s="71">
        <v>17.492000000000001</v>
      </c>
      <c r="BM503" s="71">
        <v>0</v>
      </c>
      <c r="BN503" s="72"/>
      <c r="BO503" s="71">
        <v>0</v>
      </c>
      <c r="BP503" s="71">
        <v>0</v>
      </c>
      <c r="BQ503" s="71">
        <v>27</v>
      </c>
      <c r="BR503" s="71">
        <v>0</v>
      </c>
      <c r="BS503" s="71">
        <v>4</v>
      </c>
      <c r="BT503" s="71">
        <v>0</v>
      </c>
      <c r="BU503"/>
      <c r="BV503" s="70">
        <v>319.75599999999997</v>
      </c>
      <c r="BW503" s="70">
        <v>0</v>
      </c>
      <c r="BX503" s="70">
        <v>0</v>
      </c>
      <c r="BY503" s="70">
        <v>0</v>
      </c>
      <c r="BZ503" s="70">
        <v>0</v>
      </c>
      <c r="CA503" s="70">
        <v>0</v>
      </c>
      <c r="CB503" s="70">
        <v>0</v>
      </c>
      <c r="CC503" s="70">
        <v>0</v>
      </c>
      <c r="CD503" s="70">
        <v>0</v>
      </c>
    </row>
    <row r="504" spans="1:82">
      <c r="A504" s="70" t="s">
        <v>2297</v>
      </c>
      <c r="B504" s="70">
        <v>319</v>
      </c>
      <c r="C504" s="70">
        <v>13</v>
      </c>
      <c r="D504" s="70">
        <v>19</v>
      </c>
      <c r="E504" s="70">
        <v>2016</v>
      </c>
      <c r="F504" s="70" t="s">
        <v>155</v>
      </c>
      <c r="G504" s="70" t="s">
        <v>1753</v>
      </c>
      <c r="H504" s="70" t="s">
        <v>1754</v>
      </c>
      <c r="I504" s="148"/>
      <c r="J504" s="71">
        <v>1527.7203671255552</v>
      </c>
      <c r="K504" s="71">
        <v>8.5921728114949829</v>
      </c>
      <c r="L504" s="71">
        <v>15.022455172598757</v>
      </c>
      <c r="M504" s="71">
        <v>182.98020049831075</v>
      </c>
      <c r="N504" s="71">
        <v>195.28384582444465</v>
      </c>
      <c r="O504" s="71">
        <v>161.71984456844461</v>
      </c>
      <c r="P504" s="71">
        <v>110.05976925034341</v>
      </c>
      <c r="Q504" s="71">
        <v>10.199688613895704</v>
      </c>
      <c r="R504" s="71">
        <v>0</v>
      </c>
      <c r="S504" s="71">
        <v>18.419675567696729</v>
      </c>
      <c r="T504" s="72"/>
      <c r="U504" s="71">
        <v>71499673</v>
      </c>
      <c r="V504" s="71">
        <v>3990</v>
      </c>
      <c r="W504" s="71">
        <v>264</v>
      </c>
      <c r="X504" s="71">
        <v>39879</v>
      </c>
      <c r="Y504" s="71">
        <v>59623</v>
      </c>
      <c r="Z504" s="71">
        <v>95113</v>
      </c>
      <c r="AA504" s="71">
        <v>22652</v>
      </c>
      <c r="AB504" s="71">
        <v>144406</v>
      </c>
      <c r="AC504" s="71">
        <v>0</v>
      </c>
      <c r="AD504" s="71">
        <v>18.419675567696729</v>
      </c>
      <c r="AE504" s="72"/>
      <c r="AF504" s="71">
        <v>858749511.26142895</v>
      </c>
      <c r="AG504" s="71">
        <v>6460102.5790030314</v>
      </c>
      <c r="AH504" s="71">
        <v>2596642.8455545949</v>
      </c>
      <c r="AI504" s="71">
        <v>284645622.52086729</v>
      </c>
      <c r="AJ504" s="71">
        <v>280587751.73165059</v>
      </c>
      <c r="AK504" s="71">
        <v>0</v>
      </c>
      <c r="AL504" s="71">
        <v>0</v>
      </c>
      <c r="AM504" s="71">
        <v>19805611.611603759</v>
      </c>
      <c r="AN504" s="71">
        <v>0</v>
      </c>
      <c r="AO504" s="71">
        <v>0</v>
      </c>
      <c r="AP504" s="71">
        <v>1452845242.5501082</v>
      </c>
      <c r="AQ504" s="72"/>
      <c r="AR504" s="71">
        <v>3436</v>
      </c>
      <c r="AS504" s="71">
        <v>815</v>
      </c>
      <c r="AT504" s="71">
        <v>0</v>
      </c>
      <c r="AU504" s="71">
        <v>0</v>
      </c>
      <c r="AV504" s="71">
        <v>0</v>
      </c>
      <c r="AW504" s="71">
        <v>0</v>
      </c>
      <c r="AX504" s="71"/>
      <c r="AY504" s="72"/>
      <c r="AZ504" s="71">
        <v>13827.7</v>
      </c>
      <c r="BA504" s="71">
        <v>44301.5</v>
      </c>
      <c r="BB504" s="71">
        <v>0</v>
      </c>
      <c r="BC504" s="71">
        <v>0</v>
      </c>
      <c r="BD504" s="71">
        <v>0</v>
      </c>
      <c r="BE504" s="71">
        <v>0</v>
      </c>
      <c r="BF504" s="71"/>
      <c r="BG504" s="72"/>
      <c r="BH504" s="71">
        <v>0</v>
      </c>
      <c r="BI504" s="71">
        <v>0</v>
      </c>
      <c r="BJ504" s="71">
        <v>305.19799999999998</v>
      </c>
      <c r="BK504" s="71">
        <v>0</v>
      </c>
      <c r="BL504" s="71">
        <v>17.564999999999998</v>
      </c>
      <c r="BM504" s="71">
        <v>0</v>
      </c>
      <c r="BN504" s="72"/>
      <c r="BO504" s="71">
        <v>0</v>
      </c>
      <c r="BP504" s="71">
        <v>0</v>
      </c>
      <c r="BQ504" s="71">
        <v>28</v>
      </c>
      <c r="BR504" s="71">
        <v>0</v>
      </c>
      <c r="BS504" s="71">
        <v>4</v>
      </c>
      <c r="BT504" s="71">
        <v>0</v>
      </c>
      <c r="BU504"/>
      <c r="BV504" s="70">
        <v>322.76299999999998</v>
      </c>
      <c r="BW504" s="70">
        <v>0</v>
      </c>
      <c r="BX504" s="70">
        <v>0</v>
      </c>
      <c r="BY504" s="70">
        <v>0</v>
      </c>
      <c r="BZ504" s="70">
        <v>0</v>
      </c>
      <c r="CA504" s="70">
        <v>0</v>
      </c>
      <c r="CB504" s="70">
        <v>0</v>
      </c>
      <c r="CC504" s="70">
        <v>0</v>
      </c>
      <c r="CD504" s="70">
        <v>0</v>
      </c>
    </row>
    <row r="505" spans="1:82">
      <c r="A505" s="70" t="s">
        <v>2298</v>
      </c>
      <c r="B505" s="70">
        <v>320</v>
      </c>
      <c r="C505" s="70">
        <v>14</v>
      </c>
      <c r="D505" s="70">
        <v>19</v>
      </c>
      <c r="E505" s="70">
        <v>2017</v>
      </c>
      <c r="F505" s="70" t="s">
        <v>156</v>
      </c>
      <c r="G505" s="70" t="s">
        <v>1753</v>
      </c>
      <c r="H505" s="70" t="s">
        <v>1754</v>
      </c>
      <c r="I505" s="148"/>
      <c r="J505" s="71">
        <v>1883.7450525594384</v>
      </c>
      <c r="K505" s="71">
        <v>8.5547394259674299</v>
      </c>
      <c r="L505" s="71">
        <v>14.959256736517245</v>
      </c>
      <c r="M505" s="71">
        <v>166.41438693588358</v>
      </c>
      <c r="N505" s="71">
        <v>214.80671031897489</v>
      </c>
      <c r="O505" s="71">
        <v>160.32868209801714</v>
      </c>
      <c r="P505" s="71">
        <v>109.32878430740662</v>
      </c>
      <c r="Q505" s="71">
        <v>9.8683803274547408</v>
      </c>
      <c r="R505" s="71">
        <v>0</v>
      </c>
      <c r="S505" s="71">
        <v>18.238729380079274</v>
      </c>
      <c r="T505" s="72"/>
      <c r="U505" s="71">
        <v>104016878</v>
      </c>
      <c r="V505" s="71">
        <v>3990</v>
      </c>
      <c r="W505" s="71">
        <v>264</v>
      </c>
      <c r="X505" s="71">
        <v>39879</v>
      </c>
      <c r="Y505" s="71">
        <v>60858</v>
      </c>
      <c r="Z505" s="71">
        <v>95859</v>
      </c>
      <c r="AA505" s="71">
        <v>22645</v>
      </c>
      <c r="AB505" s="71">
        <v>144480</v>
      </c>
      <c r="AC505" s="71">
        <v>0</v>
      </c>
      <c r="AD505" s="71">
        <v>18.23872938007927</v>
      </c>
      <c r="AE505" s="72"/>
      <c r="AF505" s="71">
        <v>1165412660.2215331</v>
      </c>
      <c r="AG505" s="71">
        <v>6509785.7316642469</v>
      </c>
      <c r="AH505" s="71">
        <v>3108080.1146064298</v>
      </c>
      <c r="AI505" s="71">
        <v>269357008.93781018</v>
      </c>
      <c r="AJ505" s="71">
        <v>316111449.63850468</v>
      </c>
      <c r="AK505" s="71">
        <v>0</v>
      </c>
      <c r="AL505" s="71">
        <v>0</v>
      </c>
      <c r="AM505" s="71">
        <v>19846767.136705991</v>
      </c>
      <c r="AN505" s="71">
        <v>0</v>
      </c>
      <c r="AO505" s="71">
        <v>0</v>
      </c>
      <c r="AP505" s="71">
        <v>1780345751.7808244</v>
      </c>
      <c r="AQ505" s="72"/>
      <c r="AR505" s="71">
        <v>3716</v>
      </c>
      <c r="AS505" s="71">
        <v>951</v>
      </c>
      <c r="AT505" s="71">
        <v>0</v>
      </c>
      <c r="AU505" s="71">
        <v>0</v>
      </c>
      <c r="AV505" s="71">
        <v>0</v>
      </c>
      <c r="AW505" s="71">
        <v>0</v>
      </c>
      <c r="AX505" s="71"/>
      <c r="AY505" s="72"/>
      <c r="AZ505" s="71">
        <v>15209.6</v>
      </c>
      <c r="BA505" s="71">
        <v>51516.900000000023</v>
      </c>
      <c r="BB505" s="71">
        <v>0</v>
      </c>
      <c r="BC505" s="71">
        <v>0</v>
      </c>
      <c r="BD505" s="71">
        <v>0</v>
      </c>
      <c r="BE505" s="71">
        <v>0</v>
      </c>
      <c r="BF505" s="71"/>
      <c r="BG505" s="72"/>
      <c r="BH505" s="71">
        <v>0</v>
      </c>
      <c r="BI505" s="71">
        <v>0</v>
      </c>
      <c r="BJ505" s="71">
        <v>296.10700000000003</v>
      </c>
      <c r="BK505" s="71">
        <v>0</v>
      </c>
      <c r="BL505" s="71">
        <v>17.058</v>
      </c>
      <c r="BM505" s="71">
        <v>0</v>
      </c>
      <c r="BN505" s="72"/>
      <c r="BO505" s="71">
        <v>0</v>
      </c>
      <c r="BP505" s="71">
        <v>0</v>
      </c>
      <c r="BQ505" s="71">
        <v>29</v>
      </c>
      <c r="BR505" s="71">
        <v>0</v>
      </c>
      <c r="BS505" s="71">
        <v>4</v>
      </c>
      <c r="BT505" s="71">
        <v>0</v>
      </c>
      <c r="BU505"/>
      <c r="BV505" s="70">
        <v>313.16500000000002</v>
      </c>
      <c r="BW505" s="70">
        <v>0</v>
      </c>
      <c r="BX505" s="70">
        <v>0</v>
      </c>
      <c r="BY505" s="70">
        <v>0</v>
      </c>
      <c r="BZ505" s="70">
        <v>0</v>
      </c>
      <c r="CA505" s="70">
        <v>0</v>
      </c>
      <c r="CB505" s="70">
        <v>0</v>
      </c>
      <c r="CC505" s="70">
        <v>0</v>
      </c>
      <c r="CD505" s="70">
        <v>0</v>
      </c>
    </row>
    <row r="506" spans="1:82">
      <c r="A506" s="70" t="s">
        <v>2299</v>
      </c>
      <c r="B506" s="70">
        <v>321</v>
      </c>
      <c r="C506" s="70">
        <v>15</v>
      </c>
      <c r="D506" s="70">
        <v>19</v>
      </c>
      <c r="E506" s="70">
        <v>2018</v>
      </c>
      <c r="F506" s="70" t="s">
        <v>183</v>
      </c>
      <c r="G506" s="70" t="s">
        <v>1753</v>
      </c>
      <c r="H506" s="70" t="s">
        <v>1754</v>
      </c>
      <c r="I506" s="148"/>
      <c r="J506" s="71">
        <v>2388.3109651064406</v>
      </c>
      <c r="K506" s="71">
        <v>8.0720309824858223</v>
      </c>
      <c r="L506" s="71">
        <v>14.031372273865154</v>
      </c>
      <c r="M506" s="71">
        <v>176.61182525773006</v>
      </c>
      <c r="N506" s="71">
        <v>205.75093049116512</v>
      </c>
      <c r="O506" s="71">
        <v>158.00901018000241</v>
      </c>
      <c r="P506" s="71">
        <v>108.03496457622836</v>
      </c>
      <c r="Q506" s="71">
        <v>9.1073820909009608</v>
      </c>
      <c r="R506" s="71">
        <v>0</v>
      </c>
      <c r="S506" s="71">
        <v>22.396610460116893</v>
      </c>
      <c r="T506" s="72"/>
      <c r="U506" s="71">
        <v>131412777</v>
      </c>
      <c r="V506" s="71">
        <v>3990</v>
      </c>
      <c r="W506" s="71">
        <v>264</v>
      </c>
      <c r="X506" s="71">
        <v>39879</v>
      </c>
      <c r="Y506" s="71">
        <v>61378</v>
      </c>
      <c r="Z506" s="71">
        <v>96281</v>
      </c>
      <c r="AA506" s="71">
        <v>22602</v>
      </c>
      <c r="AB506" s="71">
        <v>143693</v>
      </c>
      <c r="AC506" s="71">
        <v>0</v>
      </c>
      <c r="AD506" s="71">
        <v>22.396610460116889</v>
      </c>
      <c r="AE506" s="72"/>
      <c r="AF506" s="71">
        <v>1453390631.3951869</v>
      </c>
      <c r="AG506" s="71">
        <v>5780724.2496203203</v>
      </c>
      <c r="AH506" s="71">
        <v>2985861.9753842731</v>
      </c>
      <c r="AI506" s="71">
        <v>279124193.60077548</v>
      </c>
      <c r="AJ506" s="71">
        <v>303247937.63248241</v>
      </c>
      <c r="AK506" s="71">
        <v>0</v>
      </c>
      <c r="AL506" s="71">
        <v>0</v>
      </c>
      <c r="AM506" s="71">
        <v>19779501.051488958</v>
      </c>
      <c r="AN506" s="71">
        <v>0</v>
      </c>
      <c r="AO506" s="71">
        <v>0</v>
      </c>
      <c r="AP506" s="71">
        <v>2064308849.9049382</v>
      </c>
      <c r="AQ506" s="72"/>
      <c r="AR506" s="71">
        <v>4028</v>
      </c>
      <c r="AS506" s="71">
        <v>1050</v>
      </c>
      <c r="AT506" s="71">
        <v>0</v>
      </c>
      <c r="AU506" s="71">
        <v>0</v>
      </c>
      <c r="AV506" s="71">
        <v>0</v>
      </c>
      <c r="AW506" s="71">
        <v>0</v>
      </c>
      <c r="AX506" s="71"/>
      <c r="AY506" s="72"/>
      <c r="AZ506" s="71">
        <v>16767.199999999997</v>
      </c>
      <c r="BA506" s="71">
        <v>58197.5</v>
      </c>
      <c r="BB506" s="71">
        <v>0</v>
      </c>
      <c r="BC506" s="71">
        <v>0</v>
      </c>
      <c r="BD506" s="71">
        <v>0</v>
      </c>
      <c r="BE506" s="71">
        <v>0</v>
      </c>
      <c r="BF506" s="71"/>
      <c r="BG506" s="72"/>
      <c r="BH506" s="71">
        <v>0</v>
      </c>
      <c r="BI506" s="71">
        <v>0</v>
      </c>
      <c r="BJ506" s="71">
        <v>298.45600000000002</v>
      </c>
      <c r="BK506" s="71">
        <v>0</v>
      </c>
      <c r="BL506" s="71">
        <v>13.679</v>
      </c>
      <c r="BM506" s="71">
        <v>0</v>
      </c>
      <c r="BN506" s="72"/>
      <c r="BO506" s="71">
        <v>0</v>
      </c>
      <c r="BP506" s="71">
        <v>0</v>
      </c>
      <c r="BQ506" s="71">
        <v>26</v>
      </c>
      <c r="BR506" s="71">
        <v>0</v>
      </c>
      <c r="BS506" s="71">
        <v>3</v>
      </c>
      <c r="BT506" s="71">
        <v>0</v>
      </c>
      <c r="BU506"/>
      <c r="BV506" s="70">
        <v>312.13499999999999</v>
      </c>
      <c r="BW506" s="70">
        <v>0</v>
      </c>
      <c r="BX506" s="70">
        <v>0</v>
      </c>
      <c r="BY506" s="70">
        <v>0</v>
      </c>
      <c r="BZ506" s="70">
        <v>0</v>
      </c>
      <c r="CA506" s="70">
        <v>0</v>
      </c>
      <c r="CB506" s="70">
        <v>0</v>
      </c>
      <c r="CC506" s="70">
        <v>0</v>
      </c>
      <c r="CD506" s="70">
        <v>0</v>
      </c>
    </row>
    <row r="507" spans="1:82">
      <c r="A507" s="70" t="s">
        <v>2300</v>
      </c>
      <c r="B507" s="70">
        <v>322</v>
      </c>
      <c r="C507" s="70">
        <v>16</v>
      </c>
      <c r="D507" s="70">
        <v>19</v>
      </c>
      <c r="E507" s="70">
        <v>2019</v>
      </c>
      <c r="F507" s="70" t="s">
        <v>158</v>
      </c>
      <c r="G507" s="70" t="s">
        <v>1753</v>
      </c>
      <c r="H507" s="70" t="s">
        <v>1754</v>
      </c>
      <c r="I507" s="148"/>
      <c r="J507" s="71">
        <v>2170.3506101990938</v>
      </c>
      <c r="K507" s="71">
        <v>7.3712564662407019</v>
      </c>
      <c r="L507" s="71">
        <v>14.15209751408446</v>
      </c>
      <c r="M507" s="71">
        <v>172.6376463557886</v>
      </c>
      <c r="N507" s="71">
        <v>198.08424635233797</v>
      </c>
      <c r="O507" s="71">
        <v>154.02185034279003</v>
      </c>
      <c r="P507" s="71">
        <v>107.66499284175484</v>
      </c>
      <c r="Q507" s="71">
        <v>8.8240677130319902</v>
      </c>
      <c r="R507" s="71">
        <v>0</v>
      </c>
      <c r="S507" s="71">
        <v>18.257851348329918</v>
      </c>
      <c r="T507" s="72"/>
      <c r="U507" s="71">
        <v>119781547</v>
      </c>
      <c r="V507" s="71">
        <v>3990</v>
      </c>
      <c r="W507" s="71">
        <v>264</v>
      </c>
      <c r="X507" s="71">
        <v>39879</v>
      </c>
      <c r="Y507" s="71">
        <v>61972</v>
      </c>
      <c r="Z507" s="71">
        <v>96428</v>
      </c>
      <c r="AA507" s="71">
        <v>22356</v>
      </c>
      <c r="AB507" s="71">
        <v>142992</v>
      </c>
      <c r="AC507" s="71">
        <v>0</v>
      </c>
      <c r="AD507" s="71">
        <v>18.257851348329918</v>
      </c>
      <c r="AE507" s="72"/>
      <c r="AF507" s="71">
        <v>1312272625.150763</v>
      </c>
      <c r="AG507" s="71">
        <v>5581835.8238137029</v>
      </c>
      <c r="AH507" s="71">
        <v>3160539.132181006</v>
      </c>
      <c r="AI507" s="71">
        <v>284005150.91363251</v>
      </c>
      <c r="AJ507" s="71">
        <v>293762900.65518171</v>
      </c>
      <c r="AK507" s="71">
        <v>0</v>
      </c>
      <c r="AL507" s="71">
        <v>0</v>
      </c>
      <c r="AM507" s="71">
        <v>19474433.956800327</v>
      </c>
      <c r="AN507" s="71">
        <v>0</v>
      </c>
      <c r="AO507" s="71">
        <v>0</v>
      </c>
      <c r="AP507" s="71">
        <v>1918257485.6323719</v>
      </c>
      <c r="AQ507" s="72"/>
      <c r="AR507" s="71">
        <v>4309</v>
      </c>
      <c r="AS507" s="71">
        <v>1168</v>
      </c>
      <c r="AT507" s="71">
        <v>0</v>
      </c>
      <c r="AU507" s="71">
        <v>0</v>
      </c>
      <c r="AV507" s="71">
        <v>0</v>
      </c>
      <c r="AW507" s="71">
        <v>0</v>
      </c>
      <c r="AX507" s="71"/>
      <c r="AY507" s="72"/>
      <c r="AZ507" s="71">
        <v>18174.299999999981</v>
      </c>
      <c r="BA507" s="71">
        <v>66777.900000000023</v>
      </c>
      <c r="BB507" s="71">
        <v>0</v>
      </c>
      <c r="BC507" s="71">
        <v>0</v>
      </c>
      <c r="BD507" s="71">
        <v>0</v>
      </c>
      <c r="BE507" s="71">
        <v>0</v>
      </c>
      <c r="BF507" s="71"/>
      <c r="BG507" s="72"/>
      <c r="BH507" s="71">
        <v>0</v>
      </c>
      <c r="BI507" s="71">
        <v>0</v>
      </c>
      <c r="BJ507" s="71">
        <v>285.68900000000002</v>
      </c>
      <c r="BK507" s="71">
        <v>0</v>
      </c>
      <c r="BL507" s="71">
        <v>12.78</v>
      </c>
      <c r="BM507" s="71">
        <v>0</v>
      </c>
      <c r="BN507" s="72"/>
      <c r="BO507" s="71">
        <v>0</v>
      </c>
      <c r="BP507" s="71">
        <v>0</v>
      </c>
      <c r="BQ507" s="71">
        <v>27</v>
      </c>
      <c r="BR507" s="71">
        <v>0</v>
      </c>
      <c r="BS507" s="71">
        <v>3</v>
      </c>
      <c r="BT507" s="71">
        <v>0</v>
      </c>
      <c r="BU507"/>
      <c r="BV507" s="70">
        <v>298.46899999999999</v>
      </c>
      <c r="BW507" s="70">
        <v>0</v>
      </c>
      <c r="BX507" s="70">
        <v>0</v>
      </c>
      <c r="BY507" s="70">
        <v>0</v>
      </c>
      <c r="BZ507" s="70">
        <v>0</v>
      </c>
      <c r="CA507" s="70">
        <v>0</v>
      </c>
      <c r="CB507" s="70">
        <v>0</v>
      </c>
      <c r="CC507" s="70">
        <v>0</v>
      </c>
      <c r="CD507" s="70">
        <v>0</v>
      </c>
    </row>
    <row r="508" spans="1:82">
      <c r="A508" s="70" t="s">
        <v>2301</v>
      </c>
      <c r="B508" s="70">
        <v>323</v>
      </c>
      <c r="C508" s="70">
        <v>17</v>
      </c>
      <c r="D508" s="70">
        <v>19</v>
      </c>
      <c r="E508" s="70">
        <v>2020</v>
      </c>
      <c r="F508" s="70" t="s">
        <v>159</v>
      </c>
      <c r="G508" s="70" t="s">
        <v>1753</v>
      </c>
      <c r="H508" s="70" t="s">
        <v>1754</v>
      </c>
      <c r="I508" s="148"/>
      <c r="J508" s="71">
        <v>1636.258325985958</v>
      </c>
      <c r="K508" s="71">
        <v>7.8542221433431978</v>
      </c>
      <c r="L508" s="71">
        <v>14.732907214857985</v>
      </c>
      <c r="M508" s="71">
        <v>154.73337595904755</v>
      </c>
      <c r="N508" s="71">
        <v>190.72461883078373</v>
      </c>
      <c r="O508" s="71">
        <v>135.51168897935378</v>
      </c>
      <c r="P508" s="71">
        <v>102.06439505831446</v>
      </c>
      <c r="Q508" s="71">
        <v>8.3877525107303406</v>
      </c>
      <c r="R508" s="71">
        <v>0</v>
      </c>
      <c r="S508" s="71">
        <v>17.85924977748245</v>
      </c>
      <c r="T508" s="72"/>
      <c r="U508" s="71">
        <v>109416752</v>
      </c>
      <c r="V508" s="71">
        <v>3618</v>
      </c>
      <c r="W508" s="71">
        <v>298</v>
      </c>
      <c r="X508" s="71">
        <v>39752</v>
      </c>
      <c r="Y508" s="71">
        <v>62536</v>
      </c>
      <c r="Z508" s="71">
        <v>96833</v>
      </c>
      <c r="AA508" s="71">
        <v>22526</v>
      </c>
      <c r="AB508" s="71">
        <v>142260</v>
      </c>
      <c r="AC508" s="71">
        <v>0</v>
      </c>
      <c r="AD508" s="71">
        <v>17.85924977748245</v>
      </c>
      <c r="AE508" s="72"/>
      <c r="AF508" s="71">
        <v>1175074506.9724071</v>
      </c>
      <c r="AG508" s="71">
        <v>5610376.5105557423</v>
      </c>
      <c r="AH508" s="71">
        <v>2667317.7265387378</v>
      </c>
      <c r="AI508" s="71">
        <v>258582106.65303472</v>
      </c>
      <c r="AJ508" s="71">
        <v>295972933.06290919</v>
      </c>
      <c r="AK508" s="71"/>
      <c r="AL508" s="71"/>
      <c r="AM508" s="71">
        <v>18566510.541565429</v>
      </c>
      <c r="AN508" s="71"/>
      <c r="AO508" s="71"/>
      <c r="AP508" s="71">
        <v>1756473751.4670107</v>
      </c>
      <c r="AQ508" s="72"/>
      <c r="AR508" s="71">
        <v>4566</v>
      </c>
      <c r="AS508" s="71">
        <v>1220</v>
      </c>
      <c r="AT508" s="71">
        <v>0</v>
      </c>
      <c r="AU508" s="71">
        <v>0</v>
      </c>
      <c r="AV508" s="71">
        <v>0</v>
      </c>
      <c r="AW508" s="71">
        <v>0</v>
      </c>
      <c r="AX508" s="71"/>
      <c r="AY508" s="72"/>
      <c r="AZ508" s="71">
        <v>19562.19999999995</v>
      </c>
      <c r="BA508" s="71">
        <v>74292.299999999857</v>
      </c>
      <c r="BB508" s="71">
        <v>0</v>
      </c>
      <c r="BC508" s="71">
        <v>0</v>
      </c>
      <c r="BD508" s="71">
        <v>0</v>
      </c>
      <c r="BE508" s="71">
        <v>0</v>
      </c>
      <c r="BF508" s="71"/>
      <c r="BG508" s="72"/>
      <c r="BH508" s="71">
        <v>0</v>
      </c>
      <c r="BI508" s="71">
        <v>0</v>
      </c>
      <c r="BJ508" s="71">
        <v>274.06599999999997</v>
      </c>
      <c r="BK508" s="71">
        <v>0</v>
      </c>
      <c r="BL508" s="71">
        <v>11.545</v>
      </c>
      <c r="BM508" s="71">
        <v>0</v>
      </c>
      <c r="BN508" s="72"/>
      <c r="BO508" s="71">
        <v>0</v>
      </c>
      <c r="BP508" s="71">
        <v>0</v>
      </c>
      <c r="BQ508" s="71">
        <v>28</v>
      </c>
      <c r="BR508" s="71">
        <v>0</v>
      </c>
      <c r="BS508" s="71">
        <v>3</v>
      </c>
      <c r="BT508" s="71">
        <v>0</v>
      </c>
      <c r="BU508"/>
      <c r="BV508" s="70">
        <v>285.61099999999999</v>
      </c>
      <c r="BW508" s="70">
        <v>0</v>
      </c>
      <c r="BX508" s="70">
        <v>0</v>
      </c>
      <c r="BY508" s="70">
        <v>0</v>
      </c>
      <c r="BZ508" s="70">
        <v>0</v>
      </c>
      <c r="CA508" s="70">
        <v>0</v>
      </c>
      <c r="CB508" s="70">
        <v>0</v>
      </c>
      <c r="CC508" s="70">
        <v>0</v>
      </c>
      <c r="CD508" s="70">
        <v>0</v>
      </c>
    </row>
    <row r="509" spans="1:82">
      <c r="A509" s="70" t="s">
        <v>2302</v>
      </c>
      <c r="B509" s="70">
        <v>323</v>
      </c>
      <c r="C509" s="70">
        <v>18</v>
      </c>
      <c r="D509" s="70">
        <v>19</v>
      </c>
      <c r="E509" s="70">
        <v>2021</v>
      </c>
      <c r="F509" s="70" t="s">
        <v>160</v>
      </c>
      <c r="G509" s="70" t="s">
        <v>1753</v>
      </c>
      <c r="H509" s="70" t="s">
        <v>1754</v>
      </c>
      <c r="I509" s="148"/>
      <c r="J509" s="71">
        <v>1822.9693570664003</v>
      </c>
      <c r="K509" s="71">
        <v>8.3641137406688006</v>
      </c>
      <c r="L509" s="71">
        <v>12.205164638434887</v>
      </c>
      <c r="M509" s="71">
        <v>164.57860292075256</v>
      </c>
      <c r="N509" s="71">
        <v>202.60679472546883</v>
      </c>
      <c r="O509" s="71">
        <v>131.73422454797827</v>
      </c>
      <c r="P509" s="71">
        <v>104.68812108367763</v>
      </c>
      <c r="Q509" s="71">
        <v>8.2542437598829306</v>
      </c>
      <c r="R509" s="71">
        <v>0</v>
      </c>
      <c r="S509" s="71">
        <v>19.877658315651409</v>
      </c>
      <c r="T509" s="72"/>
      <c r="U509" s="71">
        <v>110295431</v>
      </c>
      <c r="V509" s="71">
        <v>3618</v>
      </c>
      <c r="W509" s="71">
        <v>298</v>
      </c>
      <c r="X509" s="71">
        <v>39752</v>
      </c>
      <c r="Y509" s="71">
        <v>62966</v>
      </c>
      <c r="Z509" s="71">
        <v>96925</v>
      </c>
      <c r="AA509" s="71">
        <v>22530</v>
      </c>
      <c r="AB509" s="71">
        <v>141371</v>
      </c>
      <c r="AC509" s="71">
        <v>0</v>
      </c>
      <c r="AD509" s="71">
        <v>19.877658315651409</v>
      </c>
      <c r="AE509" s="72"/>
      <c r="AF509" s="71">
        <v>1115713739.8536098</v>
      </c>
      <c r="AG509" s="71">
        <v>5945669.7010101946</v>
      </c>
      <c r="AH509" s="71">
        <v>2128196.9357427377</v>
      </c>
      <c r="AI509" s="71">
        <v>271786400.70501906</v>
      </c>
      <c r="AJ509" s="71">
        <v>297992825.97122842</v>
      </c>
      <c r="AK509" s="71">
        <v>0</v>
      </c>
      <c r="AL509" s="71">
        <v>0</v>
      </c>
      <c r="AM509" s="71">
        <v>18556907.083276909</v>
      </c>
      <c r="AN509" s="71">
        <v>0</v>
      </c>
      <c r="AO509" s="71">
        <v>0</v>
      </c>
      <c r="AP509" s="71">
        <v>1712123740.249887</v>
      </c>
      <c r="AQ509" s="72"/>
      <c r="AR509" s="71">
        <v>4806</v>
      </c>
      <c r="AS509" s="71">
        <v>1257</v>
      </c>
      <c r="AT509" s="71">
        <v>0</v>
      </c>
      <c r="AU509" s="71">
        <v>0</v>
      </c>
      <c r="AV509" s="71">
        <v>0</v>
      </c>
      <c r="AW509" s="71">
        <v>0</v>
      </c>
      <c r="AX509" s="71"/>
      <c r="AY509" s="72"/>
      <c r="AZ509" s="71">
        <v>21033.999999999931</v>
      </c>
      <c r="BA509" s="71">
        <v>81756.99999999984</v>
      </c>
      <c r="BB509" s="71">
        <v>0</v>
      </c>
      <c r="BC509" s="71">
        <v>0</v>
      </c>
      <c r="BD509" s="71">
        <v>0</v>
      </c>
      <c r="BE509" s="71">
        <v>0</v>
      </c>
      <c r="BF509" s="71"/>
      <c r="BG509" s="72"/>
      <c r="BH509" s="71">
        <v>0</v>
      </c>
      <c r="BI509" s="71">
        <v>0</v>
      </c>
      <c r="BJ509" s="71">
        <v>274.91300000000001</v>
      </c>
      <c r="BK509" s="71">
        <v>0</v>
      </c>
      <c r="BL509" s="71">
        <v>8.8249999999999993</v>
      </c>
      <c r="BM509" s="71">
        <v>0</v>
      </c>
      <c r="BN509" s="72"/>
      <c r="BO509" s="71">
        <v>0</v>
      </c>
      <c r="BP509" s="71">
        <v>0</v>
      </c>
      <c r="BQ509" s="71">
        <v>26</v>
      </c>
      <c r="BR509" s="71">
        <v>0</v>
      </c>
      <c r="BS509" s="71">
        <v>2</v>
      </c>
      <c r="BT509" s="71">
        <v>0</v>
      </c>
      <c r="BU509"/>
      <c r="BV509" s="70">
        <v>283.738</v>
      </c>
      <c r="BW509" s="70">
        <v>0</v>
      </c>
      <c r="BX509" s="70">
        <v>0</v>
      </c>
      <c r="BY509" s="70">
        <v>0</v>
      </c>
      <c r="BZ509" s="70">
        <v>0</v>
      </c>
      <c r="CA509" s="70">
        <v>0</v>
      </c>
      <c r="CB509" s="70">
        <v>0</v>
      </c>
      <c r="CC509" s="70">
        <v>0</v>
      </c>
      <c r="CD509" s="70">
        <v>0</v>
      </c>
    </row>
    <row r="510" spans="1:82">
      <c r="A510" s="70" t="s">
        <v>1758</v>
      </c>
      <c r="B510" s="70">
        <v>323</v>
      </c>
      <c r="C510" s="70">
        <v>19</v>
      </c>
      <c r="D510" s="70">
        <v>19</v>
      </c>
      <c r="E510" s="70">
        <v>2022</v>
      </c>
      <c r="F510" s="70" t="s">
        <v>161</v>
      </c>
      <c r="G510" s="70" t="s">
        <v>1753</v>
      </c>
      <c r="H510" s="70" t="s">
        <v>1754</v>
      </c>
      <c r="I510" s="148"/>
      <c r="J510" s="71">
        <v>1407.8684938951926</v>
      </c>
      <c r="K510" s="71">
        <v>7.5040669912219276</v>
      </c>
      <c r="L510" s="71">
        <v>11.227169531746311</v>
      </c>
      <c r="M510" s="71">
        <v>158.19751309764681</v>
      </c>
      <c r="N510" s="71">
        <v>214.87362956970154</v>
      </c>
      <c r="O510" s="71">
        <v>138.68333360078543</v>
      </c>
      <c r="P510" s="71">
        <v>103.54639751323461</v>
      </c>
      <c r="Q510" s="71">
        <v>8.2982341299560911</v>
      </c>
      <c r="R510" s="71">
        <v>0</v>
      </c>
      <c r="S510" s="71">
        <v>12.56671863735707</v>
      </c>
      <c r="T510" s="72"/>
      <c r="U510" s="71">
        <v>98281393</v>
      </c>
      <c r="V510" s="71">
        <v>3618</v>
      </c>
      <c r="W510" s="71">
        <v>298</v>
      </c>
      <c r="X510" s="71">
        <v>39752</v>
      </c>
      <c r="Y510" s="71">
        <v>63896</v>
      </c>
      <c r="Z510" s="71">
        <v>96947</v>
      </c>
      <c r="AA510" s="71">
        <v>22624</v>
      </c>
      <c r="AB510" s="71">
        <v>140959</v>
      </c>
      <c r="AC510" s="71">
        <v>0</v>
      </c>
      <c r="AD510" s="71">
        <v>12.56671863735707</v>
      </c>
      <c r="AE510" s="72"/>
      <c r="AF510" s="71">
        <v>889369088.50931323</v>
      </c>
      <c r="AG510" s="71">
        <v>5641152.3841510043</v>
      </c>
      <c r="AH510" s="71">
        <v>2318924.7727357596</v>
      </c>
      <c r="AI510" s="71">
        <v>256347232.91755024</v>
      </c>
      <c r="AJ510" s="71">
        <v>326951160.312446</v>
      </c>
      <c r="AK510" s="71">
        <v>0</v>
      </c>
      <c r="AL510" s="71">
        <v>0</v>
      </c>
      <c r="AM510" s="71">
        <v>18201654.292332601</v>
      </c>
      <c r="AN510" s="71">
        <v>0</v>
      </c>
      <c r="AO510" s="71">
        <v>0</v>
      </c>
      <c r="AP510" s="71">
        <v>1498829213.188529</v>
      </c>
      <c r="AQ510" s="72"/>
      <c r="AR510" s="71">
        <v>5131</v>
      </c>
      <c r="AS510" s="71">
        <v>1280</v>
      </c>
      <c r="AT510" s="71">
        <v>0</v>
      </c>
      <c r="AU510" s="71">
        <v>0</v>
      </c>
      <c r="AV510" s="71">
        <v>0</v>
      </c>
      <c r="AW510" s="71">
        <v>0</v>
      </c>
      <c r="AX510" s="71"/>
      <c r="AY510" s="72"/>
      <c r="AZ510" s="71">
        <v>22844.899999999932</v>
      </c>
      <c r="BA510" s="71">
        <v>86979.49999999984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2303</v>
      </c>
      <c r="B511" s="70">
        <v>323</v>
      </c>
      <c r="C511" s="70">
        <v>20</v>
      </c>
      <c r="D511" s="70">
        <v>19</v>
      </c>
      <c r="E511" s="70">
        <v>2023</v>
      </c>
      <c r="F511" s="70" t="s">
        <v>1539</v>
      </c>
      <c r="G511" s="70" t="s">
        <v>1753</v>
      </c>
      <c r="H511" s="70" t="s">
        <v>1754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5464</v>
      </c>
      <c r="AS511" s="71">
        <v>1292</v>
      </c>
      <c r="AT511" s="71">
        <v>0</v>
      </c>
      <c r="AU511" s="71">
        <v>0</v>
      </c>
      <c r="AV511" s="71">
        <v>0</v>
      </c>
      <c r="AW511" s="71">
        <v>0</v>
      </c>
      <c r="AX511" s="71"/>
      <c r="AY511" s="72"/>
      <c r="AZ511" s="71">
        <v>24822.200000000004</v>
      </c>
      <c r="BA511" s="71">
        <v>110939.49999999985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1752</v>
      </c>
      <c r="B512" s="70">
        <v>323</v>
      </c>
      <c r="C512" s="70">
        <v>21</v>
      </c>
      <c r="D512" s="70">
        <v>19</v>
      </c>
      <c r="E512" s="70">
        <v>2024</v>
      </c>
      <c r="F512" s="70" t="s">
        <v>1558</v>
      </c>
      <c r="G512" s="70" t="s">
        <v>1753</v>
      </c>
      <c r="H512" s="70" t="s">
        <v>1754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2304</v>
      </c>
      <c r="B513" s="70">
        <v>103</v>
      </c>
      <c r="C513" s="70">
        <v>1</v>
      </c>
      <c r="D513" s="70">
        <v>7</v>
      </c>
      <c r="E513" s="70">
        <v>1990</v>
      </c>
      <c r="F513" s="70" t="s">
        <v>787</v>
      </c>
      <c r="G513" s="70" t="s">
        <v>2305</v>
      </c>
      <c r="H513" s="70" t="s">
        <v>2306</v>
      </c>
      <c r="I513" s="148"/>
      <c r="J513" s="71">
        <v>543.84414491664666</v>
      </c>
      <c r="K513" s="71">
        <v>8.2684795496445069</v>
      </c>
      <c r="L513" s="71">
        <v>8.5345055475018565</v>
      </c>
      <c r="M513" s="71">
        <v>57.328929814279633</v>
      </c>
      <c r="N513" s="71">
        <v>85.713612443559313</v>
      </c>
      <c r="O513" s="71">
        <v>69.557954308858157</v>
      </c>
      <c r="P513" s="71">
        <v>57.38617541714077</v>
      </c>
      <c r="Q513" s="71">
        <v>5.8366254754074802</v>
      </c>
      <c r="R513" s="71">
        <v>0</v>
      </c>
      <c r="S513" s="71">
        <v>4.9434569991189541</v>
      </c>
      <c r="T513" s="72"/>
      <c r="U513" s="71">
        <v>74169580</v>
      </c>
      <c r="V513" s="71">
        <v>2898</v>
      </c>
      <c r="W513" s="71">
        <v>92</v>
      </c>
      <c r="X513" s="71">
        <v>22431</v>
      </c>
      <c r="Y513" s="71">
        <v>29012</v>
      </c>
      <c r="Z513" s="71">
        <v>28610</v>
      </c>
      <c r="AA513" s="71">
        <v>13934</v>
      </c>
      <c r="AB513" s="71">
        <v>94767</v>
      </c>
      <c r="AC513" s="71">
        <v>0</v>
      </c>
      <c r="AD513" s="71">
        <v>4.9434569991189541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2307</v>
      </c>
      <c r="B514" s="70">
        <v>104</v>
      </c>
      <c r="C514" s="70">
        <v>2</v>
      </c>
      <c r="D514" s="70">
        <v>7</v>
      </c>
      <c r="E514" s="70">
        <v>2005</v>
      </c>
      <c r="F514" s="70" t="s">
        <v>789</v>
      </c>
      <c r="G514" s="70" t="s">
        <v>2305</v>
      </c>
      <c r="H514" s="70" t="s">
        <v>2306</v>
      </c>
      <c r="I514" s="148"/>
      <c r="J514" s="71">
        <v>370.67146406767432</v>
      </c>
      <c r="K514" s="71">
        <v>6.5216600508843161</v>
      </c>
      <c r="L514" s="71">
        <v>8.6166545227224365</v>
      </c>
      <c r="M514" s="71">
        <v>172.6560668582859</v>
      </c>
      <c r="N514" s="71">
        <v>153.23066928255949</v>
      </c>
      <c r="O514" s="71">
        <v>115.3989858640299</v>
      </c>
      <c r="P514" s="71">
        <v>65.236851689727956</v>
      </c>
      <c r="Q514" s="71">
        <v>6.6972617211595296</v>
      </c>
      <c r="R514" s="71">
        <v>0</v>
      </c>
      <c r="S514" s="71">
        <v>12.010724400000001</v>
      </c>
      <c r="T514" s="72"/>
      <c r="U514" s="71">
        <v>56295696</v>
      </c>
      <c r="V514" s="71">
        <v>3108</v>
      </c>
      <c r="W514" s="71">
        <v>103</v>
      </c>
      <c r="X514" s="71">
        <v>35260</v>
      </c>
      <c r="Y514" s="71">
        <v>43829</v>
      </c>
      <c r="Z514" s="71">
        <v>54926</v>
      </c>
      <c r="AA514" s="71">
        <v>12973</v>
      </c>
      <c r="AB514" s="71">
        <v>113678</v>
      </c>
      <c r="AC514" s="71">
        <v>0</v>
      </c>
      <c r="AD514" s="71">
        <v>12.010724400000001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2308</v>
      </c>
      <c r="B515" s="70">
        <v>105</v>
      </c>
      <c r="C515" s="70">
        <v>3</v>
      </c>
      <c r="D515" s="70">
        <v>7</v>
      </c>
      <c r="E515" s="70">
        <v>2006</v>
      </c>
      <c r="F515" s="70" t="s">
        <v>790</v>
      </c>
      <c r="G515" s="70" t="s">
        <v>2305</v>
      </c>
      <c r="H515" s="70" t="s">
        <v>2306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2309</v>
      </c>
      <c r="B516" s="70">
        <v>106</v>
      </c>
      <c r="C516" s="70">
        <v>4</v>
      </c>
      <c r="D516" s="70">
        <v>7</v>
      </c>
      <c r="E516" s="70">
        <v>2007</v>
      </c>
      <c r="F516" s="70" t="s">
        <v>791</v>
      </c>
      <c r="G516" s="70" t="s">
        <v>2305</v>
      </c>
      <c r="H516" s="70" t="s">
        <v>2306</v>
      </c>
      <c r="I516" s="148"/>
      <c r="J516" s="71">
        <v>431.67034138904057</v>
      </c>
      <c r="K516" s="71">
        <v>7.1345804049700297</v>
      </c>
      <c r="L516" s="71">
        <v>8.2414187708803635</v>
      </c>
      <c r="M516" s="71">
        <v>170.21483624131699</v>
      </c>
      <c r="N516" s="71">
        <v>158.50472367766491</v>
      </c>
      <c r="O516" s="71">
        <v>112.21297191919849</v>
      </c>
      <c r="P516" s="71">
        <v>65.271301027576655</v>
      </c>
      <c r="Q516" s="71">
        <v>7.2121371708062396</v>
      </c>
      <c r="R516" s="71">
        <v>0</v>
      </c>
      <c r="S516" s="71">
        <v>11.4813379626</v>
      </c>
      <c r="T516" s="72"/>
      <c r="U516" s="71">
        <v>70337672</v>
      </c>
      <c r="V516" s="71">
        <v>3258</v>
      </c>
      <c r="W516" s="71">
        <v>93</v>
      </c>
      <c r="X516" s="71">
        <v>40833</v>
      </c>
      <c r="Y516" s="71">
        <v>46008</v>
      </c>
      <c r="Z516" s="71">
        <v>55522</v>
      </c>
      <c r="AA516" s="71">
        <v>12782</v>
      </c>
      <c r="AB516" s="71">
        <v>115944</v>
      </c>
      <c r="AC516" s="71">
        <v>0</v>
      </c>
      <c r="AD516" s="71">
        <v>11.4813379626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2310</v>
      </c>
      <c r="B517" s="70">
        <v>107</v>
      </c>
      <c r="C517" s="70">
        <v>5</v>
      </c>
      <c r="D517" s="70">
        <v>7</v>
      </c>
      <c r="E517" s="70">
        <v>2008</v>
      </c>
      <c r="F517" s="70" t="s">
        <v>792</v>
      </c>
      <c r="G517" s="70" t="s">
        <v>2305</v>
      </c>
      <c r="H517" s="70" t="s">
        <v>2306</v>
      </c>
      <c r="I517" s="148"/>
      <c r="J517" s="71">
        <v>373.82019069159958</v>
      </c>
      <c r="K517" s="71">
        <v>5.3477256669341564</v>
      </c>
      <c r="L517" s="71">
        <v>7.0717397540506983</v>
      </c>
      <c r="M517" s="71">
        <v>178.58269430083041</v>
      </c>
      <c r="N517" s="71">
        <v>160.58647932692571</v>
      </c>
      <c r="O517" s="71">
        <v>109.44873502155259</v>
      </c>
      <c r="P517" s="71">
        <v>61.850867460255493</v>
      </c>
      <c r="Q517" s="71">
        <v>7.1934701357682798</v>
      </c>
      <c r="R517" s="71">
        <v>0</v>
      </c>
      <c r="S517" s="71">
        <v>14.71380519035</v>
      </c>
      <c r="T517" s="72"/>
      <c r="U517" s="71">
        <v>71414885</v>
      </c>
      <c r="V517" s="71">
        <v>3258</v>
      </c>
      <c r="W517" s="71">
        <v>93</v>
      </c>
      <c r="X517" s="71">
        <v>40833</v>
      </c>
      <c r="Y517" s="71">
        <v>46997</v>
      </c>
      <c r="Z517" s="71">
        <v>56055</v>
      </c>
      <c r="AA517" s="71">
        <v>12126</v>
      </c>
      <c r="AB517" s="71">
        <v>117546</v>
      </c>
      <c r="AC517" s="71">
        <v>0</v>
      </c>
      <c r="AD517" s="71">
        <v>14.71380519035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2311</v>
      </c>
      <c r="B518" s="70">
        <v>108</v>
      </c>
      <c r="C518" s="70">
        <v>6</v>
      </c>
      <c r="D518" s="70">
        <v>7</v>
      </c>
      <c r="E518" s="70">
        <v>2009</v>
      </c>
      <c r="F518" s="70" t="s">
        <v>176</v>
      </c>
      <c r="G518" s="70" t="s">
        <v>2305</v>
      </c>
      <c r="H518" s="70" t="s">
        <v>2306</v>
      </c>
      <c r="I518" s="148"/>
      <c r="J518" s="71">
        <v>341.24891385986717</v>
      </c>
      <c r="K518" s="71">
        <v>5.2843160940738736</v>
      </c>
      <c r="L518" s="71">
        <v>8.893849263901636</v>
      </c>
      <c r="M518" s="71">
        <v>175.5077552081234</v>
      </c>
      <c r="N518" s="71">
        <v>135.7563552608101</v>
      </c>
      <c r="O518" s="71">
        <v>111.6167633281095</v>
      </c>
      <c r="P518" s="71">
        <v>58.732128759317838</v>
      </c>
      <c r="Q518" s="71">
        <v>6.9418745410282003</v>
      </c>
      <c r="R518" s="71">
        <v>0</v>
      </c>
      <c r="S518" s="71">
        <v>11.74295594416</v>
      </c>
      <c r="T518" s="72"/>
      <c r="U518" s="71">
        <v>61400997</v>
      </c>
      <c r="V518" s="71">
        <v>3555</v>
      </c>
      <c r="W518" s="71">
        <v>159</v>
      </c>
      <c r="X518" s="71">
        <v>49555</v>
      </c>
      <c r="Y518" s="71">
        <v>47782</v>
      </c>
      <c r="Z518" s="71">
        <v>56425</v>
      </c>
      <c r="AA518" s="71">
        <v>11821</v>
      </c>
      <c r="AB518" s="71">
        <v>119077</v>
      </c>
      <c r="AC518" s="71">
        <v>0</v>
      </c>
      <c r="AD518" s="71">
        <v>11.74295594416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142.04900000000001</v>
      </c>
      <c r="BK518" s="71">
        <v>0</v>
      </c>
      <c r="BL518" s="71">
        <v>79.862000000000009</v>
      </c>
      <c r="BM518" s="71">
        <v>0</v>
      </c>
      <c r="BN518" s="72"/>
      <c r="BO518" s="71">
        <v>0</v>
      </c>
      <c r="BP518" s="71">
        <v>0</v>
      </c>
      <c r="BQ518" s="71">
        <v>13</v>
      </c>
      <c r="BR518" s="71">
        <v>0</v>
      </c>
      <c r="BS518" s="71">
        <v>7</v>
      </c>
      <c r="BT518" s="71">
        <v>0</v>
      </c>
      <c r="BU518"/>
      <c r="BV518" s="70">
        <v>182.26900000000001</v>
      </c>
      <c r="BW518" s="70">
        <v>0</v>
      </c>
      <c r="BX518" s="70">
        <v>17.861000000000001</v>
      </c>
      <c r="BY518" s="70">
        <v>0</v>
      </c>
      <c r="BZ518" s="70">
        <v>15.981</v>
      </c>
      <c r="CA518" s="70">
        <v>5.8</v>
      </c>
      <c r="CB518" s="70">
        <v>0</v>
      </c>
      <c r="CC518" s="70">
        <v>0</v>
      </c>
      <c r="CD518" s="70">
        <v>0</v>
      </c>
    </row>
    <row r="519" spans="1:82">
      <c r="A519" s="70" t="s">
        <v>2312</v>
      </c>
      <c r="B519" s="70">
        <v>109</v>
      </c>
      <c r="C519" s="70">
        <v>7</v>
      </c>
      <c r="D519" s="70">
        <v>7</v>
      </c>
      <c r="E519" s="70">
        <v>2010</v>
      </c>
      <c r="F519" s="70" t="s">
        <v>177</v>
      </c>
      <c r="G519" s="70" t="s">
        <v>2305</v>
      </c>
      <c r="H519" s="70" t="s">
        <v>2306</v>
      </c>
      <c r="I519" s="148"/>
      <c r="J519" s="71">
        <v>366.86744434279967</v>
      </c>
      <c r="K519" s="71">
        <v>6.0080627809173146</v>
      </c>
      <c r="L519" s="71">
        <v>8.5154730785487462</v>
      </c>
      <c r="M519" s="71">
        <v>189.60170943717651</v>
      </c>
      <c r="N519" s="71">
        <v>158.1126968894124</v>
      </c>
      <c r="O519" s="71">
        <v>112.63041011550651</v>
      </c>
      <c r="P519" s="71">
        <v>59.385470768763327</v>
      </c>
      <c r="Q519" s="71">
        <v>7.3776372363689697</v>
      </c>
      <c r="R519" s="71">
        <v>0</v>
      </c>
      <c r="S519" s="71">
        <v>15.390990735120001</v>
      </c>
      <c r="T519" s="72"/>
      <c r="U519" s="71">
        <v>67570834</v>
      </c>
      <c r="V519" s="71">
        <v>3555</v>
      </c>
      <c r="W519" s="71">
        <v>159</v>
      </c>
      <c r="X519" s="71">
        <v>49555</v>
      </c>
      <c r="Y519" s="71">
        <v>49274</v>
      </c>
      <c r="Z519" s="71">
        <v>57202</v>
      </c>
      <c r="AA519" s="71">
        <v>11654</v>
      </c>
      <c r="AB519" s="71">
        <v>121265</v>
      </c>
      <c r="AC519" s="71">
        <v>0</v>
      </c>
      <c r="AD519" s="71">
        <v>15.390990735120001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141.09700000000001</v>
      </c>
      <c r="BK519" s="71">
        <v>0</v>
      </c>
      <c r="BL519" s="71">
        <v>79.97699999999999</v>
      </c>
      <c r="BM519" s="71">
        <v>0</v>
      </c>
      <c r="BN519" s="72"/>
      <c r="BO519" s="71">
        <v>0</v>
      </c>
      <c r="BP519" s="71">
        <v>0</v>
      </c>
      <c r="BQ519" s="71">
        <v>14</v>
      </c>
      <c r="BR519" s="71">
        <v>0</v>
      </c>
      <c r="BS519" s="71">
        <v>6</v>
      </c>
      <c r="BT519" s="71">
        <v>0</v>
      </c>
      <c r="BU519"/>
      <c r="BV519" s="70">
        <v>174.74600000000001</v>
      </c>
      <c r="BW519" s="70">
        <v>0</v>
      </c>
      <c r="BX519" s="70">
        <v>21.626999999999999</v>
      </c>
      <c r="BY519" s="70">
        <v>0</v>
      </c>
      <c r="BZ519" s="70">
        <v>18.100999999999999</v>
      </c>
      <c r="CA519" s="70">
        <v>6.6</v>
      </c>
      <c r="CB519" s="70">
        <v>0</v>
      </c>
      <c r="CC519" s="70">
        <v>0</v>
      </c>
      <c r="CD519" s="70">
        <v>0</v>
      </c>
    </row>
    <row r="520" spans="1:82">
      <c r="A520" s="70" t="s">
        <v>2313</v>
      </c>
      <c r="B520" s="70">
        <v>110</v>
      </c>
      <c r="C520" s="70">
        <v>8</v>
      </c>
      <c r="D520" s="70">
        <v>7</v>
      </c>
      <c r="E520" s="70">
        <v>2011</v>
      </c>
      <c r="F520" s="70" t="s">
        <v>178</v>
      </c>
      <c r="G520" s="1064" t="s">
        <v>2305</v>
      </c>
      <c r="H520" s="70" t="s">
        <v>2306</v>
      </c>
      <c r="I520" s="148"/>
      <c r="J520" s="71">
        <v>450.21555927046109</v>
      </c>
      <c r="K520" s="71">
        <v>8.4676111455528229</v>
      </c>
      <c r="L520" s="71">
        <v>6.8347246357800904</v>
      </c>
      <c r="M520" s="71">
        <v>239.82302694363901</v>
      </c>
      <c r="N520" s="71">
        <v>177.59399489875059</v>
      </c>
      <c r="O520" s="71">
        <v>112.2532455275406</v>
      </c>
      <c r="P520" s="71">
        <v>57.723759516023549</v>
      </c>
      <c r="Q520" s="71">
        <v>8.6105826752236698</v>
      </c>
      <c r="R520" s="71">
        <v>0</v>
      </c>
      <c r="S520" s="71">
        <v>13.74659245596</v>
      </c>
      <c r="T520" s="72"/>
      <c r="U520" s="71">
        <v>67620538</v>
      </c>
      <c r="V520" s="71">
        <v>3555</v>
      </c>
      <c r="W520" s="71">
        <v>159</v>
      </c>
      <c r="X520" s="71">
        <v>49555</v>
      </c>
      <c r="Y520" s="71">
        <v>50278</v>
      </c>
      <c r="Z520" s="71">
        <v>58249</v>
      </c>
      <c r="AA520" s="71">
        <v>11665</v>
      </c>
      <c r="AB520" s="71">
        <v>122698</v>
      </c>
      <c r="AC520" s="71">
        <v>0</v>
      </c>
      <c r="AD520" s="71">
        <v>13.74659245596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132.09</v>
      </c>
      <c r="BK520" s="71">
        <v>0</v>
      </c>
      <c r="BL520" s="71">
        <v>77.876000000000005</v>
      </c>
      <c r="BM520" s="71">
        <v>0</v>
      </c>
      <c r="BN520" s="72"/>
      <c r="BO520" s="71">
        <v>0</v>
      </c>
      <c r="BP520" s="71">
        <v>0</v>
      </c>
      <c r="BQ520" s="71">
        <v>13</v>
      </c>
      <c r="BR520" s="71">
        <v>0</v>
      </c>
      <c r="BS520" s="71">
        <v>6</v>
      </c>
      <c r="BT520" s="71">
        <v>0</v>
      </c>
      <c r="BU520"/>
      <c r="BV520" s="70">
        <v>173.386</v>
      </c>
      <c r="BW520" s="70">
        <v>0</v>
      </c>
      <c r="BX520" s="70">
        <v>14.016</v>
      </c>
      <c r="BY520" s="70">
        <v>0</v>
      </c>
      <c r="BZ520" s="70">
        <v>18.064</v>
      </c>
      <c r="CA520" s="70">
        <v>4.5</v>
      </c>
      <c r="CB520" s="70">
        <v>0</v>
      </c>
      <c r="CC520" s="70">
        <v>0</v>
      </c>
      <c r="CD520" s="70">
        <v>0</v>
      </c>
    </row>
    <row r="521" spans="1:82">
      <c r="A521" s="70" t="s">
        <v>2314</v>
      </c>
      <c r="B521" s="70">
        <v>111</v>
      </c>
      <c r="C521" s="70">
        <v>9</v>
      </c>
      <c r="D521" s="70">
        <v>7</v>
      </c>
      <c r="E521" s="70">
        <v>2012</v>
      </c>
      <c r="F521" s="70" t="s">
        <v>179</v>
      </c>
      <c r="G521" s="1064" t="s">
        <v>2305</v>
      </c>
      <c r="H521" s="70" t="s">
        <v>2306</v>
      </c>
      <c r="I521" s="148"/>
      <c r="J521" s="71">
        <v>471.79147695861889</v>
      </c>
      <c r="K521" s="71">
        <v>8.2292304374080842</v>
      </c>
      <c r="L521" s="71">
        <v>6.7650070404003833</v>
      </c>
      <c r="M521" s="71">
        <v>246.19998102074709</v>
      </c>
      <c r="N521" s="71">
        <v>213.49756794428191</v>
      </c>
      <c r="O521" s="71">
        <v>113.33540506045877</v>
      </c>
      <c r="P521" s="71">
        <v>57.44005581646843</v>
      </c>
      <c r="Q521" s="71">
        <v>9.6094285436184901</v>
      </c>
      <c r="R521" s="71">
        <v>0</v>
      </c>
      <c r="S521" s="71">
        <v>21.262835176911999</v>
      </c>
      <c r="T521" s="72"/>
      <c r="U521" s="71">
        <v>58180607</v>
      </c>
      <c r="V521" s="71">
        <v>3555</v>
      </c>
      <c r="W521" s="71">
        <v>159</v>
      </c>
      <c r="X521" s="71">
        <v>49555</v>
      </c>
      <c r="Y521" s="71">
        <v>52597</v>
      </c>
      <c r="Z521" s="71">
        <v>59277</v>
      </c>
      <c r="AA521" s="71">
        <v>11542</v>
      </c>
      <c r="AB521" s="71">
        <v>126032</v>
      </c>
      <c r="AC521" s="71">
        <v>0</v>
      </c>
      <c r="AD521" s="71">
        <v>21.262835176911999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163.595</v>
      </c>
      <c r="BK521" s="71">
        <v>0</v>
      </c>
      <c r="BL521" s="71">
        <v>99.728999999999999</v>
      </c>
      <c r="BM521" s="71">
        <v>0</v>
      </c>
      <c r="BN521" s="72"/>
      <c r="BO521" s="71">
        <v>0</v>
      </c>
      <c r="BP521" s="71">
        <v>0</v>
      </c>
      <c r="BQ521" s="71">
        <v>14</v>
      </c>
      <c r="BR521" s="71">
        <v>0</v>
      </c>
      <c r="BS521" s="71">
        <v>7</v>
      </c>
      <c r="BT521" s="71">
        <v>0</v>
      </c>
      <c r="BU521"/>
      <c r="BV521" s="70">
        <v>219.14599999999999</v>
      </c>
      <c r="BW521" s="70">
        <v>0</v>
      </c>
      <c r="BX521" s="70">
        <v>21.204999999999998</v>
      </c>
      <c r="BY521" s="70">
        <v>0</v>
      </c>
      <c r="BZ521" s="70">
        <v>17.873000000000001</v>
      </c>
      <c r="CA521" s="70">
        <v>5.0999999999999996</v>
      </c>
      <c r="CB521" s="70">
        <v>0</v>
      </c>
      <c r="CC521" s="70">
        <v>0</v>
      </c>
      <c r="CD521" s="70">
        <v>0</v>
      </c>
    </row>
    <row r="522" spans="1:82">
      <c r="A522" s="70" t="s">
        <v>2315</v>
      </c>
      <c r="B522" s="70">
        <v>112</v>
      </c>
      <c r="C522" s="70">
        <v>10</v>
      </c>
      <c r="D522" s="70">
        <v>7</v>
      </c>
      <c r="E522" s="70">
        <v>2013</v>
      </c>
      <c r="F522" s="70" t="s">
        <v>180</v>
      </c>
      <c r="G522" s="70" t="s">
        <v>2305</v>
      </c>
      <c r="H522" s="70" t="s">
        <v>2306</v>
      </c>
      <c r="I522" s="148"/>
      <c r="J522" s="71">
        <v>484.77357378574823</v>
      </c>
      <c r="K522" s="71">
        <v>6.7041835841398054</v>
      </c>
      <c r="L522" s="71">
        <v>7.0009024142452896</v>
      </c>
      <c r="M522" s="71">
        <v>252.0568972199527</v>
      </c>
      <c r="N522" s="71">
        <v>234.31907957194329</v>
      </c>
      <c r="O522" s="71">
        <v>110.80489155320724</v>
      </c>
      <c r="P522" s="71">
        <v>57.261856613668478</v>
      </c>
      <c r="Q522" s="71">
        <v>9.8584170851924995</v>
      </c>
      <c r="R522" s="71">
        <v>0</v>
      </c>
      <c r="S522" s="71">
        <v>18.19447448</v>
      </c>
      <c r="T522" s="72"/>
      <c r="U522" s="71">
        <v>62429259</v>
      </c>
      <c r="V522" s="71">
        <v>3555</v>
      </c>
      <c r="W522" s="71">
        <v>159</v>
      </c>
      <c r="X522" s="71">
        <v>49555</v>
      </c>
      <c r="Y522" s="71">
        <v>53717</v>
      </c>
      <c r="Z522" s="71">
        <v>60541</v>
      </c>
      <c r="AA522" s="71">
        <v>11463</v>
      </c>
      <c r="AB522" s="71">
        <v>127444</v>
      </c>
      <c r="AC522" s="71">
        <v>0</v>
      </c>
      <c r="AD522" s="71">
        <v>18.19447448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166.41200000000001</v>
      </c>
      <c r="BK522" s="71">
        <v>0</v>
      </c>
      <c r="BL522" s="71">
        <v>103.24300000000001</v>
      </c>
      <c r="BM522" s="71">
        <v>0</v>
      </c>
      <c r="BN522" s="72"/>
      <c r="BO522" s="71">
        <v>0</v>
      </c>
      <c r="BP522" s="71">
        <v>0</v>
      </c>
      <c r="BQ522" s="71">
        <v>13</v>
      </c>
      <c r="BR522" s="71">
        <v>0</v>
      </c>
      <c r="BS522" s="71">
        <v>7</v>
      </c>
      <c r="BT522" s="71">
        <v>0</v>
      </c>
      <c r="BU522"/>
      <c r="BV522" s="70">
        <v>233.054</v>
      </c>
      <c r="BW522" s="70">
        <v>0</v>
      </c>
      <c r="BX522" s="70">
        <v>18.581</v>
      </c>
      <c r="BY522" s="70">
        <v>0</v>
      </c>
      <c r="BZ522" s="70">
        <v>18.02</v>
      </c>
      <c r="CA522" s="70">
        <v>0</v>
      </c>
      <c r="CB522" s="70">
        <v>0</v>
      </c>
      <c r="CC522" s="70">
        <v>0</v>
      </c>
      <c r="CD522" s="70">
        <v>0</v>
      </c>
    </row>
    <row r="523" spans="1:82">
      <c r="A523" s="70" t="s">
        <v>2316</v>
      </c>
      <c r="B523" s="70">
        <v>113</v>
      </c>
      <c r="C523" s="70">
        <v>11</v>
      </c>
      <c r="D523" s="70">
        <v>7</v>
      </c>
      <c r="E523" s="70">
        <v>2014</v>
      </c>
      <c r="F523" s="70" t="s">
        <v>181</v>
      </c>
      <c r="G523" s="70" t="s">
        <v>2305</v>
      </c>
      <c r="H523" s="70" t="s">
        <v>2306</v>
      </c>
      <c r="I523" s="148"/>
      <c r="J523" s="71">
        <v>497.49508916480698</v>
      </c>
      <c r="K523" s="71">
        <v>7.3983474496856596</v>
      </c>
      <c r="L523" s="71">
        <v>11.822851853691409</v>
      </c>
      <c r="M523" s="71">
        <v>266.68102010606827</v>
      </c>
      <c r="N523" s="71">
        <v>234.689141845357</v>
      </c>
      <c r="O523" s="71">
        <v>106.67920087405531</v>
      </c>
      <c r="P523" s="71">
        <v>57.705113541496829</v>
      </c>
      <c r="Q523" s="71">
        <v>9.5623941542508906</v>
      </c>
      <c r="R523" s="71">
        <v>0</v>
      </c>
      <c r="S523" s="71">
        <v>19.995989858196001</v>
      </c>
      <c r="T523" s="72"/>
      <c r="U523" s="71">
        <v>64251157</v>
      </c>
      <c r="V523" s="71">
        <v>3311</v>
      </c>
      <c r="W523" s="71">
        <v>298</v>
      </c>
      <c r="X523" s="71">
        <v>54245</v>
      </c>
      <c r="Y523" s="71">
        <v>54299</v>
      </c>
      <c r="Z523" s="71">
        <v>61389</v>
      </c>
      <c r="AA523" s="71">
        <v>11492</v>
      </c>
      <c r="AB523" s="71">
        <v>128843</v>
      </c>
      <c r="AC523" s="71">
        <v>0</v>
      </c>
      <c r="AD523" s="71">
        <v>19.995989858196001</v>
      </c>
      <c r="AE523" s="72"/>
      <c r="AF523" s="71"/>
      <c r="AG523" s="71"/>
      <c r="AH523" s="71"/>
      <c r="AI523" s="71"/>
      <c r="AJ523" s="71"/>
      <c r="AK523" s="71"/>
      <c r="AL523" s="71"/>
      <c r="AM523" s="71"/>
      <c r="AN523" s="71"/>
      <c r="AO523" s="71"/>
      <c r="AP523" s="71"/>
      <c r="AQ523" s="72"/>
      <c r="AR523" s="71">
        <v>2904</v>
      </c>
      <c r="AS523" s="71">
        <v>265</v>
      </c>
      <c r="AT523" s="71">
        <v>1</v>
      </c>
      <c r="AU523" s="71">
        <v>0</v>
      </c>
      <c r="AV523" s="71">
        <v>0</v>
      </c>
      <c r="AW523" s="71">
        <v>0</v>
      </c>
      <c r="AX523" s="71"/>
      <c r="AY523" s="72"/>
      <c r="AZ523" s="71">
        <v>11399.9</v>
      </c>
      <c r="BA523" s="71">
        <v>7573.5</v>
      </c>
      <c r="BB523" s="71">
        <v>1500</v>
      </c>
      <c r="BC523" s="71">
        <v>0</v>
      </c>
      <c r="BD523" s="71">
        <v>0</v>
      </c>
      <c r="BE523" s="71">
        <v>0</v>
      </c>
      <c r="BF523" s="71"/>
      <c r="BG523" s="72"/>
      <c r="BH523" s="71">
        <v>0</v>
      </c>
      <c r="BI523" s="71">
        <v>0</v>
      </c>
      <c r="BJ523" s="71">
        <v>164.96</v>
      </c>
      <c r="BK523" s="71">
        <v>0</v>
      </c>
      <c r="BL523" s="71">
        <v>105.49299999999999</v>
      </c>
      <c r="BM523" s="71">
        <v>0</v>
      </c>
      <c r="BN523" s="72"/>
      <c r="BO523" s="71">
        <v>0</v>
      </c>
      <c r="BP523" s="71">
        <v>0</v>
      </c>
      <c r="BQ523" s="71">
        <v>13</v>
      </c>
      <c r="BR523" s="71">
        <v>0</v>
      </c>
      <c r="BS523" s="71">
        <v>7</v>
      </c>
      <c r="BT523" s="71">
        <v>0</v>
      </c>
      <c r="BU523"/>
      <c r="BV523" s="70">
        <v>231.024</v>
      </c>
      <c r="BW523" s="70">
        <v>0</v>
      </c>
      <c r="BX523" s="70">
        <v>20.298999999999999</v>
      </c>
      <c r="BY523" s="70">
        <v>0</v>
      </c>
      <c r="BZ523" s="70">
        <v>19.13</v>
      </c>
      <c r="CA523" s="70">
        <v>0</v>
      </c>
      <c r="CB523" s="70">
        <v>0</v>
      </c>
      <c r="CC523" s="70">
        <v>0</v>
      </c>
      <c r="CD523" s="70">
        <v>0</v>
      </c>
    </row>
    <row r="524" spans="1:82">
      <c r="A524" s="70" t="s">
        <v>2317</v>
      </c>
      <c r="B524" s="70">
        <v>114</v>
      </c>
      <c r="C524" s="70">
        <v>12</v>
      </c>
      <c r="D524" s="70">
        <v>7</v>
      </c>
      <c r="E524" s="70">
        <v>2015</v>
      </c>
      <c r="F524" s="70" t="s">
        <v>182</v>
      </c>
      <c r="G524" s="70" t="s">
        <v>2305</v>
      </c>
      <c r="H524" s="70" t="s">
        <v>2306</v>
      </c>
      <c r="I524" s="148"/>
      <c r="J524" s="71">
        <v>386.92500907696041</v>
      </c>
      <c r="K524" s="71">
        <v>7.0896384412917772</v>
      </c>
      <c r="L524" s="71">
        <v>12.147029233717459</v>
      </c>
      <c r="M524" s="71">
        <v>265.67389467902399</v>
      </c>
      <c r="N524" s="71">
        <v>203.15724109767891</v>
      </c>
      <c r="O524" s="71">
        <v>106.97386462430805</v>
      </c>
      <c r="P524" s="71">
        <v>57.966791689946497</v>
      </c>
      <c r="Q524" s="71">
        <v>9.4730001589158501</v>
      </c>
      <c r="R524" s="71">
        <v>0</v>
      </c>
      <c r="S524" s="71">
        <v>16.970884599200001</v>
      </c>
      <c r="T524" s="72"/>
      <c r="U524" s="71">
        <v>64394831</v>
      </c>
      <c r="V524" s="71">
        <v>3311</v>
      </c>
      <c r="W524" s="71">
        <v>298</v>
      </c>
      <c r="X524" s="71">
        <v>54245</v>
      </c>
      <c r="Y524" s="71">
        <v>55188</v>
      </c>
      <c r="Z524" s="71">
        <v>62151</v>
      </c>
      <c r="AA524" s="71">
        <v>11535</v>
      </c>
      <c r="AB524" s="71">
        <v>130385</v>
      </c>
      <c r="AC524" s="71">
        <v>0</v>
      </c>
      <c r="AD524" s="71">
        <v>16.970884599200001</v>
      </c>
      <c r="AE524" s="72"/>
      <c r="AF524" s="71">
        <v>470421544.6059742</v>
      </c>
      <c r="AG524" s="71">
        <v>5488140.687063192</v>
      </c>
      <c r="AH524" s="71">
        <v>2421867.0806907499</v>
      </c>
      <c r="AI524" s="71">
        <v>365283968.09105158</v>
      </c>
      <c r="AJ524" s="71">
        <v>313639233.77528667</v>
      </c>
      <c r="AK524" s="71">
        <v>0</v>
      </c>
      <c r="AL524" s="71">
        <v>0</v>
      </c>
      <c r="AM524" s="71">
        <v>17868717.30549597</v>
      </c>
      <c r="AN524" s="71">
        <v>0</v>
      </c>
      <c r="AO524" s="71">
        <v>0</v>
      </c>
      <c r="AP524" s="71">
        <v>1175123471.5455625</v>
      </c>
      <c r="AQ524" s="72"/>
      <c r="AR524" s="71">
        <v>3247</v>
      </c>
      <c r="AS524" s="71">
        <v>347</v>
      </c>
      <c r="AT524" s="71">
        <v>1</v>
      </c>
      <c r="AU524" s="71">
        <v>0</v>
      </c>
      <c r="AV524" s="71">
        <v>0</v>
      </c>
      <c r="AW524" s="71">
        <v>0</v>
      </c>
      <c r="AX524" s="71"/>
      <c r="AY524" s="72"/>
      <c r="AZ524" s="71">
        <v>12939</v>
      </c>
      <c r="BA524" s="71">
        <v>16163.7</v>
      </c>
      <c r="BB524" s="71">
        <v>1500</v>
      </c>
      <c r="BC524" s="71">
        <v>0</v>
      </c>
      <c r="BD524" s="71">
        <v>0</v>
      </c>
      <c r="BE524" s="71">
        <v>0</v>
      </c>
      <c r="BF524" s="71"/>
      <c r="BG524" s="72"/>
      <c r="BH524" s="71">
        <v>0</v>
      </c>
      <c r="BI524" s="71">
        <v>0</v>
      </c>
      <c r="BJ524" s="71">
        <v>161.91</v>
      </c>
      <c r="BK524" s="71">
        <v>0</v>
      </c>
      <c r="BL524" s="71">
        <v>80.435999999999993</v>
      </c>
      <c r="BM524" s="71">
        <v>0</v>
      </c>
      <c r="BN524" s="72"/>
      <c r="BO524" s="71">
        <v>0</v>
      </c>
      <c r="BP524" s="71">
        <v>0</v>
      </c>
      <c r="BQ524" s="71">
        <v>13</v>
      </c>
      <c r="BR524" s="71">
        <v>0</v>
      </c>
      <c r="BS524" s="71">
        <v>6</v>
      </c>
      <c r="BT524" s="71">
        <v>0</v>
      </c>
      <c r="BU524"/>
      <c r="BV524" s="70">
        <v>223.41800000000001</v>
      </c>
      <c r="BW524" s="70">
        <v>0</v>
      </c>
      <c r="BX524" s="70">
        <v>0</v>
      </c>
      <c r="BY524" s="70">
        <v>0</v>
      </c>
      <c r="BZ524" s="70">
        <v>18.928000000000001</v>
      </c>
      <c r="CA524" s="70">
        <v>0</v>
      </c>
      <c r="CB524" s="70">
        <v>0</v>
      </c>
      <c r="CC524" s="70">
        <v>0</v>
      </c>
      <c r="CD524" s="70">
        <v>0</v>
      </c>
    </row>
    <row r="525" spans="1:82">
      <c r="A525" s="70" t="s">
        <v>2318</v>
      </c>
      <c r="B525" s="70">
        <v>115</v>
      </c>
      <c r="C525" s="70">
        <v>13</v>
      </c>
      <c r="D525" s="70">
        <v>7</v>
      </c>
      <c r="E525" s="70">
        <v>2016</v>
      </c>
      <c r="F525" s="70" t="s">
        <v>155</v>
      </c>
      <c r="G525" s="70" t="s">
        <v>2305</v>
      </c>
      <c r="H525" s="70" t="s">
        <v>2306</v>
      </c>
      <c r="I525" s="148"/>
      <c r="J525" s="71">
        <v>348.30486762313632</v>
      </c>
      <c r="K525" s="71">
        <v>6.9532415776854819</v>
      </c>
      <c r="L525" s="71">
        <v>13.685427947110769</v>
      </c>
      <c r="M525" s="71">
        <v>249.50696580139399</v>
      </c>
      <c r="N525" s="71">
        <v>220.03963354492797</v>
      </c>
      <c r="O525" s="71">
        <v>107.19319000528868</v>
      </c>
      <c r="P525" s="71">
        <v>56.25914127448906</v>
      </c>
      <c r="Q525" s="71">
        <v>9.2934796965634483</v>
      </c>
      <c r="R525" s="71">
        <v>0</v>
      </c>
      <c r="S525" s="71">
        <v>17.285662886400001</v>
      </c>
      <c r="T525" s="72"/>
      <c r="U525" s="71">
        <v>57787999</v>
      </c>
      <c r="V525" s="71">
        <v>3311</v>
      </c>
      <c r="W525" s="71">
        <v>298</v>
      </c>
      <c r="X525" s="71">
        <v>54245</v>
      </c>
      <c r="Y525" s="71">
        <v>56187</v>
      </c>
      <c r="Z525" s="71">
        <v>63044</v>
      </c>
      <c r="AA525" s="71">
        <v>11579</v>
      </c>
      <c r="AB525" s="71">
        <v>131576</v>
      </c>
      <c r="AC525" s="71">
        <v>0</v>
      </c>
      <c r="AD525" s="71">
        <v>17.285662886400001</v>
      </c>
      <c r="AE525" s="72"/>
      <c r="AF525" s="71">
        <v>423505240.55498248</v>
      </c>
      <c r="AG525" s="71">
        <v>5112999.0656245342</v>
      </c>
      <c r="AH525" s="71">
        <v>2575846.9056649208</v>
      </c>
      <c r="AI525" s="71">
        <v>381781999.23876101</v>
      </c>
      <c r="AJ525" s="71">
        <v>311518292.68170989</v>
      </c>
      <c r="AK525" s="71">
        <v>0</v>
      </c>
      <c r="AL525" s="71">
        <v>0</v>
      </c>
      <c r="AM525" s="71">
        <v>18045947.906654689</v>
      </c>
      <c r="AN525" s="71">
        <v>0</v>
      </c>
      <c r="AO525" s="71">
        <v>0</v>
      </c>
      <c r="AP525" s="71">
        <v>1142540326.3533976</v>
      </c>
      <c r="AQ525" s="72"/>
      <c r="AR525" s="71">
        <v>3486</v>
      </c>
      <c r="AS525" s="71">
        <v>403</v>
      </c>
      <c r="AT525" s="71">
        <v>1</v>
      </c>
      <c r="AU525" s="71">
        <v>0</v>
      </c>
      <c r="AV525" s="71">
        <v>0</v>
      </c>
      <c r="AW525" s="71">
        <v>0</v>
      </c>
      <c r="AX525" s="71"/>
      <c r="AY525" s="72"/>
      <c r="AZ525" s="71">
        <v>14052.8</v>
      </c>
      <c r="BA525" s="71">
        <v>16954.7</v>
      </c>
      <c r="BB525" s="71">
        <v>1500</v>
      </c>
      <c r="BC525" s="71">
        <v>0</v>
      </c>
      <c r="BD525" s="71">
        <v>0</v>
      </c>
      <c r="BE525" s="71">
        <v>0</v>
      </c>
      <c r="BF525" s="71"/>
      <c r="BG525" s="72"/>
      <c r="BH525" s="71">
        <v>0</v>
      </c>
      <c r="BI525" s="71">
        <v>0</v>
      </c>
      <c r="BJ525" s="71">
        <v>163.81399999999999</v>
      </c>
      <c r="BK525" s="71">
        <v>0</v>
      </c>
      <c r="BL525" s="71">
        <v>98.600000000000009</v>
      </c>
      <c r="BM525" s="71">
        <v>0</v>
      </c>
      <c r="BN525" s="72"/>
      <c r="BO525" s="71">
        <v>0</v>
      </c>
      <c r="BP525" s="71">
        <v>0</v>
      </c>
      <c r="BQ525" s="71">
        <v>14</v>
      </c>
      <c r="BR525" s="71">
        <v>0</v>
      </c>
      <c r="BS525" s="71">
        <v>7</v>
      </c>
      <c r="BT525" s="71">
        <v>0</v>
      </c>
      <c r="BU525"/>
      <c r="BV525" s="70">
        <v>225.57400000000001</v>
      </c>
      <c r="BW525" s="70">
        <v>0</v>
      </c>
      <c r="BX525" s="70">
        <v>18.236000000000001</v>
      </c>
      <c r="BY525" s="70">
        <v>0</v>
      </c>
      <c r="BZ525" s="70">
        <v>18.603999999999999</v>
      </c>
      <c r="CA525" s="70">
        <v>0</v>
      </c>
      <c r="CB525" s="70">
        <v>0</v>
      </c>
      <c r="CC525" s="70">
        <v>0</v>
      </c>
      <c r="CD525" s="70">
        <v>0</v>
      </c>
    </row>
    <row r="526" spans="1:82">
      <c r="A526" s="70" t="s">
        <v>2319</v>
      </c>
      <c r="B526" s="70">
        <v>116</v>
      </c>
      <c r="C526" s="70">
        <v>14</v>
      </c>
      <c r="D526" s="70">
        <v>7</v>
      </c>
      <c r="E526" s="70">
        <v>2017</v>
      </c>
      <c r="F526" s="70" t="s">
        <v>156</v>
      </c>
      <c r="G526" s="70" t="s">
        <v>2305</v>
      </c>
      <c r="H526" s="70" t="s">
        <v>2306</v>
      </c>
      <c r="I526" s="148"/>
      <c r="J526" s="71">
        <v>336.32622795816712</v>
      </c>
      <c r="K526" s="71">
        <v>6.7858010714850288</v>
      </c>
      <c r="L526" s="71">
        <v>10.874427702672142</v>
      </c>
      <c r="M526" s="71">
        <v>200.55478865873127</v>
      </c>
      <c r="N526" s="71">
        <v>206.74515956207702</v>
      </c>
      <c r="O526" s="71">
        <v>107.36580905202447</v>
      </c>
      <c r="P526" s="71">
        <v>55.762749337626254</v>
      </c>
      <c r="Q526" s="71">
        <v>9.0764100208597895</v>
      </c>
      <c r="R526" s="71">
        <v>0</v>
      </c>
      <c r="S526" s="71">
        <v>20.300180857611618</v>
      </c>
      <c r="T526" s="72"/>
      <c r="U526" s="71">
        <v>64331418.000000007</v>
      </c>
      <c r="V526" s="71">
        <v>3311</v>
      </c>
      <c r="W526" s="71">
        <v>298</v>
      </c>
      <c r="X526" s="71">
        <v>54245</v>
      </c>
      <c r="Y526" s="71">
        <v>57350</v>
      </c>
      <c r="Z526" s="71">
        <v>64193</v>
      </c>
      <c r="AA526" s="71">
        <v>11550</v>
      </c>
      <c r="AB526" s="71">
        <v>132885</v>
      </c>
      <c r="AC526" s="71">
        <v>0</v>
      </c>
      <c r="AD526" s="71">
        <v>20.300180857611618</v>
      </c>
      <c r="AE526" s="72"/>
      <c r="AF526" s="71">
        <v>455668626.36626142</v>
      </c>
      <c r="AG526" s="71">
        <v>5290624.8614012254</v>
      </c>
      <c r="AH526" s="71">
        <v>2739053.2593396562</v>
      </c>
      <c r="AI526" s="71">
        <v>349628514.85403353</v>
      </c>
      <c r="AJ526" s="71">
        <v>346984358.96245939</v>
      </c>
      <c r="AK526" s="71">
        <v>0</v>
      </c>
      <c r="AL526" s="71">
        <v>0</v>
      </c>
      <c r="AM526" s="71">
        <v>18253998.13788189</v>
      </c>
      <c r="AN526" s="71">
        <v>0</v>
      </c>
      <c r="AO526" s="71">
        <v>0</v>
      </c>
      <c r="AP526" s="71">
        <v>1178565176.4413772</v>
      </c>
      <c r="AQ526" s="72"/>
      <c r="AR526" s="71">
        <v>3699</v>
      </c>
      <c r="AS526" s="71">
        <v>441</v>
      </c>
      <c r="AT526" s="71">
        <v>1</v>
      </c>
      <c r="AU526" s="71">
        <v>0</v>
      </c>
      <c r="AV526" s="71">
        <v>0</v>
      </c>
      <c r="AW526" s="71">
        <v>1</v>
      </c>
      <c r="AX526" s="71"/>
      <c r="AY526" s="72"/>
      <c r="AZ526" s="71">
        <v>15067.1</v>
      </c>
      <c r="BA526" s="71">
        <v>18061.3</v>
      </c>
      <c r="BB526" s="71">
        <v>1500</v>
      </c>
      <c r="BC526" s="71">
        <v>0</v>
      </c>
      <c r="BD526" s="71">
        <v>0</v>
      </c>
      <c r="BE526" s="71">
        <v>1550</v>
      </c>
      <c r="BF526" s="71"/>
      <c r="BG526" s="72"/>
      <c r="BH526" s="71">
        <v>0</v>
      </c>
      <c r="BI526" s="71">
        <v>0</v>
      </c>
      <c r="BJ526" s="71">
        <v>173.851</v>
      </c>
      <c r="BK526" s="71">
        <v>0</v>
      </c>
      <c r="BL526" s="71">
        <v>99.790999999999997</v>
      </c>
      <c r="BM526" s="71">
        <v>0</v>
      </c>
      <c r="BN526" s="72"/>
      <c r="BO526" s="71">
        <v>0</v>
      </c>
      <c r="BP526" s="71">
        <v>0</v>
      </c>
      <c r="BQ526" s="71">
        <v>15</v>
      </c>
      <c r="BR526" s="71">
        <v>0</v>
      </c>
      <c r="BS526" s="71">
        <v>7</v>
      </c>
      <c r="BT526" s="71">
        <v>0</v>
      </c>
      <c r="BU526"/>
      <c r="BV526" s="70">
        <v>235.03299999999999</v>
      </c>
      <c r="BW526" s="70">
        <v>0</v>
      </c>
      <c r="BX526" s="70">
        <v>19.289000000000001</v>
      </c>
      <c r="BY526" s="70">
        <v>0</v>
      </c>
      <c r="BZ526" s="70">
        <v>19.32</v>
      </c>
      <c r="CA526" s="70">
        <v>0</v>
      </c>
      <c r="CB526" s="70">
        <v>0</v>
      </c>
      <c r="CC526" s="70">
        <v>0</v>
      </c>
      <c r="CD526" s="70">
        <v>0</v>
      </c>
    </row>
    <row r="527" spans="1:82">
      <c r="A527" s="70" t="s">
        <v>2320</v>
      </c>
      <c r="B527" s="70">
        <v>117</v>
      </c>
      <c r="C527" s="70">
        <v>15</v>
      </c>
      <c r="D527" s="70">
        <v>7</v>
      </c>
      <c r="E527" s="70">
        <v>2018</v>
      </c>
      <c r="F527" s="70" t="s">
        <v>183</v>
      </c>
      <c r="G527" s="70" t="s">
        <v>2305</v>
      </c>
      <c r="H527" s="70" t="s">
        <v>2306</v>
      </c>
      <c r="I527" s="148"/>
      <c r="J527" s="71">
        <v>269.44093668458368</v>
      </c>
      <c r="K527" s="71">
        <v>6.5645772642503708</v>
      </c>
      <c r="L527" s="71">
        <v>9.8190391364560927</v>
      </c>
      <c r="M527" s="71">
        <v>188.00727257972301</v>
      </c>
      <c r="N527" s="71">
        <v>152.35655234827064</v>
      </c>
      <c r="O527" s="71">
        <v>106.6910788298017</v>
      </c>
      <c r="P527" s="71">
        <v>55.389309331445638</v>
      </c>
      <c r="Q527" s="71">
        <v>8.4914471521121904</v>
      </c>
      <c r="R527" s="71">
        <v>0</v>
      </c>
      <c r="S527" s="71">
        <v>20.074047179099999</v>
      </c>
      <c r="T527" s="72"/>
      <c r="U527" s="71">
        <v>65828981.999999993</v>
      </c>
      <c r="V527" s="71">
        <v>3311</v>
      </c>
      <c r="W527" s="71">
        <v>298</v>
      </c>
      <c r="X527" s="71">
        <v>54245</v>
      </c>
      <c r="Y527" s="71">
        <v>58384</v>
      </c>
      <c r="Z527" s="71">
        <v>65011</v>
      </c>
      <c r="AA527" s="71">
        <v>11588</v>
      </c>
      <c r="AB527" s="71">
        <v>133975</v>
      </c>
      <c r="AC527" s="71">
        <v>0</v>
      </c>
      <c r="AD527" s="71">
        <v>20.074047179099999</v>
      </c>
      <c r="AE527" s="72"/>
      <c r="AF527" s="71">
        <v>408132003.69724959</v>
      </c>
      <c r="AG527" s="71">
        <v>5267373.874906728</v>
      </c>
      <c r="AH527" s="71">
        <v>2584400.9204681101</v>
      </c>
      <c r="AI527" s="71">
        <v>367938587.66834319</v>
      </c>
      <c r="AJ527" s="71">
        <v>287956399.89089799</v>
      </c>
      <c r="AK527" s="71">
        <v>0</v>
      </c>
      <c r="AL527" s="71">
        <v>0</v>
      </c>
      <c r="AM527" s="71">
        <v>18441807.557593159</v>
      </c>
      <c r="AN527" s="71">
        <v>0</v>
      </c>
      <c r="AO527" s="71">
        <v>0</v>
      </c>
      <c r="AP527" s="71">
        <v>1090320573.6094587</v>
      </c>
      <c r="AQ527" s="72"/>
      <c r="AR527" s="71">
        <v>3933</v>
      </c>
      <c r="AS527" s="71">
        <v>490</v>
      </c>
      <c r="AT527" s="71">
        <v>1</v>
      </c>
      <c r="AU527" s="71">
        <v>0</v>
      </c>
      <c r="AV527" s="71">
        <v>0</v>
      </c>
      <c r="AW527" s="71">
        <v>1</v>
      </c>
      <c r="AX527" s="71"/>
      <c r="AY527" s="72"/>
      <c r="AZ527" s="71">
        <v>16201.300000000003</v>
      </c>
      <c r="BA527" s="71">
        <v>19318.599999999999</v>
      </c>
      <c r="BB527" s="71">
        <v>1500</v>
      </c>
      <c r="BC527" s="71">
        <v>0</v>
      </c>
      <c r="BD527" s="71">
        <v>0</v>
      </c>
      <c r="BE527" s="71">
        <v>1550</v>
      </c>
      <c r="BF527" s="71"/>
      <c r="BG527" s="72"/>
      <c r="BH527" s="71">
        <v>0</v>
      </c>
      <c r="BI527" s="71">
        <v>0</v>
      </c>
      <c r="BJ527" s="71">
        <v>160.22</v>
      </c>
      <c r="BK527" s="71">
        <v>0</v>
      </c>
      <c r="BL527" s="71">
        <v>91.995999999999995</v>
      </c>
      <c r="BM527" s="71">
        <v>0</v>
      </c>
      <c r="BN527" s="72"/>
      <c r="BO527" s="71">
        <v>0</v>
      </c>
      <c r="BP527" s="71">
        <v>0</v>
      </c>
      <c r="BQ527" s="71">
        <v>16</v>
      </c>
      <c r="BR527" s="71">
        <v>0</v>
      </c>
      <c r="BS527" s="71">
        <v>7</v>
      </c>
      <c r="BT527" s="71">
        <v>0</v>
      </c>
      <c r="BU527"/>
      <c r="BV527" s="70">
        <v>212.92699999999999</v>
      </c>
      <c r="BW527" s="70">
        <v>0</v>
      </c>
      <c r="BX527" s="70">
        <v>20.077000000000002</v>
      </c>
      <c r="BY527" s="70">
        <v>0</v>
      </c>
      <c r="BZ527" s="70">
        <v>19.212</v>
      </c>
      <c r="CA527" s="70">
        <v>0</v>
      </c>
      <c r="CB527" s="70">
        <v>0</v>
      </c>
      <c r="CC527" s="70">
        <v>0</v>
      </c>
      <c r="CD527" s="70">
        <v>0</v>
      </c>
    </row>
    <row r="528" spans="1:82">
      <c r="A528" s="70" t="s">
        <v>2321</v>
      </c>
      <c r="B528" s="70">
        <v>118</v>
      </c>
      <c r="C528" s="70">
        <v>16</v>
      </c>
      <c r="D528" s="70">
        <v>7</v>
      </c>
      <c r="E528" s="70">
        <v>2019</v>
      </c>
      <c r="F528" s="70" t="s">
        <v>158</v>
      </c>
      <c r="G528" s="70" t="s">
        <v>2305</v>
      </c>
      <c r="H528" s="70" t="s">
        <v>2306</v>
      </c>
      <c r="I528" s="148"/>
      <c r="J528" s="71">
        <v>245.0990509100651</v>
      </c>
      <c r="K528" s="71">
        <v>6.0183847882128578</v>
      </c>
      <c r="L528" s="71">
        <v>9.8955270958229811</v>
      </c>
      <c r="M528" s="71">
        <v>169.56189775190168</v>
      </c>
      <c r="N528" s="71">
        <v>144.45124446135409</v>
      </c>
      <c r="O528" s="71">
        <v>104.77153162343895</v>
      </c>
      <c r="P528" s="71">
        <v>54.76678737683109</v>
      </c>
      <c r="Q528" s="71">
        <v>8.3263130821902909</v>
      </c>
      <c r="R528" s="71">
        <v>0</v>
      </c>
      <c r="S528" s="71">
        <v>17.385657337699136</v>
      </c>
      <c r="T528" s="72"/>
      <c r="U528" s="71">
        <v>61811060</v>
      </c>
      <c r="V528" s="71">
        <v>3311</v>
      </c>
      <c r="W528" s="71">
        <v>298</v>
      </c>
      <c r="X528" s="71">
        <v>54245</v>
      </c>
      <c r="Y528" s="71">
        <v>59363</v>
      </c>
      <c r="Z528" s="71">
        <v>65594</v>
      </c>
      <c r="AA528" s="71">
        <v>11372</v>
      </c>
      <c r="AB528" s="71">
        <v>134926</v>
      </c>
      <c r="AC528" s="71">
        <v>0</v>
      </c>
      <c r="AD528" s="71">
        <v>17.38565733769914</v>
      </c>
      <c r="AE528" s="72"/>
      <c r="AF528" s="71">
        <v>392870196.71865863</v>
      </c>
      <c r="AG528" s="71">
        <v>5083712.472590832</v>
      </c>
      <c r="AH528" s="71">
        <v>2767874.9976832671</v>
      </c>
      <c r="AI528" s="71">
        <v>352065341.06500459</v>
      </c>
      <c r="AJ528" s="71">
        <v>281586941.91408628</v>
      </c>
      <c r="AK528" s="71">
        <v>0</v>
      </c>
      <c r="AL528" s="71">
        <v>0</v>
      </c>
      <c r="AM528" s="71">
        <v>18375905.477615815</v>
      </c>
      <c r="AN528" s="71">
        <v>0</v>
      </c>
      <c r="AO528" s="71">
        <v>0</v>
      </c>
      <c r="AP528" s="71">
        <v>1052749972.6456394</v>
      </c>
      <c r="AQ528" s="72"/>
      <c r="AR528" s="71">
        <v>4156</v>
      </c>
      <c r="AS528" s="71">
        <v>535</v>
      </c>
      <c r="AT528" s="71">
        <v>1</v>
      </c>
      <c r="AU528" s="71">
        <v>0</v>
      </c>
      <c r="AV528" s="71">
        <v>0</v>
      </c>
      <c r="AW528" s="71">
        <v>1</v>
      </c>
      <c r="AX528" s="71"/>
      <c r="AY528" s="72"/>
      <c r="AZ528" s="71">
        <v>17329.899999999991</v>
      </c>
      <c r="BA528" s="71">
        <v>20711.7</v>
      </c>
      <c r="BB528" s="71">
        <v>1500</v>
      </c>
      <c r="BC528" s="71">
        <v>0</v>
      </c>
      <c r="BD528" s="71">
        <v>0</v>
      </c>
      <c r="BE528" s="71">
        <v>1550</v>
      </c>
      <c r="BF528" s="71"/>
      <c r="BG528" s="72"/>
      <c r="BH528" s="71">
        <v>0</v>
      </c>
      <c r="BI528" s="71">
        <v>0</v>
      </c>
      <c r="BJ528" s="71">
        <v>146.48099999999999</v>
      </c>
      <c r="BK528" s="71">
        <v>0</v>
      </c>
      <c r="BL528" s="71">
        <v>83.02</v>
      </c>
      <c r="BM528" s="71">
        <v>0</v>
      </c>
      <c r="BN528" s="72"/>
      <c r="BO528" s="71">
        <v>0</v>
      </c>
      <c r="BP528" s="71">
        <v>0</v>
      </c>
      <c r="BQ528" s="71">
        <v>17</v>
      </c>
      <c r="BR528" s="71">
        <v>0</v>
      </c>
      <c r="BS528" s="71">
        <v>8</v>
      </c>
      <c r="BT528" s="71">
        <v>0</v>
      </c>
      <c r="BU528"/>
      <c r="BV528" s="70">
        <v>192.10599999999999</v>
      </c>
      <c r="BW528" s="70">
        <v>0</v>
      </c>
      <c r="BX528" s="70">
        <v>17.916</v>
      </c>
      <c r="BY528" s="70">
        <v>0</v>
      </c>
      <c r="BZ528" s="70">
        <v>19.478999999999999</v>
      </c>
      <c r="CA528" s="70">
        <v>0</v>
      </c>
      <c r="CB528" s="70">
        <v>0</v>
      </c>
      <c r="CC528" s="70">
        <v>0</v>
      </c>
      <c r="CD528" s="70">
        <v>0</v>
      </c>
    </row>
    <row r="529" spans="1:82">
      <c r="A529" s="70" t="s">
        <v>2322</v>
      </c>
      <c r="B529" s="70">
        <v>119</v>
      </c>
      <c r="C529" s="70">
        <v>17</v>
      </c>
      <c r="D529" s="70">
        <v>7</v>
      </c>
      <c r="E529" s="70">
        <v>2020</v>
      </c>
      <c r="F529" s="70" t="s">
        <v>159</v>
      </c>
      <c r="G529" s="70" t="s">
        <v>2305</v>
      </c>
      <c r="H529" s="70" t="s">
        <v>2306</v>
      </c>
      <c r="I529" s="148"/>
      <c r="J529" s="71">
        <v>348.88216358659349</v>
      </c>
      <c r="K529" s="71">
        <v>6.3063120951109788</v>
      </c>
      <c r="L529" s="71">
        <v>5.032277095591378</v>
      </c>
      <c r="M529" s="71">
        <v>199.9656260570996</v>
      </c>
      <c r="N529" s="71">
        <v>139.62119929556314</v>
      </c>
      <c r="O529" s="71">
        <v>92.924020322803926</v>
      </c>
      <c r="P529" s="71">
        <v>51.793398735309971</v>
      </c>
      <c r="Q529" s="71">
        <v>8.0098142737432703</v>
      </c>
      <c r="R529" s="71">
        <v>0</v>
      </c>
      <c r="S529" s="71">
        <v>18.205716498063179</v>
      </c>
      <c r="T529" s="72"/>
      <c r="U529" s="71">
        <v>78822943</v>
      </c>
      <c r="V529" s="71">
        <v>2975</v>
      </c>
      <c r="W529" s="71">
        <v>231</v>
      </c>
      <c r="X529" s="71">
        <v>59815</v>
      </c>
      <c r="Y529" s="71">
        <v>60321</v>
      </c>
      <c r="Z529" s="71">
        <v>66401</v>
      </c>
      <c r="AA529" s="71">
        <v>11431</v>
      </c>
      <c r="AB529" s="71">
        <v>135850</v>
      </c>
      <c r="AC529" s="71">
        <v>0</v>
      </c>
      <c r="AD529" s="71">
        <v>18.205716498063179</v>
      </c>
      <c r="AE529" s="72"/>
      <c r="AF529" s="71">
        <v>546758667.54876637</v>
      </c>
      <c r="AG529" s="71">
        <v>5063986.3656123616</v>
      </c>
      <c r="AH529" s="71">
        <v>1501524.9201864586</v>
      </c>
      <c r="AI529" s="71">
        <v>394803550.0287692</v>
      </c>
      <c r="AJ529" s="71">
        <v>281646345.49605852</v>
      </c>
      <c r="AK529" s="71"/>
      <c r="AL529" s="71"/>
      <c r="AM529" s="71">
        <v>17729934.324980062</v>
      </c>
      <c r="AN529" s="71"/>
      <c r="AO529" s="71"/>
      <c r="AP529" s="71">
        <v>1247504008.6843729</v>
      </c>
      <c r="AQ529" s="72"/>
      <c r="AR529" s="71">
        <v>4415</v>
      </c>
      <c r="AS529" s="71">
        <v>546</v>
      </c>
      <c r="AT529" s="71">
        <v>0</v>
      </c>
      <c r="AU529" s="71">
        <v>0</v>
      </c>
      <c r="AV529" s="71">
        <v>0</v>
      </c>
      <c r="AW529" s="71">
        <v>1</v>
      </c>
      <c r="AX529" s="71"/>
      <c r="AY529" s="72"/>
      <c r="AZ529" s="71">
        <v>18803.499999999971</v>
      </c>
      <c r="BA529" s="71">
        <v>21586.400000000009</v>
      </c>
      <c r="BB529" s="71">
        <v>0</v>
      </c>
      <c r="BC529" s="71">
        <v>0</v>
      </c>
      <c r="BD529" s="71">
        <v>0</v>
      </c>
      <c r="BE529" s="71">
        <v>1550</v>
      </c>
      <c r="BF529" s="71"/>
      <c r="BG529" s="72"/>
      <c r="BH529" s="71">
        <v>0</v>
      </c>
      <c r="BI529" s="71">
        <v>0</v>
      </c>
      <c r="BJ529" s="71">
        <v>136.04</v>
      </c>
      <c r="BK529" s="71">
        <v>0</v>
      </c>
      <c r="BL529" s="71">
        <v>80.055999999999997</v>
      </c>
      <c r="BM529" s="71">
        <v>0</v>
      </c>
      <c r="BN529" s="72"/>
      <c r="BO529" s="71">
        <v>0</v>
      </c>
      <c r="BP529" s="71">
        <v>0</v>
      </c>
      <c r="BQ529" s="71">
        <v>18</v>
      </c>
      <c r="BR529" s="71">
        <v>0</v>
      </c>
      <c r="BS529" s="71">
        <v>8</v>
      </c>
      <c r="BT529" s="71">
        <v>0</v>
      </c>
      <c r="BU529"/>
      <c r="BV529" s="70">
        <v>178.02199999999999</v>
      </c>
      <c r="BW529" s="70">
        <v>0</v>
      </c>
      <c r="BX529" s="70">
        <v>19.204999999999998</v>
      </c>
      <c r="BY529" s="70">
        <v>0</v>
      </c>
      <c r="BZ529" s="70">
        <v>18.869</v>
      </c>
      <c r="CA529" s="70">
        <v>0</v>
      </c>
      <c r="CB529" s="70">
        <v>0</v>
      </c>
      <c r="CC529" s="70">
        <v>0</v>
      </c>
      <c r="CD529" s="70">
        <v>0</v>
      </c>
    </row>
    <row r="530" spans="1:82">
      <c r="A530" s="70" t="s">
        <v>2323</v>
      </c>
      <c r="B530" s="70">
        <v>119</v>
      </c>
      <c r="C530" s="70">
        <v>18</v>
      </c>
      <c r="D530" s="70">
        <v>7</v>
      </c>
      <c r="E530" s="70">
        <v>2021</v>
      </c>
      <c r="F530" s="70" t="s">
        <v>160</v>
      </c>
      <c r="G530" s="70" t="s">
        <v>2305</v>
      </c>
      <c r="H530" s="70" t="s">
        <v>2306</v>
      </c>
      <c r="I530" s="148"/>
      <c r="J530" s="71">
        <v>267.39677896070009</v>
      </c>
      <c r="K530" s="71">
        <v>6.4410735007061088</v>
      </c>
      <c r="L530" s="71">
        <v>4.497386357347116</v>
      </c>
      <c r="M530" s="71">
        <v>181.56350129495232</v>
      </c>
      <c r="N530" s="71">
        <v>140.14152221586374</v>
      </c>
      <c r="O530" s="71">
        <v>91.306734125696991</v>
      </c>
      <c r="P530" s="71">
        <v>53.51035962714743</v>
      </c>
      <c r="Q530" s="71">
        <v>8.0146814582312498</v>
      </c>
      <c r="R530" s="71">
        <v>0</v>
      </c>
      <c r="S530" s="71">
        <v>16.460690055780461</v>
      </c>
      <c r="T530" s="72"/>
      <c r="U530" s="71">
        <v>76932066</v>
      </c>
      <c r="V530" s="71">
        <v>2975</v>
      </c>
      <c r="W530" s="71">
        <v>231</v>
      </c>
      <c r="X530" s="71">
        <v>59815</v>
      </c>
      <c r="Y530" s="71">
        <v>61430</v>
      </c>
      <c r="Z530" s="71">
        <v>67180</v>
      </c>
      <c r="AA530" s="71">
        <v>11516</v>
      </c>
      <c r="AB530" s="71">
        <v>137268</v>
      </c>
      <c r="AC530" s="71">
        <v>0</v>
      </c>
      <c r="AD530" s="71">
        <v>16.460690055780461</v>
      </c>
      <c r="AE530" s="72"/>
      <c r="AF530" s="71">
        <v>469481714.15645152</v>
      </c>
      <c r="AG530" s="71">
        <v>5354736.0122044794</v>
      </c>
      <c r="AH530" s="71">
        <v>1259601.1601770192</v>
      </c>
      <c r="AI530" s="71">
        <v>410713152.816338</v>
      </c>
      <c r="AJ530" s="71">
        <v>308873580.70748818</v>
      </c>
      <c r="AK530" s="71">
        <v>0</v>
      </c>
      <c r="AL530" s="71">
        <v>0</v>
      </c>
      <c r="AM530" s="71">
        <v>18018331.351601493</v>
      </c>
      <c r="AN530" s="71">
        <v>0</v>
      </c>
      <c r="AO530" s="71">
        <v>0</v>
      </c>
      <c r="AP530" s="71">
        <v>1213701116.2042608</v>
      </c>
      <c r="AQ530" s="72"/>
      <c r="AR530" s="71">
        <v>4701</v>
      </c>
      <c r="AS530" s="71">
        <v>548</v>
      </c>
      <c r="AT530" s="71">
        <v>0</v>
      </c>
      <c r="AU530" s="71">
        <v>0</v>
      </c>
      <c r="AV530" s="71">
        <v>0</v>
      </c>
      <c r="AW530" s="71">
        <v>1</v>
      </c>
      <c r="AX530" s="71"/>
      <c r="AY530" s="72"/>
      <c r="AZ530" s="71">
        <v>20542.09999999994</v>
      </c>
      <c r="BA530" s="71">
        <v>21647.100000000009</v>
      </c>
      <c r="BB530" s="71">
        <v>0</v>
      </c>
      <c r="BC530" s="71">
        <v>0</v>
      </c>
      <c r="BD530" s="71">
        <v>0</v>
      </c>
      <c r="BE530" s="71">
        <v>1550</v>
      </c>
      <c r="BF530" s="71"/>
      <c r="BG530" s="72"/>
      <c r="BH530" s="71">
        <v>0</v>
      </c>
      <c r="BI530" s="71">
        <v>0</v>
      </c>
      <c r="BJ530" s="71">
        <v>144.61099999999999</v>
      </c>
      <c r="BK530" s="71">
        <v>0</v>
      </c>
      <c r="BL530" s="71">
        <v>80.890999999999991</v>
      </c>
      <c r="BM530" s="71">
        <v>0</v>
      </c>
      <c r="BN530" s="72"/>
      <c r="BO530" s="71">
        <v>0</v>
      </c>
      <c r="BP530" s="71">
        <v>0</v>
      </c>
      <c r="BQ530" s="71">
        <v>17</v>
      </c>
      <c r="BR530" s="71">
        <v>0</v>
      </c>
      <c r="BS530" s="71">
        <v>7</v>
      </c>
      <c r="BT530" s="71">
        <v>0</v>
      </c>
      <c r="BU530"/>
      <c r="BV530" s="70">
        <v>188.755</v>
      </c>
      <c r="BW530" s="70">
        <v>0</v>
      </c>
      <c r="BX530" s="70">
        <v>17.036000000000001</v>
      </c>
      <c r="BY530" s="70">
        <v>0</v>
      </c>
      <c r="BZ530" s="70">
        <v>19.710999999999999</v>
      </c>
      <c r="CA530" s="70">
        <v>0</v>
      </c>
      <c r="CB530" s="70">
        <v>0</v>
      </c>
      <c r="CC530" s="70">
        <v>0</v>
      </c>
      <c r="CD530" s="70">
        <v>0</v>
      </c>
    </row>
    <row r="531" spans="1:82">
      <c r="A531" s="70" t="s">
        <v>2324</v>
      </c>
      <c r="B531" s="70">
        <v>119</v>
      </c>
      <c r="C531" s="70">
        <v>19</v>
      </c>
      <c r="D531" s="70">
        <v>7</v>
      </c>
      <c r="E531" s="70">
        <v>2022</v>
      </c>
      <c r="F531" s="70" t="s">
        <v>161</v>
      </c>
      <c r="G531" s="70" t="s">
        <v>2305</v>
      </c>
      <c r="H531" s="70" t="s">
        <v>2306</v>
      </c>
      <c r="I531" s="148"/>
      <c r="J531" s="71">
        <v>349.28367237963471</v>
      </c>
      <c r="K531" s="71">
        <v>6.1456436236232435</v>
      </c>
      <c r="L531" s="71">
        <v>4.8829989722601654</v>
      </c>
      <c r="M531" s="71">
        <v>188.62541312118836</v>
      </c>
      <c r="N531" s="71">
        <v>160.23387945484032</v>
      </c>
      <c r="O531" s="71">
        <v>97.953946675129515</v>
      </c>
      <c r="P531" s="71">
        <v>53.44374486218355</v>
      </c>
      <c r="Q531" s="71">
        <v>8.1438185330600081</v>
      </c>
      <c r="R531" s="71">
        <v>0</v>
      </c>
      <c r="S531" s="71">
        <v>16.808623299812371</v>
      </c>
      <c r="T531" s="72"/>
      <c r="U531" s="71">
        <v>103328960</v>
      </c>
      <c r="V531" s="71">
        <v>2975</v>
      </c>
      <c r="W531" s="71">
        <v>231</v>
      </c>
      <c r="X531" s="71">
        <v>59815</v>
      </c>
      <c r="Y531" s="71">
        <v>62624</v>
      </c>
      <c r="Z531" s="71">
        <v>68475</v>
      </c>
      <c r="AA531" s="71">
        <v>11677</v>
      </c>
      <c r="AB531" s="71">
        <v>138336</v>
      </c>
      <c r="AC531" s="71">
        <v>0</v>
      </c>
      <c r="AD531" s="71">
        <v>16.808623299812371</v>
      </c>
      <c r="AE531" s="72"/>
      <c r="AF531" s="71">
        <v>563033959.58805895</v>
      </c>
      <c r="AG531" s="71">
        <v>5249859.1230876055</v>
      </c>
      <c r="AH531" s="71">
        <v>1387675.6079093064</v>
      </c>
      <c r="AI531" s="71">
        <v>370093953.32769454</v>
      </c>
      <c r="AJ531" s="71">
        <v>323107191.32996351</v>
      </c>
      <c r="AK531" s="71">
        <v>0</v>
      </c>
      <c r="AL531" s="71">
        <v>0</v>
      </c>
      <c r="AM531" s="71">
        <v>17862953.39910274</v>
      </c>
      <c r="AN531" s="71">
        <v>0</v>
      </c>
      <c r="AO531" s="71">
        <v>0</v>
      </c>
      <c r="AP531" s="71">
        <v>1280735592.3758166</v>
      </c>
      <c r="AQ531" s="72"/>
      <c r="AR531" s="71">
        <v>5057</v>
      </c>
      <c r="AS531" s="71">
        <v>550</v>
      </c>
      <c r="AT531" s="71">
        <v>0</v>
      </c>
      <c r="AU531" s="71">
        <v>0</v>
      </c>
      <c r="AV531" s="71">
        <v>0</v>
      </c>
      <c r="AW531" s="71">
        <v>1</v>
      </c>
      <c r="AX531" s="71"/>
      <c r="AY531" s="72"/>
      <c r="AZ531" s="71">
        <v>22680.999999999905</v>
      </c>
      <c r="BA531" s="71">
        <v>21866.400000000016</v>
      </c>
      <c r="BB531" s="71">
        <v>0</v>
      </c>
      <c r="BC531" s="71">
        <v>0</v>
      </c>
      <c r="BD531" s="71">
        <v>0</v>
      </c>
      <c r="BE531" s="71">
        <v>1550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2325</v>
      </c>
      <c r="B532" s="70">
        <v>119</v>
      </c>
      <c r="C532" s="70">
        <v>20</v>
      </c>
      <c r="D532" s="70">
        <v>7</v>
      </c>
      <c r="E532" s="70">
        <v>2023</v>
      </c>
      <c r="F532" s="70" t="s">
        <v>1539</v>
      </c>
      <c r="G532" s="70" t="s">
        <v>2305</v>
      </c>
      <c r="H532" s="70" t="s">
        <v>2306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5414</v>
      </c>
      <c r="AS532" s="71">
        <v>551</v>
      </c>
      <c r="AT532" s="71">
        <v>0</v>
      </c>
      <c r="AU532" s="71">
        <v>0</v>
      </c>
      <c r="AV532" s="71">
        <v>0</v>
      </c>
      <c r="AW532" s="71">
        <v>1</v>
      </c>
      <c r="AX532" s="71"/>
      <c r="AY532" s="72"/>
      <c r="AZ532" s="71">
        <v>24640.699999999888</v>
      </c>
      <c r="BA532" s="71">
        <v>21966.400000000016</v>
      </c>
      <c r="BB532" s="71">
        <v>0</v>
      </c>
      <c r="BC532" s="71">
        <v>0</v>
      </c>
      <c r="BD532" s="71">
        <v>0</v>
      </c>
      <c r="BE532" s="71">
        <v>1550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2326</v>
      </c>
      <c r="B533" s="70">
        <v>119</v>
      </c>
      <c r="C533" s="70">
        <v>21</v>
      </c>
      <c r="D533" s="70">
        <v>7</v>
      </c>
      <c r="E533" s="70">
        <v>2024</v>
      </c>
      <c r="F533" s="70" t="s">
        <v>1558</v>
      </c>
      <c r="G533" s="70" t="s">
        <v>2305</v>
      </c>
      <c r="H533" s="70" t="s">
        <v>2306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2327</v>
      </c>
      <c r="B534" s="70">
        <v>137</v>
      </c>
      <c r="C534" s="70">
        <v>1</v>
      </c>
      <c r="D534" s="70">
        <v>9</v>
      </c>
      <c r="E534" s="70">
        <v>1990</v>
      </c>
      <c r="F534" s="70" t="s">
        <v>787</v>
      </c>
      <c r="G534" s="70" t="s">
        <v>2328</v>
      </c>
      <c r="H534" s="70" t="s">
        <v>2329</v>
      </c>
      <c r="I534" s="148"/>
      <c r="J534" s="71">
        <v>499.96763483109231</v>
      </c>
      <c r="K534" s="71">
        <v>7.0773643601957419</v>
      </c>
      <c r="L534" s="71">
        <v>5.3767783265878828</v>
      </c>
      <c r="M534" s="71">
        <v>77.470069564015034</v>
      </c>
      <c r="N534" s="71">
        <v>87.819152167545809</v>
      </c>
      <c r="O534" s="71">
        <v>81.665560476565744</v>
      </c>
      <c r="P534" s="71">
        <v>51.785113369824032</v>
      </c>
      <c r="Q534" s="71">
        <v>6.5174942866036698</v>
      </c>
      <c r="R534" s="71">
        <v>0</v>
      </c>
      <c r="S534" s="71">
        <v>9.6225068588067924</v>
      </c>
      <c r="T534" s="72"/>
      <c r="U534" s="71">
        <v>40983796</v>
      </c>
      <c r="V534" s="71">
        <v>2963</v>
      </c>
      <c r="W534" s="71">
        <v>49</v>
      </c>
      <c r="X534" s="71">
        <v>26426</v>
      </c>
      <c r="Y534" s="71">
        <v>34887</v>
      </c>
      <c r="Z534" s="71">
        <v>33590</v>
      </c>
      <c r="AA534" s="71">
        <v>12574</v>
      </c>
      <c r="AB534" s="71">
        <v>105822</v>
      </c>
      <c r="AC534" s="71">
        <v>0</v>
      </c>
      <c r="AD534" s="71">
        <v>9.6225068588067924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2330</v>
      </c>
      <c r="B535" s="70">
        <v>138</v>
      </c>
      <c r="C535" s="70">
        <v>2</v>
      </c>
      <c r="D535" s="70">
        <v>9</v>
      </c>
      <c r="E535" s="70">
        <v>2005</v>
      </c>
      <c r="F535" s="70" t="s">
        <v>789</v>
      </c>
      <c r="G535" s="70" t="s">
        <v>2328</v>
      </c>
      <c r="H535" s="70" t="s">
        <v>2329</v>
      </c>
      <c r="I535" s="148"/>
      <c r="J535" s="71">
        <v>704.55809840561585</v>
      </c>
      <c r="K535" s="71">
        <v>5.6464322721182061</v>
      </c>
      <c r="L535" s="71">
        <v>5.7808082774615723</v>
      </c>
      <c r="M535" s="71">
        <v>159.7847352381358</v>
      </c>
      <c r="N535" s="71">
        <v>138.14398297512341</v>
      </c>
      <c r="O535" s="71">
        <v>107.87323908900611</v>
      </c>
      <c r="P535" s="71">
        <v>53.887158152094713</v>
      </c>
      <c r="Q535" s="71">
        <v>7.2544144164656199</v>
      </c>
      <c r="R535" s="71">
        <v>0</v>
      </c>
      <c r="S535" s="71">
        <v>10.495771451940611</v>
      </c>
      <c r="T535" s="72"/>
      <c r="U535" s="71">
        <v>47316348</v>
      </c>
      <c r="V535" s="71">
        <v>2858</v>
      </c>
      <c r="W535" s="71">
        <v>64</v>
      </c>
      <c r="X535" s="71">
        <v>30442</v>
      </c>
      <c r="Y535" s="71">
        <v>48627</v>
      </c>
      <c r="Z535" s="71">
        <v>51344</v>
      </c>
      <c r="AA535" s="71">
        <v>10716</v>
      </c>
      <c r="AB535" s="71">
        <v>123135</v>
      </c>
      <c r="AC535" s="71">
        <v>0</v>
      </c>
      <c r="AD535" s="71">
        <v>10.495771451940611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2331</v>
      </c>
      <c r="B536" s="70">
        <v>139</v>
      </c>
      <c r="C536" s="70">
        <v>3</v>
      </c>
      <c r="D536" s="70">
        <v>9</v>
      </c>
      <c r="E536" s="70">
        <v>2006</v>
      </c>
      <c r="F536" s="70" t="s">
        <v>790</v>
      </c>
      <c r="G536" s="70" t="s">
        <v>2328</v>
      </c>
      <c r="H536" s="70" t="s">
        <v>2329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2332</v>
      </c>
      <c r="B537" s="70">
        <v>140</v>
      </c>
      <c r="C537" s="70">
        <v>4</v>
      </c>
      <c r="D537" s="70">
        <v>9</v>
      </c>
      <c r="E537" s="70">
        <v>2007</v>
      </c>
      <c r="F537" s="70" t="s">
        <v>791</v>
      </c>
      <c r="G537" s="70" t="s">
        <v>2328</v>
      </c>
      <c r="H537" s="70" t="s">
        <v>2329</v>
      </c>
      <c r="I537" s="148"/>
      <c r="J537" s="71">
        <v>414.89343386631379</v>
      </c>
      <c r="K537" s="71">
        <v>5.090623577491689</v>
      </c>
      <c r="L537" s="71">
        <v>2.6521567526496672</v>
      </c>
      <c r="M537" s="71">
        <v>176.2958048219362</v>
      </c>
      <c r="N537" s="71">
        <v>153.64019191651539</v>
      </c>
      <c r="O537" s="71">
        <v>104.16513404984489</v>
      </c>
      <c r="P537" s="71">
        <v>53.674436324585997</v>
      </c>
      <c r="Q537" s="71">
        <v>7.7889513913341304</v>
      </c>
      <c r="R537" s="71">
        <v>0</v>
      </c>
      <c r="S537" s="71">
        <v>8.4706925725243263</v>
      </c>
      <c r="T537" s="72"/>
      <c r="U537" s="71">
        <v>27994641</v>
      </c>
      <c r="V537" s="71">
        <v>2419</v>
      </c>
      <c r="W537" s="71">
        <v>27</v>
      </c>
      <c r="X537" s="71">
        <v>38919</v>
      </c>
      <c r="Y537" s="71">
        <v>50531</v>
      </c>
      <c r="Z537" s="71">
        <v>51540</v>
      </c>
      <c r="AA537" s="71">
        <v>10511</v>
      </c>
      <c r="AB537" s="71">
        <v>125217</v>
      </c>
      <c r="AC537" s="71">
        <v>0</v>
      </c>
      <c r="AD537" s="71">
        <v>8.4706925725243263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2333</v>
      </c>
      <c r="B538" s="70">
        <v>141</v>
      </c>
      <c r="C538" s="70">
        <v>5</v>
      </c>
      <c r="D538" s="70">
        <v>9</v>
      </c>
      <c r="E538" s="70">
        <v>2008</v>
      </c>
      <c r="F538" s="70" t="s">
        <v>792</v>
      </c>
      <c r="G538" s="70" t="s">
        <v>2328</v>
      </c>
      <c r="H538" s="70" t="s">
        <v>2329</v>
      </c>
      <c r="I538" s="148"/>
      <c r="J538" s="71">
        <v>356.67272176273178</v>
      </c>
      <c r="K538" s="71">
        <v>3.8575061727539199</v>
      </c>
      <c r="L538" s="71">
        <v>2.1086038080321758</v>
      </c>
      <c r="M538" s="71">
        <v>184.3991281693832</v>
      </c>
      <c r="N538" s="71">
        <v>149.46714401083369</v>
      </c>
      <c r="O538" s="71">
        <v>100.3831659071994</v>
      </c>
      <c r="P538" s="71">
        <v>52.684942272553123</v>
      </c>
      <c r="Q538" s="71">
        <v>7.7008549969771201</v>
      </c>
      <c r="R538" s="71">
        <v>0</v>
      </c>
      <c r="S538" s="71">
        <v>10.585332006525849</v>
      </c>
      <c r="T538" s="72"/>
      <c r="U538" s="71">
        <v>25251222</v>
      </c>
      <c r="V538" s="71">
        <v>2419</v>
      </c>
      <c r="W538" s="71">
        <v>27</v>
      </c>
      <c r="X538" s="71">
        <v>38919</v>
      </c>
      <c r="Y538" s="71">
        <v>51305</v>
      </c>
      <c r="Z538" s="71">
        <v>51412</v>
      </c>
      <c r="AA538" s="71">
        <v>10329</v>
      </c>
      <c r="AB538" s="71">
        <v>125837</v>
      </c>
      <c r="AC538" s="71">
        <v>0</v>
      </c>
      <c r="AD538" s="71">
        <v>10.585332006525849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2334</v>
      </c>
      <c r="B539" s="70">
        <v>142</v>
      </c>
      <c r="C539" s="70">
        <v>6</v>
      </c>
      <c r="D539" s="70">
        <v>9</v>
      </c>
      <c r="E539" s="70">
        <v>2009</v>
      </c>
      <c r="F539" s="70" t="s">
        <v>176</v>
      </c>
      <c r="G539" s="1064" t="s">
        <v>2328</v>
      </c>
      <c r="H539" s="70" t="s">
        <v>2329</v>
      </c>
      <c r="I539" s="148"/>
      <c r="J539" s="71">
        <v>389.78957266882429</v>
      </c>
      <c r="K539" s="71">
        <v>4.1404796701374913</v>
      </c>
      <c r="L539" s="71">
        <v>3.860144856287993</v>
      </c>
      <c r="M539" s="71">
        <v>179.22653027411729</v>
      </c>
      <c r="N539" s="71">
        <v>128.4397508142921</v>
      </c>
      <c r="O539" s="71">
        <v>101.9970500792908</v>
      </c>
      <c r="P539" s="71">
        <v>49.898212429560019</v>
      </c>
      <c r="Q539" s="71">
        <v>7.3496645627325803</v>
      </c>
      <c r="R539" s="71">
        <v>0</v>
      </c>
      <c r="S539" s="71">
        <v>13.023762857875891</v>
      </c>
      <c r="T539" s="72"/>
      <c r="U539" s="71">
        <v>21806925</v>
      </c>
      <c r="V539" s="71">
        <v>3168</v>
      </c>
      <c r="W539" s="71">
        <v>73</v>
      </c>
      <c r="X539" s="71">
        <v>44162</v>
      </c>
      <c r="Y539" s="71">
        <v>51620</v>
      </c>
      <c r="Z539" s="71">
        <v>51562</v>
      </c>
      <c r="AA539" s="71">
        <v>10043</v>
      </c>
      <c r="AB539" s="71">
        <v>126072</v>
      </c>
      <c r="AC539" s="71">
        <v>0</v>
      </c>
      <c r="AD539" s="71">
        <v>13.023762857875891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96.78</v>
      </c>
      <c r="BK539" s="71">
        <v>0</v>
      </c>
      <c r="BL539" s="71">
        <v>52.749999999999993</v>
      </c>
      <c r="BM539" s="71">
        <v>0</v>
      </c>
      <c r="BN539" s="72"/>
      <c r="BO539" s="71">
        <v>0</v>
      </c>
      <c r="BP539" s="71">
        <v>0</v>
      </c>
      <c r="BQ539" s="71">
        <v>8</v>
      </c>
      <c r="BR539" s="71">
        <v>0</v>
      </c>
      <c r="BS539" s="71">
        <v>8</v>
      </c>
      <c r="BT539" s="71">
        <v>0</v>
      </c>
      <c r="BU539"/>
      <c r="BV539" s="70">
        <v>149.53</v>
      </c>
      <c r="BW539" s="70">
        <v>0</v>
      </c>
      <c r="BX539" s="70">
        <v>0</v>
      </c>
      <c r="BY539" s="70">
        <v>0</v>
      </c>
      <c r="BZ539" s="70">
        <v>0</v>
      </c>
      <c r="CA539" s="70">
        <v>0</v>
      </c>
      <c r="CB539" s="70">
        <v>0</v>
      </c>
      <c r="CC539" s="70">
        <v>0</v>
      </c>
      <c r="CD539" s="70">
        <v>0</v>
      </c>
    </row>
    <row r="540" spans="1:82">
      <c r="A540" s="70" t="s">
        <v>2335</v>
      </c>
      <c r="B540" s="70">
        <v>143</v>
      </c>
      <c r="C540" s="70">
        <v>7</v>
      </c>
      <c r="D540" s="70">
        <v>9</v>
      </c>
      <c r="E540" s="70">
        <v>2010</v>
      </c>
      <c r="F540" s="70" t="s">
        <v>177</v>
      </c>
      <c r="G540" s="1064" t="s">
        <v>2328</v>
      </c>
      <c r="H540" s="70" t="s">
        <v>2329</v>
      </c>
      <c r="I540" s="148"/>
      <c r="J540" s="71">
        <v>485.97009999978582</v>
      </c>
      <c r="K540" s="71">
        <v>4.4267391660620934</v>
      </c>
      <c r="L540" s="71">
        <v>3.576605480263475</v>
      </c>
      <c r="M540" s="71">
        <v>181.485085486316</v>
      </c>
      <c r="N540" s="71">
        <v>137.739396055866</v>
      </c>
      <c r="O540" s="71">
        <v>101.5922282493563</v>
      </c>
      <c r="P540" s="71">
        <v>51.0488798834281</v>
      </c>
      <c r="Q540" s="71">
        <v>7.69144462403393</v>
      </c>
      <c r="R540" s="71">
        <v>0</v>
      </c>
      <c r="S540" s="71">
        <v>7.8928779039525034</v>
      </c>
      <c r="T540" s="72"/>
      <c r="U540" s="71">
        <v>31923271</v>
      </c>
      <c r="V540" s="71">
        <v>3168</v>
      </c>
      <c r="W540" s="71">
        <v>73</v>
      </c>
      <c r="X540" s="71">
        <v>44162</v>
      </c>
      <c r="Y540" s="71">
        <v>52297</v>
      </c>
      <c r="Z540" s="71">
        <v>51596</v>
      </c>
      <c r="AA540" s="71">
        <v>10018</v>
      </c>
      <c r="AB540" s="71">
        <v>126423</v>
      </c>
      <c r="AC540" s="71">
        <v>0</v>
      </c>
      <c r="AD540" s="71">
        <v>7.8928779039525034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97.587000000000003</v>
      </c>
      <c r="BK540" s="71">
        <v>0</v>
      </c>
      <c r="BL540" s="71">
        <v>40.882000000000005</v>
      </c>
      <c r="BM540" s="71">
        <v>0</v>
      </c>
      <c r="BN540" s="72"/>
      <c r="BO540" s="71">
        <v>0</v>
      </c>
      <c r="BP540" s="71">
        <v>0</v>
      </c>
      <c r="BQ540" s="71">
        <v>9</v>
      </c>
      <c r="BR540" s="71">
        <v>0</v>
      </c>
      <c r="BS540" s="71">
        <v>8</v>
      </c>
      <c r="BT540" s="71">
        <v>0</v>
      </c>
      <c r="BU540"/>
      <c r="BV540" s="70">
        <v>138.46899999999999</v>
      </c>
      <c r="BW540" s="70">
        <v>0</v>
      </c>
      <c r="BX540" s="70">
        <v>0</v>
      </c>
      <c r="BY540" s="70">
        <v>0</v>
      </c>
      <c r="BZ540" s="70">
        <v>0</v>
      </c>
      <c r="CA540" s="70">
        <v>0</v>
      </c>
      <c r="CB540" s="70">
        <v>0</v>
      </c>
      <c r="CC540" s="70">
        <v>0</v>
      </c>
      <c r="CD540" s="70">
        <v>0</v>
      </c>
    </row>
    <row r="541" spans="1:82">
      <c r="A541" s="70" t="s">
        <v>2336</v>
      </c>
      <c r="B541" s="70">
        <v>144</v>
      </c>
      <c r="C541" s="70">
        <v>8</v>
      </c>
      <c r="D541" s="70">
        <v>9</v>
      </c>
      <c r="E541" s="70">
        <v>2011</v>
      </c>
      <c r="F541" s="70" t="s">
        <v>178</v>
      </c>
      <c r="G541" s="70" t="s">
        <v>2328</v>
      </c>
      <c r="H541" s="70" t="s">
        <v>2329</v>
      </c>
      <c r="I541" s="148"/>
      <c r="J541" s="71">
        <v>450.30643148416061</v>
      </c>
      <c r="K541" s="71">
        <v>6.9266737895518817</v>
      </c>
      <c r="L541" s="71">
        <v>3.278096258814597</v>
      </c>
      <c r="M541" s="71">
        <v>229.30212887058181</v>
      </c>
      <c r="N541" s="71">
        <v>146.37914044332891</v>
      </c>
      <c r="O541" s="71">
        <v>100.57870757142392</v>
      </c>
      <c r="P541" s="71">
        <v>49.944783951583858</v>
      </c>
      <c r="Q541" s="71">
        <v>8.8989401399948491</v>
      </c>
      <c r="R541" s="71">
        <v>0</v>
      </c>
      <c r="S541" s="71">
        <v>8.6317527327354</v>
      </c>
      <c r="T541" s="72"/>
      <c r="U541" s="71">
        <v>29753092</v>
      </c>
      <c r="V541" s="71">
        <v>3168</v>
      </c>
      <c r="W541" s="71">
        <v>73</v>
      </c>
      <c r="X541" s="71">
        <v>44162</v>
      </c>
      <c r="Y541" s="71">
        <v>52887</v>
      </c>
      <c r="Z541" s="71">
        <v>52191</v>
      </c>
      <c r="AA541" s="71">
        <v>10093</v>
      </c>
      <c r="AB541" s="71">
        <v>126807</v>
      </c>
      <c r="AC541" s="71">
        <v>0</v>
      </c>
      <c r="AD541" s="71">
        <v>8.6317527327354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106.858</v>
      </c>
      <c r="BK541" s="71">
        <v>0</v>
      </c>
      <c r="BL541" s="71">
        <v>34.200000000000003</v>
      </c>
      <c r="BM541" s="71">
        <v>0</v>
      </c>
      <c r="BN541" s="72"/>
      <c r="BO541" s="71">
        <v>0</v>
      </c>
      <c r="BP541" s="71">
        <v>0</v>
      </c>
      <c r="BQ541" s="71">
        <v>10</v>
      </c>
      <c r="BR541" s="71">
        <v>0</v>
      </c>
      <c r="BS541" s="71">
        <v>6</v>
      </c>
      <c r="BT541" s="71">
        <v>0</v>
      </c>
      <c r="BU541"/>
      <c r="BV541" s="70">
        <v>141.05799999999999</v>
      </c>
      <c r="BW541" s="70">
        <v>0</v>
      </c>
      <c r="BX541" s="70">
        <v>0</v>
      </c>
      <c r="BY541" s="70">
        <v>0</v>
      </c>
      <c r="BZ541" s="70">
        <v>0</v>
      </c>
      <c r="CA541" s="70">
        <v>0</v>
      </c>
      <c r="CB541" s="70">
        <v>0</v>
      </c>
      <c r="CC541" s="70">
        <v>0</v>
      </c>
      <c r="CD541" s="70">
        <v>0</v>
      </c>
    </row>
    <row r="542" spans="1:82">
      <c r="A542" s="70" t="s">
        <v>2337</v>
      </c>
      <c r="B542" s="70">
        <v>145</v>
      </c>
      <c r="C542" s="70">
        <v>9</v>
      </c>
      <c r="D542" s="70">
        <v>9</v>
      </c>
      <c r="E542" s="70">
        <v>2012</v>
      </c>
      <c r="F542" s="70" t="s">
        <v>179</v>
      </c>
      <c r="G542" s="70" t="s">
        <v>2328</v>
      </c>
      <c r="H542" s="70" t="s">
        <v>2329</v>
      </c>
      <c r="I542" s="148"/>
      <c r="J542" s="71">
        <v>438.95213462540659</v>
      </c>
      <c r="K542" s="71">
        <v>6.5673047858764582</v>
      </c>
      <c r="L542" s="71">
        <v>3.2325166959127509</v>
      </c>
      <c r="M542" s="71">
        <v>235.85733730586119</v>
      </c>
      <c r="N542" s="71">
        <v>156.9646304866834</v>
      </c>
      <c r="O542" s="71">
        <v>100.72601193371948</v>
      </c>
      <c r="P542" s="71">
        <v>50.970460203800862</v>
      </c>
      <c r="Q542" s="71">
        <v>9.8541780169666495</v>
      </c>
      <c r="R542" s="71">
        <v>0</v>
      </c>
      <c r="S542" s="71">
        <v>13.88036925343887</v>
      </c>
      <c r="T542" s="72"/>
      <c r="U542" s="71">
        <v>28396009</v>
      </c>
      <c r="V542" s="71">
        <v>3168</v>
      </c>
      <c r="W542" s="71">
        <v>73</v>
      </c>
      <c r="X542" s="71">
        <v>44162</v>
      </c>
      <c r="Y542" s="71">
        <v>54289</v>
      </c>
      <c r="Z542" s="71">
        <v>52682</v>
      </c>
      <c r="AA542" s="71">
        <v>10242</v>
      </c>
      <c r="AB542" s="71">
        <v>129242</v>
      </c>
      <c r="AC542" s="71">
        <v>0</v>
      </c>
      <c r="AD542" s="71">
        <v>13.88036925343887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117.53700000000001</v>
      </c>
      <c r="BK542" s="71">
        <v>0</v>
      </c>
      <c r="BL542" s="71">
        <v>52.616</v>
      </c>
      <c r="BM542" s="71">
        <v>0</v>
      </c>
      <c r="BN542" s="72"/>
      <c r="BO542" s="71">
        <v>0</v>
      </c>
      <c r="BP542" s="71">
        <v>0</v>
      </c>
      <c r="BQ542" s="71">
        <v>10</v>
      </c>
      <c r="BR542" s="71">
        <v>0</v>
      </c>
      <c r="BS542" s="71">
        <v>9</v>
      </c>
      <c r="BT542" s="71">
        <v>0</v>
      </c>
      <c r="BU542"/>
      <c r="BV542" s="70">
        <v>170.15299999999999</v>
      </c>
      <c r="BW542" s="70">
        <v>0</v>
      </c>
      <c r="BX542" s="70">
        <v>0</v>
      </c>
      <c r="BY542" s="70">
        <v>0</v>
      </c>
      <c r="BZ542" s="70">
        <v>0</v>
      </c>
      <c r="CA542" s="70">
        <v>0</v>
      </c>
      <c r="CB542" s="70">
        <v>0</v>
      </c>
      <c r="CC542" s="70">
        <v>0</v>
      </c>
      <c r="CD542" s="70">
        <v>0</v>
      </c>
    </row>
    <row r="543" spans="1:82">
      <c r="A543" s="70" t="s">
        <v>2338</v>
      </c>
      <c r="B543" s="70">
        <v>146</v>
      </c>
      <c r="C543" s="70">
        <v>10</v>
      </c>
      <c r="D543" s="70">
        <v>9</v>
      </c>
      <c r="E543" s="70">
        <v>2013</v>
      </c>
      <c r="F543" s="70" t="s">
        <v>180</v>
      </c>
      <c r="G543" s="70" t="s">
        <v>2328</v>
      </c>
      <c r="H543" s="70" t="s">
        <v>2329</v>
      </c>
      <c r="I543" s="148"/>
      <c r="J543" s="71">
        <v>480.67758215878439</v>
      </c>
      <c r="K543" s="71">
        <v>5.8920020244375833</v>
      </c>
      <c r="L543" s="71">
        <v>2.95714650024326</v>
      </c>
      <c r="M543" s="71">
        <v>249.17291957330019</v>
      </c>
      <c r="N543" s="71">
        <v>166.81648152982149</v>
      </c>
      <c r="O543" s="71">
        <v>97.39102243651844</v>
      </c>
      <c r="P543" s="71">
        <v>51.976761586427678</v>
      </c>
      <c r="Q543" s="71">
        <v>10.0429085069007</v>
      </c>
      <c r="R543" s="71">
        <v>0</v>
      </c>
      <c r="S543" s="71">
        <v>10.92064047983904</v>
      </c>
      <c r="T543" s="72"/>
      <c r="U543" s="71">
        <v>28959310</v>
      </c>
      <c r="V543" s="71">
        <v>3168</v>
      </c>
      <c r="W543" s="71">
        <v>73</v>
      </c>
      <c r="X543" s="71">
        <v>44162</v>
      </c>
      <c r="Y543" s="71">
        <v>54716</v>
      </c>
      <c r="Z543" s="71">
        <v>53212</v>
      </c>
      <c r="AA543" s="71">
        <v>10405</v>
      </c>
      <c r="AB543" s="71">
        <v>129829</v>
      </c>
      <c r="AC543" s="71">
        <v>0</v>
      </c>
      <c r="AD543" s="71">
        <v>10.92064047983904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131.483</v>
      </c>
      <c r="BK543" s="71">
        <v>0</v>
      </c>
      <c r="BL543" s="71">
        <v>60.231000000000002</v>
      </c>
      <c r="BM543" s="71">
        <v>0</v>
      </c>
      <c r="BN543" s="72"/>
      <c r="BO543" s="71">
        <v>0</v>
      </c>
      <c r="BP543" s="71">
        <v>0</v>
      </c>
      <c r="BQ543" s="71">
        <v>11</v>
      </c>
      <c r="BR543" s="71">
        <v>0</v>
      </c>
      <c r="BS543" s="71">
        <v>9</v>
      </c>
      <c r="BT543" s="71">
        <v>0</v>
      </c>
      <c r="BU543"/>
      <c r="BV543" s="70">
        <v>191.714</v>
      </c>
      <c r="BW543" s="70">
        <v>0</v>
      </c>
      <c r="BX543" s="70">
        <v>0</v>
      </c>
      <c r="BY543" s="70">
        <v>0</v>
      </c>
      <c r="BZ543" s="70">
        <v>0</v>
      </c>
      <c r="CA543" s="70">
        <v>0</v>
      </c>
      <c r="CB543" s="70">
        <v>0</v>
      </c>
      <c r="CC543" s="70">
        <v>0</v>
      </c>
      <c r="CD543" s="70">
        <v>0</v>
      </c>
    </row>
    <row r="544" spans="1:82">
      <c r="A544" s="70" t="s">
        <v>2339</v>
      </c>
      <c r="B544" s="70">
        <v>147</v>
      </c>
      <c r="C544" s="70">
        <v>11</v>
      </c>
      <c r="D544" s="70">
        <v>9</v>
      </c>
      <c r="E544" s="70">
        <v>2014</v>
      </c>
      <c r="F544" s="70" t="s">
        <v>181</v>
      </c>
      <c r="G544" s="70" t="s">
        <v>2328</v>
      </c>
      <c r="H544" s="70" t="s">
        <v>2329</v>
      </c>
      <c r="I544" s="148"/>
      <c r="J544" s="71">
        <v>449.92840942525203</v>
      </c>
      <c r="K544" s="71">
        <v>5.2241193095631324</v>
      </c>
      <c r="L544" s="71">
        <v>4.6771473943246242</v>
      </c>
      <c r="M544" s="71">
        <v>230.68566627603761</v>
      </c>
      <c r="N544" s="71">
        <v>167.589054365138</v>
      </c>
      <c r="O544" s="71">
        <v>93.048230314898305</v>
      </c>
      <c r="P544" s="71">
        <v>52.718933786301363</v>
      </c>
      <c r="Q544" s="71">
        <v>9.6539784419991292</v>
      </c>
      <c r="R544" s="71">
        <v>0</v>
      </c>
      <c r="S544" s="71">
        <v>8.9260015995944304</v>
      </c>
      <c r="T544" s="72"/>
      <c r="U544" s="71">
        <v>29454258</v>
      </c>
      <c r="V544" s="71">
        <v>2522</v>
      </c>
      <c r="W544" s="71">
        <v>73</v>
      </c>
      <c r="X544" s="71">
        <v>47370</v>
      </c>
      <c r="Y544" s="71">
        <v>55362</v>
      </c>
      <c r="Z544" s="71">
        <v>53545</v>
      </c>
      <c r="AA544" s="71">
        <v>10499</v>
      </c>
      <c r="AB544" s="71">
        <v>130077</v>
      </c>
      <c r="AC544" s="71">
        <v>0</v>
      </c>
      <c r="AD544" s="71">
        <v>8.9260015995944304</v>
      </c>
      <c r="AE544" s="72"/>
      <c r="AF544" s="71"/>
      <c r="AG544" s="71"/>
      <c r="AH544" s="71"/>
      <c r="AI544" s="71"/>
      <c r="AJ544" s="71"/>
      <c r="AK544" s="71"/>
      <c r="AL544" s="71"/>
      <c r="AM544" s="71"/>
      <c r="AN544" s="71"/>
      <c r="AO544" s="71"/>
      <c r="AP544" s="71"/>
      <c r="AQ544" s="72"/>
      <c r="AR544" s="71">
        <v>1936</v>
      </c>
      <c r="AS544" s="71">
        <v>97</v>
      </c>
      <c r="AT544" s="71">
        <v>0</v>
      </c>
      <c r="AU544" s="71">
        <v>0</v>
      </c>
      <c r="AV544" s="71">
        <v>0</v>
      </c>
      <c r="AW544" s="71">
        <v>0</v>
      </c>
      <c r="AX544" s="71"/>
      <c r="AY544" s="72"/>
      <c r="AZ544" s="71">
        <v>7275</v>
      </c>
      <c r="BA544" s="71">
        <v>2576.1999999999998</v>
      </c>
      <c r="BB544" s="71">
        <v>0</v>
      </c>
      <c r="BC544" s="71">
        <v>0</v>
      </c>
      <c r="BD544" s="71">
        <v>0</v>
      </c>
      <c r="BE544" s="71">
        <v>0</v>
      </c>
      <c r="BF544" s="71"/>
      <c r="BG544" s="72"/>
      <c r="BH544" s="71">
        <v>0</v>
      </c>
      <c r="BI544" s="71">
        <v>0</v>
      </c>
      <c r="BJ544" s="71">
        <v>142.804</v>
      </c>
      <c r="BK544" s="71">
        <v>0</v>
      </c>
      <c r="BL544" s="71">
        <v>65.781000000000006</v>
      </c>
      <c r="BM544" s="71">
        <v>0</v>
      </c>
      <c r="BN544" s="72"/>
      <c r="BO544" s="71">
        <v>0</v>
      </c>
      <c r="BP544" s="71">
        <v>0</v>
      </c>
      <c r="BQ544" s="71">
        <v>11</v>
      </c>
      <c r="BR544" s="71">
        <v>0</v>
      </c>
      <c r="BS544" s="71">
        <v>9</v>
      </c>
      <c r="BT544" s="71">
        <v>0</v>
      </c>
      <c r="BU544"/>
      <c r="BV544" s="70">
        <v>208.58500000000001</v>
      </c>
      <c r="BW544" s="70">
        <v>0</v>
      </c>
      <c r="BX544" s="70">
        <v>0</v>
      </c>
      <c r="BY544" s="70">
        <v>0</v>
      </c>
      <c r="BZ544" s="70">
        <v>0</v>
      </c>
      <c r="CA544" s="70">
        <v>0</v>
      </c>
      <c r="CB544" s="70">
        <v>0</v>
      </c>
      <c r="CC544" s="70">
        <v>0</v>
      </c>
      <c r="CD544" s="70">
        <v>0</v>
      </c>
    </row>
    <row r="545" spans="1:82">
      <c r="A545" s="70" t="s">
        <v>2340</v>
      </c>
      <c r="B545" s="70">
        <v>148</v>
      </c>
      <c r="C545" s="70">
        <v>12</v>
      </c>
      <c r="D545" s="70">
        <v>9</v>
      </c>
      <c r="E545" s="70">
        <v>2015</v>
      </c>
      <c r="F545" s="70" t="s">
        <v>182</v>
      </c>
      <c r="G545" s="70" t="s">
        <v>2328</v>
      </c>
      <c r="H545" s="70" t="s">
        <v>2329</v>
      </c>
      <c r="I545" s="148"/>
      <c r="J545" s="71">
        <v>506.69083708914269</v>
      </c>
      <c r="K545" s="71">
        <v>4.9882538249940849</v>
      </c>
      <c r="L545" s="71">
        <v>5.1667340806734288</v>
      </c>
      <c r="M545" s="71">
        <v>231.90618676935509</v>
      </c>
      <c r="N545" s="71">
        <v>149.91107181792569</v>
      </c>
      <c r="O545" s="71">
        <v>92.27659780596295</v>
      </c>
      <c r="P545" s="71">
        <v>53.403822738540221</v>
      </c>
      <c r="Q545" s="71">
        <v>9.4905824424489094</v>
      </c>
      <c r="R545" s="71">
        <v>0</v>
      </c>
      <c r="S545" s="71">
        <v>8.2124338805948209</v>
      </c>
      <c r="T545" s="72"/>
      <c r="U545" s="71">
        <v>33621052</v>
      </c>
      <c r="V545" s="71">
        <v>2522</v>
      </c>
      <c r="W545" s="71">
        <v>73</v>
      </c>
      <c r="X545" s="71">
        <v>47370</v>
      </c>
      <c r="Y545" s="71">
        <v>56076</v>
      </c>
      <c r="Z545" s="71">
        <v>53612</v>
      </c>
      <c r="AA545" s="71">
        <v>10627</v>
      </c>
      <c r="AB545" s="71">
        <v>130627</v>
      </c>
      <c r="AC545" s="71">
        <v>0</v>
      </c>
      <c r="AD545" s="71">
        <v>8.2124338805948209</v>
      </c>
      <c r="AE545" s="72"/>
      <c r="AF545" s="71">
        <v>239883701.92773959</v>
      </c>
      <c r="AG545" s="71">
        <v>4232218.3399752006</v>
      </c>
      <c r="AH545" s="71">
        <v>987230.91576954781</v>
      </c>
      <c r="AI545" s="71">
        <v>333898518.08797097</v>
      </c>
      <c r="AJ545" s="71">
        <v>220424057.46681449</v>
      </c>
      <c r="AK545" s="71">
        <v>0</v>
      </c>
      <c r="AL545" s="71">
        <v>0</v>
      </c>
      <c r="AM545" s="71">
        <v>17901882.39034415</v>
      </c>
      <c r="AN545" s="71">
        <v>0</v>
      </c>
      <c r="AO545" s="71">
        <v>0</v>
      </c>
      <c r="AP545" s="71">
        <v>817327609.12861395</v>
      </c>
      <c r="AQ545" s="72"/>
      <c r="AR545" s="71">
        <v>2145</v>
      </c>
      <c r="AS545" s="71">
        <v>135</v>
      </c>
      <c r="AT545" s="71">
        <v>0</v>
      </c>
      <c r="AU545" s="71">
        <v>0</v>
      </c>
      <c r="AV545" s="71">
        <v>0</v>
      </c>
      <c r="AW545" s="71">
        <v>0</v>
      </c>
      <c r="AX545" s="71"/>
      <c r="AY545" s="72"/>
      <c r="AZ545" s="71">
        <v>8164.0999999999995</v>
      </c>
      <c r="BA545" s="71">
        <v>4344.1000000000004</v>
      </c>
      <c r="BB545" s="71">
        <v>0</v>
      </c>
      <c r="BC545" s="71">
        <v>0</v>
      </c>
      <c r="BD545" s="71">
        <v>0</v>
      </c>
      <c r="BE545" s="71">
        <v>0</v>
      </c>
      <c r="BF545" s="71"/>
      <c r="BG545" s="72"/>
      <c r="BH545" s="71">
        <v>0</v>
      </c>
      <c r="BI545" s="71">
        <v>0</v>
      </c>
      <c r="BJ545" s="71">
        <v>141.154</v>
      </c>
      <c r="BK545" s="71">
        <v>0</v>
      </c>
      <c r="BL545" s="71">
        <v>60.975000000000009</v>
      </c>
      <c r="BM545" s="71">
        <v>0</v>
      </c>
      <c r="BN545" s="72"/>
      <c r="BO545" s="71">
        <v>0</v>
      </c>
      <c r="BP545" s="71">
        <v>0</v>
      </c>
      <c r="BQ545" s="71">
        <v>11</v>
      </c>
      <c r="BR545" s="71">
        <v>0</v>
      </c>
      <c r="BS545" s="71">
        <v>9</v>
      </c>
      <c r="BT545" s="71">
        <v>0</v>
      </c>
      <c r="BU545"/>
      <c r="BV545" s="70">
        <v>202.12899999999999</v>
      </c>
      <c r="BW545" s="70">
        <v>0</v>
      </c>
      <c r="BX545" s="70">
        <v>0</v>
      </c>
      <c r="BY545" s="70">
        <v>0</v>
      </c>
      <c r="BZ545" s="70">
        <v>0</v>
      </c>
      <c r="CA545" s="70">
        <v>0</v>
      </c>
      <c r="CB545" s="70">
        <v>0</v>
      </c>
      <c r="CC545" s="70">
        <v>0</v>
      </c>
      <c r="CD545" s="70">
        <v>0</v>
      </c>
    </row>
    <row r="546" spans="1:82">
      <c r="A546" s="70" t="s">
        <v>2341</v>
      </c>
      <c r="B546" s="70">
        <v>149</v>
      </c>
      <c r="C546" s="70">
        <v>13</v>
      </c>
      <c r="D546" s="70">
        <v>9</v>
      </c>
      <c r="E546" s="70">
        <v>2016</v>
      </c>
      <c r="F546" s="70" t="s">
        <v>155</v>
      </c>
      <c r="G546" s="70" t="s">
        <v>2328</v>
      </c>
      <c r="H546" s="70" t="s">
        <v>2329</v>
      </c>
      <c r="I546" s="148"/>
      <c r="J546" s="71">
        <v>463.52257414328335</v>
      </c>
      <c r="K546" s="71">
        <v>4.9127456168647177</v>
      </c>
      <c r="L546" s="71">
        <v>5.6687813012845218</v>
      </c>
      <c r="M546" s="71">
        <v>196.57694830939937</v>
      </c>
      <c r="N546" s="71">
        <v>145.48672661191085</v>
      </c>
      <c r="O546" s="71">
        <v>91.948374613063905</v>
      </c>
      <c r="P546" s="71">
        <v>52.595664936207278</v>
      </c>
      <c r="Q546" s="71">
        <v>9.2571042022200256</v>
      </c>
      <c r="R546" s="71">
        <v>0</v>
      </c>
      <c r="S546" s="71">
        <v>8.4841978129529867</v>
      </c>
      <c r="T546" s="72"/>
      <c r="U546" s="71">
        <v>29321075</v>
      </c>
      <c r="V546" s="71">
        <v>2522</v>
      </c>
      <c r="W546" s="71">
        <v>73</v>
      </c>
      <c r="X546" s="71">
        <v>47370</v>
      </c>
      <c r="Y546" s="71">
        <v>56789</v>
      </c>
      <c r="Z546" s="71">
        <v>54078</v>
      </c>
      <c r="AA546" s="71">
        <v>10825</v>
      </c>
      <c r="AB546" s="71">
        <v>131061</v>
      </c>
      <c r="AC546" s="71">
        <v>0</v>
      </c>
      <c r="AD546" s="71">
        <v>8.4841978129529867</v>
      </c>
      <c r="AE546" s="72"/>
      <c r="AF546" s="71">
        <v>224625579.70509189</v>
      </c>
      <c r="AG546" s="71">
        <v>3932035.3204941191</v>
      </c>
      <c r="AH546" s="71">
        <v>1037547.930622545</v>
      </c>
      <c r="AI546" s="71">
        <v>310769060.62336671</v>
      </c>
      <c r="AJ546" s="71">
        <v>211247841.76220489</v>
      </c>
      <c r="AK546" s="71">
        <v>0</v>
      </c>
      <c r="AL546" s="71">
        <v>0</v>
      </c>
      <c r="AM546" s="71">
        <v>17975314.48435938</v>
      </c>
      <c r="AN546" s="71">
        <v>0</v>
      </c>
      <c r="AO546" s="71">
        <v>0</v>
      </c>
      <c r="AP546" s="71">
        <v>769587379.82613957</v>
      </c>
      <c r="AQ546" s="72"/>
      <c r="AR546" s="71">
        <v>2291</v>
      </c>
      <c r="AS546" s="71">
        <v>163</v>
      </c>
      <c r="AT546" s="71">
        <v>0</v>
      </c>
      <c r="AU546" s="71">
        <v>0</v>
      </c>
      <c r="AV546" s="71">
        <v>0</v>
      </c>
      <c r="AW546" s="71">
        <v>1</v>
      </c>
      <c r="AX546" s="71"/>
      <c r="AY546" s="72"/>
      <c r="AZ546" s="71">
        <v>8821.0999999999985</v>
      </c>
      <c r="BA546" s="71">
        <v>4768.7</v>
      </c>
      <c r="BB546" s="71">
        <v>0</v>
      </c>
      <c r="BC546" s="71">
        <v>0</v>
      </c>
      <c r="BD546" s="71">
        <v>0</v>
      </c>
      <c r="BE546" s="71">
        <v>540</v>
      </c>
      <c r="BF546" s="71"/>
      <c r="BG546" s="72"/>
      <c r="BH546" s="71">
        <v>0</v>
      </c>
      <c r="BI546" s="71">
        <v>0</v>
      </c>
      <c r="BJ546" s="71">
        <v>118.111</v>
      </c>
      <c r="BK546" s="71">
        <v>0</v>
      </c>
      <c r="BL546" s="71">
        <v>69.271000000000001</v>
      </c>
      <c r="BM546" s="71">
        <v>0</v>
      </c>
      <c r="BN546" s="72"/>
      <c r="BO546" s="71">
        <v>0</v>
      </c>
      <c r="BP546" s="71">
        <v>0</v>
      </c>
      <c r="BQ546" s="71">
        <v>11</v>
      </c>
      <c r="BR546" s="71">
        <v>0</v>
      </c>
      <c r="BS546" s="71">
        <v>10</v>
      </c>
      <c r="BT546" s="71">
        <v>0</v>
      </c>
      <c r="BU546"/>
      <c r="BV546" s="70">
        <v>187.38200000000001</v>
      </c>
      <c r="BW546" s="70">
        <v>0</v>
      </c>
      <c r="BX546" s="70">
        <v>0</v>
      </c>
      <c r="BY546" s="70">
        <v>0</v>
      </c>
      <c r="BZ546" s="70">
        <v>0</v>
      </c>
      <c r="CA546" s="70">
        <v>0</v>
      </c>
      <c r="CB546" s="70">
        <v>0</v>
      </c>
      <c r="CC546" s="70">
        <v>0</v>
      </c>
      <c r="CD546" s="70">
        <v>0</v>
      </c>
    </row>
    <row r="547" spans="1:82">
      <c r="A547" s="70" t="s">
        <v>2342</v>
      </c>
      <c r="B547" s="70">
        <v>150</v>
      </c>
      <c r="C547" s="70">
        <v>14</v>
      </c>
      <c r="D547" s="70">
        <v>9</v>
      </c>
      <c r="E547" s="70">
        <v>2017</v>
      </c>
      <c r="F547" s="70" t="s">
        <v>156</v>
      </c>
      <c r="G547" s="70" t="s">
        <v>2328</v>
      </c>
      <c r="H547" s="70" t="s">
        <v>2329</v>
      </c>
      <c r="I547" s="148"/>
      <c r="J547" s="71">
        <v>440.19828793295272</v>
      </c>
      <c r="K547" s="71">
        <v>5.0703538978136491</v>
      </c>
      <c r="L547" s="71">
        <v>6.7042698130198755</v>
      </c>
      <c r="M547" s="71">
        <v>196.09786630062743</v>
      </c>
      <c r="N547" s="71">
        <v>150.2734277488324</v>
      </c>
      <c r="O547" s="71">
        <v>91.018334753043462</v>
      </c>
      <c r="P547" s="71">
        <v>52.416984377368678</v>
      </c>
      <c r="Q547" s="71">
        <v>9.00155021438907</v>
      </c>
      <c r="R547" s="71">
        <v>0</v>
      </c>
      <c r="S547" s="71">
        <v>7.5231705992940299</v>
      </c>
      <c r="T547" s="72"/>
      <c r="U547" s="71">
        <v>30448400</v>
      </c>
      <c r="V547" s="71">
        <v>2522</v>
      </c>
      <c r="W547" s="71">
        <v>73</v>
      </c>
      <c r="X547" s="71">
        <v>47370</v>
      </c>
      <c r="Y547" s="71">
        <v>57695</v>
      </c>
      <c r="Z547" s="71">
        <v>54419</v>
      </c>
      <c r="AA547" s="71">
        <v>10857</v>
      </c>
      <c r="AB547" s="71">
        <v>131789</v>
      </c>
      <c r="AC547" s="71">
        <v>0</v>
      </c>
      <c r="AD547" s="71">
        <v>7.5231705992940299</v>
      </c>
      <c r="AE547" s="72"/>
      <c r="AF547" s="71">
        <v>219081954.41695839</v>
      </c>
      <c r="AG547" s="71">
        <v>4088791.6882957192</v>
      </c>
      <c r="AH547" s="71">
        <v>1476950.1431732541</v>
      </c>
      <c r="AI547" s="71">
        <v>321860709.99103433</v>
      </c>
      <c r="AJ547" s="71">
        <v>227906299.1213035</v>
      </c>
      <c r="AK547" s="71">
        <v>0</v>
      </c>
      <c r="AL547" s="71">
        <v>0</v>
      </c>
      <c r="AM547" s="71">
        <v>18103444.035017621</v>
      </c>
      <c r="AN547" s="71">
        <v>0</v>
      </c>
      <c r="AO547" s="71">
        <v>0</v>
      </c>
      <c r="AP547" s="71">
        <v>792518149.39578283</v>
      </c>
      <c r="AQ547" s="72"/>
      <c r="AR547" s="71">
        <v>2450</v>
      </c>
      <c r="AS547" s="71">
        <v>182</v>
      </c>
      <c r="AT547" s="71">
        <v>0</v>
      </c>
      <c r="AU547" s="71">
        <v>0</v>
      </c>
      <c r="AV547" s="71">
        <v>0</v>
      </c>
      <c r="AW547" s="71">
        <v>1</v>
      </c>
      <c r="AX547" s="71"/>
      <c r="AY547" s="72"/>
      <c r="AZ547" s="71">
        <v>9537.7000000000007</v>
      </c>
      <c r="BA547" s="71">
        <v>5103.6000000000004</v>
      </c>
      <c r="BB547" s="71">
        <v>0</v>
      </c>
      <c r="BC547" s="71">
        <v>0</v>
      </c>
      <c r="BD547" s="71">
        <v>0</v>
      </c>
      <c r="BE547" s="71">
        <v>540</v>
      </c>
      <c r="BF547" s="71"/>
      <c r="BG547" s="72"/>
      <c r="BH547" s="71">
        <v>0</v>
      </c>
      <c r="BI547" s="71">
        <v>0</v>
      </c>
      <c r="BJ547" s="71">
        <v>137.51499999999999</v>
      </c>
      <c r="BK547" s="71">
        <v>0</v>
      </c>
      <c r="BL547" s="71">
        <v>66.754999999999995</v>
      </c>
      <c r="BM547" s="71">
        <v>0</v>
      </c>
      <c r="BN547" s="72"/>
      <c r="BO547" s="71">
        <v>0</v>
      </c>
      <c r="BP547" s="71">
        <v>0</v>
      </c>
      <c r="BQ547" s="71">
        <v>11</v>
      </c>
      <c r="BR547" s="71">
        <v>0</v>
      </c>
      <c r="BS547" s="71">
        <v>10</v>
      </c>
      <c r="BT547" s="71">
        <v>0</v>
      </c>
      <c r="BU547"/>
      <c r="BV547" s="70">
        <v>204.27</v>
      </c>
      <c r="BW547" s="70">
        <v>0</v>
      </c>
      <c r="BX547" s="70">
        <v>0</v>
      </c>
      <c r="BY547" s="70">
        <v>0</v>
      </c>
      <c r="BZ547" s="70">
        <v>0</v>
      </c>
      <c r="CA547" s="70">
        <v>0</v>
      </c>
      <c r="CB547" s="70">
        <v>0</v>
      </c>
      <c r="CC547" s="70">
        <v>0</v>
      </c>
      <c r="CD547" s="70">
        <v>0</v>
      </c>
    </row>
    <row r="548" spans="1:82">
      <c r="A548" s="70" t="s">
        <v>2343</v>
      </c>
      <c r="B548" s="70">
        <v>151</v>
      </c>
      <c r="C548" s="70">
        <v>15</v>
      </c>
      <c r="D548" s="70">
        <v>9</v>
      </c>
      <c r="E548" s="70">
        <v>2018</v>
      </c>
      <c r="F548" s="70" t="s">
        <v>183</v>
      </c>
      <c r="G548" s="70" t="s">
        <v>2328</v>
      </c>
      <c r="H548" s="70" t="s">
        <v>2329</v>
      </c>
      <c r="I548" s="148"/>
      <c r="J548" s="71">
        <v>430.94998472660171</v>
      </c>
      <c r="K548" s="71">
        <v>4.735855344970779</v>
      </c>
      <c r="L548" s="71">
        <v>4.4015210017969153</v>
      </c>
      <c r="M548" s="71">
        <v>193.25614629910032</v>
      </c>
      <c r="N548" s="71">
        <v>147.61871857648427</v>
      </c>
      <c r="O548" s="71">
        <v>90.169888714596368</v>
      </c>
      <c r="P548" s="71">
        <v>52.296723627489364</v>
      </c>
      <c r="Q548" s="71">
        <v>8.4422636254091508</v>
      </c>
      <c r="R548" s="71">
        <v>0</v>
      </c>
      <c r="S548" s="71">
        <v>8.6785326066410082</v>
      </c>
      <c r="T548" s="72"/>
      <c r="U548" s="71">
        <v>31316859</v>
      </c>
      <c r="V548" s="71">
        <v>2522</v>
      </c>
      <c r="W548" s="71">
        <v>73</v>
      </c>
      <c r="X548" s="71">
        <v>47370</v>
      </c>
      <c r="Y548" s="71">
        <v>59011</v>
      </c>
      <c r="Z548" s="71">
        <v>54944</v>
      </c>
      <c r="AA548" s="71">
        <v>10941</v>
      </c>
      <c r="AB548" s="71">
        <v>133199</v>
      </c>
      <c r="AC548" s="71">
        <v>0</v>
      </c>
      <c r="AD548" s="71">
        <v>8.6785326066410082</v>
      </c>
      <c r="AE548" s="72"/>
      <c r="AF548" s="71">
        <v>207956773.52058259</v>
      </c>
      <c r="AG548" s="71">
        <v>3630543.040847823</v>
      </c>
      <c r="AH548" s="71">
        <v>879914.34511898889</v>
      </c>
      <c r="AI548" s="71">
        <v>312061153.53534472</v>
      </c>
      <c r="AJ548" s="71">
        <v>216455003.65269959</v>
      </c>
      <c r="AK548" s="71">
        <v>0</v>
      </c>
      <c r="AL548" s="71">
        <v>0</v>
      </c>
      <c r="AM548" s="71">
        <v>18334990.29568091</v>
      </c>
      <c r="AN548" s="71">
        <v>0</v>
      </c>
      <c r="AO548" s="71">
        <v>0</v>
      </c>
      <c r="AP548" s="71">
        <v>759318378.39027464</v>
      </c>
      <c r="AQ548" s="72"/>
      <c r="AR548" s="71">
        <v>2649</v>
      </c>
      <c r="AS548" s="71">
        <v>206</v>
      </c>
      <c r="AT548" s="71">
        <v>0</v>
      </c>
      <c r="AU548" s="71">
        <v>0</v>
      </c>
      <c r="AV548" s="71">
        <v>0</v>
      </c>
      <c r="AW548" s="71">
        <v>1</v>
      </c>
      <c r="AX548" s="71"/>
      <c r="AY548" s="72"/>
      <c r="AZ548" s="71">
        <v>10471.399999999996</v>
      </c>
      <c r="BA548" s="71">
        <v>5971</v>
      </c>
      <c r="BB548" s="71">
        <v>0</v>
      </c>
      <c r="BC548" s="71">
        <v>0</v>
      </c>
      <c r="BD548" s="71">
        <v>0</v>
      </c>
      <c r="BE548" s="71">
        <v>540</v>
      </c>
      <c r="BF548" s="71"/>
      <c r="BG548" s="72"/>
      <c r="BH548" s="71">
        <v>0</v>
      </c>
      <c r="BI548" s="71">
        <v>0</v>
      </c>
      <c r="BJ548" s="71">
        <v>116.422</v>
      </c>
      <c r="BK548" s="71">
        <v>0</v>
      </c>
      <c r="BL548" s="71">
        <v>60.681999999999995</v>
      </c>
      <c r="BM548" s="71">
        <v>0</v>
      </c>
      <c r="BN548" s="72"/>
      <c r="BO548" s="71">
        <v>0</v>
      </c>
      <c r="BP548" s="71">
        <v>0</v>
      </c>
      <c r="BQ548" s="71">
        <v>9</v>
      </c>
      <c r="BR548" s="71">
        <v>0</v>
      </c>
      <c r="BS548" s="71">
        <v>9</v>
      </c>
      <c r="BT548" s="71">
        <v>0</v>
      </c>
      <c r="BU548"/>
      <c r="BV548" s="70">
        <v>177.10400000000001</v>
      </c>
      <c r="BW548" s="70">
        <v>0</v>
      </c>
      <c r="BX548" s="70">
        <v>0</v>
      </c>
      <c r="BY548" s="70">
        <v>0</v>
      </c>
      <c r="BZ548" s="70">
        <v>0</v>
      </c>
      <c r="CA548" s="70">
        <v>0</v>
      </c>
      <c r="CB548" s="70">
        <v>0</v>
      </c>
      <c r="CC548" s="70">
        <v>0</v>
      </c>
      <c r="CD548" s="70">
        <v>0</v>
      </c>
    </row>
    <row r="549" spans="1:82">
      <c r="A549" s="70" t="s">
        <v>2344</v>
      </c>
      <c r="B549" s="70">
        <v>152</v>
      </c>
      <c r="C549" s="70">
        <v>16</v>
      </c>
      <c r="D549" s="70">
        <v>9</v>
      </c>
      <c r="E549" s="70">
        <v>2019</v>
      </c>
      <c r="F549" s="70" t="s">
        <v>158</v>
      </c>
      <c r="G549" s="70" t="s">
        <v>2328</v>
      </c>
      <c r="H549" s="70" t="s">
        <v>2329</v>
      </c>
      <c r="I549" s="148"/>
      <c r="J549" s="71">
        <v>445.38990814021616</v>
      </c>
      <c r="K549" s="71">
        <v>4.3073701488808123</v>
      </c>
      <c r="L549" s="71">
        <v>4.4390043270925457</v>
      </c>
      <c r="M549" s="71">
        <v>193.19322646610868</v>
      </c>
      <c r="N549" s="71">
        <v>152.98169078526979</v>
      </c>
      <c r="O549" s="71">
        <v>87.661542192236723</v>
      </c>
      <c r="P549" s="71">
        <v>52.864493935585202</v>
      </c>
      <c r="Q549" s="71">
        <v>8.2964453359310006</v>
      </c>
      <c r="R549" s="71">
        <v>0</v>
      </c>
      <c r="S549" s="71">
        <v>11.575690708231878</v>
      </c>
      <c r="T549" s="72"/>
      <c r="U549" s="71">
        <v>32610599</v>
      </c>
      <c r="V549" s="71">
        <v>2522</v>
      </c>
      <c r="W549" s="71">
        <v>73</v>
      </c>
      <c r="X549" s="71">
        <v>47370</v>
      </c>
      <c r="Y549" s="71">
        <v>60067</v>
      </c>
      <c r="Z549" s="71">
        <v>54882</v>
      </c>
      <c r="AA549" s="71">
        <v>10977</v>
      </c>
      <c r="AB549" s="71">
        <v>134442</v>
      </c>
      <c r="AC549" s="71">
        <v>0</v>
      </c>
      <c r="AD549" s="71">
        <v>11.57569070823188</v>
      </c>
      <c r="AE549" s="72"/>
      <c r="AF549" s="71">
        <v>222284632.7822713</v>
      </c>
      <c r="AG549" s="71">
        <v>3493156.5258517968</v>
      </c>
      <c r="AH549" s="71">
        <v>928708.73291721789</v>
      </c>
      <c r="AI549" s="71">
        <v>324056326.62679392</v>
      </c>
      <c r="AJ549" s="71">
        <v>224178248.04356521</v>
      </c>
      <c r="AK549" s="71">
        <v>0</v>
      </c>
      <c r="AL549" s="71">
        <v>0</v>
      </c>
      <c r="AM549" s="71">
        <v>18309988.321165863</v>
      </c>
      <c r="AN549" s="71">
        <v>0</v>
      </c>
      <c r="AO549" s="71">
        <v>0</v>
      </c>
      <c r="AP549" s="71">
        <v>793251061.03256547</v>
      </c>
      <c r="AQ549" s="72"/>
      <c r="AR549" s="71">
        <v>2809</v>
      </c>
      <c r="AS549" s="71">
        <v>221</v>
      </c>
      <c r="AT549" s="71">
        <v>0</v>
      </c>
      <c r="AU549" s="71">
        <v>0</v>
      </c>
      <c r="AV549" s="71">
        <v>0</v>
      </c>
      <c r="AW549" s="71">
        <v>2</v>
      </c>
      <c r="AX549" s="71"/>
      <c r="AY549" s="72"/>
      <c r="AZ549" s="71">
        <v>11253.499999999991</v>
      </c>
      <c r="BA549" s="71">
        <v>6190.6</v>
      </c>
      <c r="BB549" s="71">
        <v>0</v>
      </c>
      <c r="BC549" s="71">
        <v>0</v>
      </c>
      <c r="BD549" s="71">
        <v>0</v>
      </c>
      <c r="BE549" s="71">
        <v>2975</v>
      </c>
      <c r="BF549" s="71"/>
      <c r="BG549" s="72"/>
      <c r="BH549" s="71">
        <v>0</v>
      </c>
      <c r="BI549" s="71">
        <v>0</v>
      </c>
      <c r="BJ549" s="71">
        <v>127.108</v>
      </c>
      <c r="BK549" s="71">
        <v>0</v>
      </c>
      <c r="BL549" s="71">
        <v>57.47</v>
      </c>
      <c r="BM549" s="71">
        <v>0</v>
      </c>
      <c r="BN549" s="72"/>
      <c r="BO549" s="71">
        <v>0</v>
      </c>
      <c r="BP549" s="71">
        <v>0</v>
      </c>
      <c r="BQ549" s="71">
        <v>10</v>
      </c>
      <c r="BR549" s="71">
        <v>0</v>
      </c>
      <c r="BS549" s="71">
        <v>9</v>
      </c>
      <c r="BT549" s="71">
        <v>0</v>
      </c>
      <c r="BU549"/>
      <c r="BV549" s="70">
        <v>184.578</v>
      </c>
      <c r="BW549" s="70">
        <v>0</v>
      </c>
      <c r="BX549" s="70">
        <v>0</v>
      </c>
      <c r="BY549" s="70">
        <v>0</v>
      </c>
      <c r="BZ549" s="70">
        <v>0</v>
      </c>
      <c r="CA549" s="70">
        <v>0</v>
      </c>
      <c r="CB549" s="70">
        <v>0</v>
      </c>
      <c r="CC549" s="70">
        <v>0</v>
      </c>
      <c r="CD549" s="70">
        <v>0</v>
      </c>
    </row>
    <row r="550" spans="1:82">
      <c r="A550" s="70" t="s">
        <v>2345</v>
      </c>
      <c r="B550" s="70">
        <v>153</v>
      </c>
      <c r="C550" s="70">
        <v>17</v>
      </c>
      <c r="D550" s="70">
        <v>9</v>
      </c>
      <c r="E550" s="70">
        <v>2020</v>
      </c>
      <c r="F550" s="70" t="s">
        <v>159</v>
      </c>
      <c r="G550" s="70" t="s">
        <v>2328</v>
      </c>
      <c r="H550" s="70" t="s">
        <v>2329</v>
      </c>
      <c r="I550" s="148"/>
      <c r="J550" s="71">
        <v>377.6002901592114</v>
      </c>
      <c r="K550" s="71">
        <v>4.3592421520451685</v>
      </c>
      <c r="L550" s="71">
        <v>4.1795800126399767</v>
      </c>
      <c r="M550" s="71">
        <v>189.27578570117163</v>
      </c>
      <c r="N550" s="71">
        <v>159.01846299914217</v>
      </c>
      <c r="O550" s="71">
        <v>77.367877946811262</v>
      </c>
      <c r="P550" s="71">
        <v>49.541511833774756</v>
      </c>
      <c r="Q550" s="71">
        <v>8.0265591191885601</v>
      </c>
      <c r="R550" s="71">
        <v>0</v>
      </c>
      <c r="S550" s="71">
        <v>12.96672611839227</v>
      </c>
      <c r="T550" s="72"/>
      <c r="U550" s="71">
        <v>27148242</v>
      </c>
      <c r="V550" s="71">
        <v>2396</v>
      </c>
      <c r="W550" s="71">
        <v>71</v>
      </c>
      <c r="X550" s="71">
        <v>52658</v>
      </c>
      <c r="Y550" s="71">
        <v>61478</v>
      </c>
      <c r="Z550" s="71">
        <v>55285</v>
      </c>
      <c r="AA550" s="71">
        <v>10934</v>
      </c>
      <c r="AB550" s="71">
        <v>136134</v>
      </c>
      <c r="AC550" s="71">
        <v>0</v>
      </c>
      <c r="AD550" s="71">
        <v>12.96672611839227</v>
      </c>
      <c r="AE550" s="72"/>
      <c r="AF550" s="71">
        <v>189121112.42117909</v>
      </c>
      <c r="AG550" s="71">
        <v>3331266.6129665785</v>
      </c>
      <c r="AH550" s="71">
        <v>865806.22389248142</v>
      </c>
      <c r="AI550" s="71">
        <v>319724321.63345158</v>
      </c>
      <c r="AJ550" s="71">
        <v>256837035.60134581</v>
      </c>
      <c r="AK550" s="71"/>
      <c r="AL550" s="71"/>
      <c r="AM550" s="71">
        <v>17766999.480285872</v>
      </c>
      <c r="AN550" s="71"/>
      <c r="AO550" s="71"/>
      <c r="AP550" s="71">
        <v>787646541.9731214</v>
      </c>
      <c r="AQ550" s="72"/>
      <c r="AR550" s="71">
        <v>2962</v>
      </c>
      <c r="AS550" s="71">
        <v>224</v>
      </c>
      <c r="AT550" s="71">
        <v>0</v>
      </c>
      <c r="AU550" s="71">
        <v>0</v>
      </c>
      <c r="AV550" s="71">
        <v>0</v>
      </c>
      <c r="AW550" s="71">
        <v>2</v>
      </c>
      <c r="AX550" s="71"/>
      <c r="AY550" s="72"/>
      <c r="AZ550" s="71">
        <v>12005.39999999998</v>
      </c>
      <c r="BA550" s="71">
        <v>8411.7999999999938</v>
      </c>
      <c r="BB550" s="71">
        <v>0</v>
      </c>
      <c r="BC550" s="71">
        <v>0</v>
      </c>
      <c r="BD550" s="71">
        <v>0</v>
      </c>
      <c r="BE550" s="71">
        <v>2975</v>
      </c>
      <c r="BF550" s="71"/>
      <c r="BG550" s="72"/>
      <c r="BH550" s="71">
        <v>0</v>
      </c>
      <c r="BI550" s="71">
        <v>0</v>
      </c>
      <c r="BJ550" s="71">
        <v>112.301</v>
      </c>
      <c r="BK550" s="71">
        <v>0</v>
      </c>
      <c r="BL550" s="71">
        <v>52.209999999999994</v>
      </c>
      <c r="BM550" s="71">
        <v>0</v>
      </c>
      <c r="BN550" s="72"/>
      <c r="BO550" s="71">
        <v>0</v>
      </c>
      <c r="BP550" s="71">
        <v>0</v>
      </c>
      <c r="BQ550" s="71">
        <v>10</v>
      </c>
      <c r="BR550" s="71">
        <v>0</v>
      </c>
      <c r="BS550" s="71">
        <v>9</v>
      </c>
      <c r="BT550" s="71">
        <v>0</v>
      </c>
      <c r="BU550"/>
      <c r="BV550" s="70">
        <v>164.511</v>
      </c>
      <c r="BW550" s="70">
        <v>0</v>
      </c>
      <c r="BX550" s="70">
        <v>0</v>
      </c>
      <c r="BY550" s="70">
        <v>0</v>
      </c>
      <c r="BZ550" s="70">
        <v>0</v>
      </c>
      <c r="CA550" s="70">
        <v>0</v>
      </c>
      <c r="CB550" s="70">
        <v>0</v>
      </c>
      <c r="CC550" s="70">
        <v>0</v>
      </c>
      <c r="CD550" s="70">
        <v>0</v>
      </c>
    </row>
    <row r="551" spans="1:82">
      <c r="A551" s="70" t="s">
        <v>2346</v>
      </c>
      <c r="B551" s="70">
        <v>153</v>
      </c>
      <c r="C551" s="70">
        <v>18</v>
      </c>
      <c r="D551" s="70">
        <v>9</v>
      </c>
      <c r="E551" s="70">
        <v>2021</v>
      </c>
      <c r="F551" s="70" t="s">
        <v>160</v>
      </c>
      <c r="G551" s="70" t="s">
        <v>2328</v>
      </c>
      <c r="H551" s="70" t="s">
        <v>2329</v>
      </c>
      <c r="I551" s="148"/>
      <c r="J551" s="71">
        <v>325.92173297870147</v>
      </c>
      <c r="K551" s="71">
        <v>5.4746476428998507</v>
      </c>
      <c r="L551" s="71">
        <v>4.0739163016243642</v>
      </c>
      <c r="M551" s="71">
        <v>203.93225598860627</v>
      </c>
      <c r="N551" s="71">
        <v>153.52764437074097</v>
      </c>
      <c r="O551" s="71">
        <v>75.756862956716645</v>
      </c>
      <c r="P551" s="71">
        <v>52.186075805183464</v>
      </c>
      <c r="Q551" s="71">
        <v>7.99699016468983</v>
      </c>
      <c r="R551" s="71">
        <v>0</v>
      </c>
      <c r="S551" s="71">
        <v>8.835921117710468</v>
      </c>
      <c r="T551" s="72"/>
      <c r="U551" s="71">
        <v>24503101</v>
      </c>
      <c r="V551" s="71">
        <v>2396</v>
      </c>
      <c r="W551" s="71">
        <v>71</v>
      </c>
      <c r="X551" s="71">
        <v>52658</v>
      </c>
      <c r="Y551" s="71">
        <v>62494</v>
      </c>
      <c r="Z551" s="71">
        <v>55739</v>
      </c>
      <c r="AA551" s="71">
        <v>11231</v>
      </c>
      <c r="AB551" s="71">
        <v>136965</v>
      </c>
      <c r="AC551" s="71">
        <v>0</v>
      </c>
      <c r="AD551" s="71">
        <v>8.835921117710468</v>
      </c>
      <c r="AE551" s="72"/>
      <c r="AF551" s="71">
        <v>150848934.44659105</v>
      </c>
      <c r="AG551" s="71">
        <v>4128744.9468281521</v>
      </c>
      <c r="AH551" s="71">
        <v>819550.74845603807</v>
      </c>
      <c r="AI551" s="71">
        <v>340334505.3497169</v>
      </c>
      <c r="AJ551" s="71">
        <v>228655615.38912511</v>
      </c>
      <c r="AK551" s="71">
        <v>0</v>
      </c>
      <c r="AL551" s="71">
        <v>0</v>
      </c>
      <c r="AM551" s="71">
        <v>17978558.393595725</v>
      </c>
      <c r="AN551" s="71">
        <v>0</v>
      </c>
      <c r="AO551" s="71">
        <v>0</v>
      </c>
      <c r="AP551" s="71">
        <v>742765909.27431297</v>
      </c>
      <c r="AQ551" s="72"/>
      <c r="AR551" s="71">
        <v>3105</v>
      </c>
      <c r="AS551" s="71">
        <v>225</v>
      </c>
      <c r="AT551" s="71">
        <v>0</v>
      </c>
      <c r="AU551" s="71">
        <v>0</v>
      </c>
      <c r="AV551" s="71">
        <v>0</v>
      </c>
      <c r="AW551" s="71">
        <v>3</v>
      </c>
      <c r="AX551" s="71"/>
      <c r="AY551" s="72"/>
      <c r="AZ551" s="71">
        <v>12799.39999999998</v>
      </c>
      <c r="BA551" s="71">
        <v>8912.5999999999949</v>
      </c>
      <c r="BB551" s="71">
        <v>0</v>
      </c>
      <c r="BC551" s="71">
        <v>0</v>
      </c>
      <c r="BD551" s="71">
        <v>0</v>
      </c>
      <c r="BE551" s="71">
        <v>4965</v>
      </c>
      <c r="BF551" s="71"/>
      <c r="BG551" s="72"/>
      <c r="BH551" s="71">
        <v>0</v>
      </c>
      <c r="BI551" s="71">
        <v>0</v>
      </c>
      <c r="BJ551" s="71">
        <v>100.289</v>
      </c>
      <c r="BK551" s="71">
        <v>0</v>
      </c>
      <c r="BL551" s="71">
        <v>52.235000000000007</v>
      </c>
      <c r="BM551" s="71">
        <v>0</v>
      </c>
      <c r="BN551" s="72"/>
      <c r="BO551" s="71">
        <v>0</v>
      </c>
      <c r="BP551" s="71">
        <v>0</v>
      </c>
      <c r="BQ551" s="71">
        <v>10</v>
      </c>
      <c r="BR551" s="71">
        <v>0</v>
      </c>
      <c r="BS551" s="71">
        <v>9</v>
      </c>
      <c r="BT551" s="71">
        <v>0</v>
      </c>
      <c r="BU551"/>
      <c r="BV551" s="70">
        <v>152.524</v>
      </c>
      <c r="BW551" s="70">
        <v>0</v>
      </c>
      <c r="BX551" s="70">
        <v>0</v>
      </c>
      <c r="BY551" s="70">
        <v>0</v>
      </c>
      <c r="BZ551" s="70">
        <v>0</v>
      </c>
      <c r="CA551" s="70">
        <v>0</v>
      </c>
      <c r="CB551" s="70">
        <v>0</v>
      </c>
      <c r="CC551" s="70">
        <v>0</v>
      </c>
      <c r="CD551" s="70">
        <v>0</v>
      </c>
    </row>
    <row r="552" spans="1:82">
      <c r="A552" s="70" t="s">
        <v>2347</v>
      </c>
      <c r="B552" s="70">
        <v>153</v>
      </c>
      <c r="C552" s="70">
        <v>19</v>
      </c>
      <c r="D552" s="70">
        <v>9</v>
      </c>
      <c r="E552" s="70">
        <v>2022</v>
      </c>
      <c r="F552" s="70" t="s">
        <v>161</v>
      </c>
      <c r="G552" s="70" t="s">
        <v>2328</v>
      </c>
      <c r="H552" s="70" t="s">
        <v>2329</v>
      </c>
      <c r="I552" s="148"/>
      <c r="J552" s="71">
        <v>304.30079442328054</v>
      </c>
      <c r="K552" s="71">
        <v>4.8218502935887599</v>
      </c>
      <c r="L552" s="71">
        <v>2.894028072351027</v>
      </c>
      <c r="M552" s="71">
        <v>202.02080499807633</v>
      </c>
      <c r="N552" s="71">
        <v>160.49971169874368</v>
      </c>
      <c r="O552" s="71">
        <v>80.451697130475125</v>
      </c>
      <c r="P552" s="71">
        <v>52.377341457808384</v>
      </c>
      <c r="Q552" s="71">
        <v>8.1810831433669922</v>
      </c>
      <c r="R552" s="71">
        <v>0</v>
      </c>
      <c r="S552" s="71">
        <v>10.67307955613658</v>
      </c>
      <c r="T552" s="72"/>
      <c r="U552" s="71">
        <v>24931542</v>
      </c>
      <c r="V552" s="71">
        <v>2396</v>
      </c>
      <c r="W552" s="71">
        <v>71</v>
      </c>
      <c r="X552" s="71">
        <v>52658</v>
      </c>
      <c r="Y552" s="71">
        <v>64010</v>
      </c>
      <c r="Z552" s="71">
        <v>56240</v>
      </c>
      <c r="AA552" s="71">
        <v>11444</v>
      </c>
      <c r="AB552" s="71">
        <v>138969</v>
      </c>
      <c r="AC552" s="71">
        <v>0</v>
      </c>
      <c r="AD552" s="71">
        <v>10.67307955613658</v>
      </c>
      <c r="AE552" s="72"/>
      <c r="AF552" s="71">
        <v>145985330.60123509</v>
      </c>
      <c r="AG552" s="71">
        <v>3949341.7069769837</v>
      </c>
      <c r="AH552" s="71">
        <v>664870.18741735467</v>
      </c>
      <c r="AI552" s="71">
        <v>332178260.51125211</v>
      </c>
      <c r="AJ552" s="71">
        <v>246051157.75986129</v>
      </c>
      <c r="AK552" s="71">
        <v>0</v>
      </c>
      <c r="AL552" s="71">
        <v>0</v>
      </c>
      <c r="AM552" s="71">
        <v>17944690.976462442</v>
      </c>
      <c r="AN552" s="71">
        <v>0</v>
      </c>
      <c r="AO552" s="71">
        <v>0</v>
      </c>
      <c r="AP552" s="71">
        <v>746773651.74320531</v>
      </c>
      <c r="AQ552" s="72"/>
      <c r="AR552" s="71">
        <v>3301</v>
      </c>
      <c r="AS552" s="71">
        <v>225</v>
      </c>
      <c r="AT552" s="71">
        <v>0</v>
      </c>
      <c r="AU552" s="71">
        <v>0</v>
      </c>
      <c r="AV552" s="71">
        <v>0</v>
      </c>
      <c r="AW552" s="71">
        <v>3</v>
      </c>
      <c r="AX552" s="71"/>
      <c r="AY552" s="72"/>
      <c r="AZ552" s="71">
        <v>13794.199999999972</v>
      </c>
      <c r="BA552" s="71">
        <v>8912.5999999999949</v>
      </c>
      <c r="BB552" s="71">
        <v>0</v>
      </c>
      <c r="BC552" s="71">
        <v>0</v>
      </c>
      <c r="BD552" s="71">
        <v>0</v>
      </c>
      <c r="BE552" s="71">
        <v>4965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2348</v>
      </c>
      <c r="B553" s="70">
        <v>153</v>
      </c>
      <c r="C553" s="70">
        <v>20</v>
      </c>
      <c r="D553" s="70">
        <v>9</v>
      </c>
      <c r="E553" s="70">
        <v>2023</v>
      </c>
      <c r="F553" s="70" t="s">
        <v>1539</v>
      </c>
      <c r="G553" s="70" t="s">
        <v>2328</v>
      </c>
      <c r="H553" s="70" t="s">
        <v>2329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3508</v>
      </c>
      <c r="AS553" s="71">
        <v>227</v>
      </c>
      <c r="AT553" s="71">
        <v>0</v>
      </c>
      <c r="AU553" s="71">
        <v>0</v>
      </c>
      <c r="AV553" s="71">
        <v>0</v>
      </c>
      <c r="AW553" s="71">
        <v>3</v>
      </c>
      <c r="AX553" s="71"/>
      <c r="AY553" s="72"/>
      <c r="AZ553" s="71">
        <v>14771.299999999956</v>
      </c>
      <c r="BA553" s="71">
        <v>8935.2999999999956</v>
      </c>
      <c r="BB553" s="71">
        <v>0</v>
      </c>
      <c r="BC553" s="71">
        <v>0</v>
      </c>
      <c r="BD553" s="71">
        <v>0</v>
      </c>
      <c r="BE553" s="71">
        <v>4965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2349</v>
      </c>
      <c r="B554" s="70">
        <v>153</v>
      </c>
      <c r="C554" s="70">
        <v>21</v>
      </c>
      <c r="D554" s="70">
        <v>9</v>
      </c>
      <c r="E554" s="70">
        <v>2024</v>
      </c>
      <c r="F554" s="70" t="s">
        <v>1558</v>
      </c>
      <c r="G554" s="70" t="s">
        <v>2328</v>
      </c>
      <c r="H554" s="70" t="s">
        <v>2329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2350</v>
      </c>
      <c r="B555" s="70">
        <v>477</v>
      </c>
      <c r="C555" s="70">
        <v>1</v>
      </c>
      <c r="D555" s="70">
        <v>29</v>
      </c>
      <c r="E555" s="70">
        <v>1990</v>
      </c>
      <c r="F555" s="70" t="s">
        <v>787</v>
      </c>
      <c r="G555" s="70" t="s">
        <v>2351</v>
      </c>
      <c r="H555" s="70" t="s">
        <v>2352</v>
      </c>
      <c r="I555" s="148"/>
      <c r="J555" s="71">
        <v>23.55763287768826</v>
      </c>
      <c r="K555" s="71">
        <v>4.8939990521658876</v>
      </c>
      <c r="L555" s="71">
        <v>3.3319157560238599</v>
      </c>
      <c r="M555" s="71">
        <v>73.140769172792062</v>
      </c>
      <c r="N555" s="71">
        <v>104.23765541860629</v>
      </c>
      <c r="O555" s="71">
        <v>83.034352097533485</v>
      </c>
      <c r="P555" s="71">
        <v>42.386860728664622</v>
      </c>
      <c r="Q555" s="71">
        <v>7.5212753707172499</v>
      </c>
      <c r="R555" s="71">
        <v>0</v>
      </c>
      <c r="S555" s="71">
        <v>12.965112499650809</v>
      </c>
      <c r="T555" s="72"/>
      <c r="U555" s="71">
        <v>3440675</v>
      </c>
      <c r="V555" s="71">
        <v>2387</v>
      </c>
      <c r="W555" s="71">
        <v>42</v>
      </c>
      <c r="X555" s="71">
        <v>32940</v>
      </c>
      <c r="Y555" s="71">
        <v>42213</v>
      </c>
      <c r="Z555" s="71">
        <v>34153</v>
      </c>
      <c r="AA555" s="71">
        <v>10292</v>
      </c>
      <c r="AB555" s="71">
        <v>122120</v>
      </c>
      <c r="AC555" s="71">
        <v>0</v>
      </c>
      <c r="AD555" s="71">
        <v>12.965112499650809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2353</v>
      </c>
      <c r="B556" s="70">
        <v>478</v>
      </c>
      <c r="C556" s="70">
        <v>2</v>
      </c>
      <c r="D556" s="70">
        <v>29</v>
      </c>
      <c r="E556" s="70">
        <v>2005</v>
      </c>
      <c r="F556" s="70" t="s">
        <v>789</v>
      </c>
      <c r="G556" s="70" t="s">
        <v>2351</v>
      </c>
      <c r="H556" s="70" t="s">
        <v>2352</v>
      </c>
      <c r="I556" s="148"/>
      <c r="J556" s="71">
        <v>17.294879356559889</v>
      </c>
      <c r="K556" s="71">
        <v>3.5034595806416511</v>
      </c>
      <c r="L556" s="71">
        <v>4.4152518139703396</v>
      </c>
      <c r="M556" s="71">
        <v>129.40003505706261</v>
      </c>
      <c r="N556" s="71">
        <v>140.98289526115411</v>
      </c>
      <c r="O556" s="71">
        <v>98.870496227203532</v>
      </c>
      <c r="P556" s="71">
        <v>39.183346054602652</v>
      </c>
      <c r="Q556" s="71">
        <v>7.3737748225870199</v>
      </c>
      <c r="R556" s="71">
        <v>0</v>
      </c>
      <c r="S556" s="71">
        <v>21.180665376</v>
      </c>
      <c r="T556" s="72"/>
      <c r="U556" s="71">
        <v>1820463</v>
      </c>
      <c r="V556" s="71">
        <v>1927</v>
      </c>
      <c r="W556" s="71">
        <v>49</v>
      </c>
      <c r="X556" s="71">
        <v>30784</v>
      </c>
      <c r="Y556" s="71">
        <v>51277</v>
      </c>
      <c r="Z556" s="71">
        <v>47059</v>
      </c>
      <c r="AA556" s="71">
        <v>7792</v>
      </c>
      <c r="AB556" s="71">
        <v>125161</v>
      </c>
      <c r="AC556" s="71">
        <v>0</v>
      </c>
      <c r="AD556" s="71">
        <v>21.180665376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2354</v>
      </c>
      <c r="B557" s="70">
        <v>479</v>
      </c>
      <c r="C557" s="70">
        <v>3</v>
      </c>
      <c r="D557" s="70">
        <v>29</v>
      </c>
      <c r="E557" s="70">
        <v>2006</v>
      </c>
      <c r="F557" s="70" t="s">
        <v>790</v>
      </c>
      <c r="G557" s="70" t="s">
        <v>2351</v>
      </c>
      <c r="H557" s="70" t="s">
        <v>2352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2355</v>
      </c>
      <c r="B558" s="70">
        <v>480</v>
      </c>
      <c r="C558" s="70">
        <v>4</v>
      </c>
      <c r="D558" s="70">
        <v>29</v>
      </c>
      <c r="E558" s="70">
        <v>2007</v>
      </c>
      <c r="F558" s="70" t="s">
        <v>791</v>
      </c>
      <c r="G558" s="1064" t="s">
        <v>2351</v>
      </c>
      <c r="H558" s="70" t="s">
        <v>2352</v>
      </c>
      <c r="I558" s="148"/>
      <c r="J558" s="71">
        <v>20.809277787737539</v>
      </c>
      <c r="K558" s="71">
        <v>4.1252181169294699</v>
      </c>
      <c r="L558" s="71">
        <v>5.0874434916956126</v>
      </c>
      <c r="M558" s="71">
        <v>133.3235778733962</v>
      </c>
      <c r="N558" s="71">
        <v>148.671968573903</v>
      </c>
      <c r="O558" s="71">
        <v>95.044116394296779</v>
      </c>
      <c r="P558" s="71">
        <v>38.365145096243431</v>
      </c>
      <c r="Q558" s="71">
        <v>7.7775681278426401</v>
      </c>
      <c r="R558" s="71">
        <v>0</v>
      </c>
      <c r="S558" s="71">
        <v>19.060036934399999</v>
      </c>
      <c r="T558" s="72"/>
      <c r="U558" s="71">
        <v>2469460</v>
      </c>
      <c r="V558" s="71">
        <v>2209</v>
      </c>
      <c r="W558" s="71">
        <v>57</v>
      </c>
      <c r="X558" s="71">
        <v>36648</v>
      </c>
      <c r="Y558" s="71">
        <v>52058</v>
      </c>
      <c r="Z558" s="71">
        <v>47027</v>
      </c>
      <c r="AA558" s="71">
        <v>7513</v>
      </c>
      <c r="AB558" s="71">
        <v>125034</v>
      </c>
      <c r="AC558" s="71">
        <v>0</v>
      </c>
      <c r="AD558" s="71">
        <v>19.060036934399999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2356</v>
      </c>
      <c r="B559" s="70">
        <v>481</v>
      </c>
      <c r="C559" s="70">
        <v>5</v>
      </c>
      <c r="D559" s="70">
        <v>29</v>
      </c>
      <c r="E559" s="70">
        <v>2008</v>
      </c>
      <c r="F559" s="70" t="s">
        <v>792</v>
      </c>
      <c r="G559" s="1064" t="s">
        <v>2351</v>
      </c>
      <c r="H559" s="70" t="s">
        <v>2352</v>
      </c>
      <c r="I559" s="148"/>
      <c r="J559" s="71">
        <v>18.97355647551954</v>
      </c>
      <c r="K559" s="71">
        <v>3.0949408891074421</v>
      </c>
      <c r="L559" s="71">
        <v>4.5066077313078434</v>
      </c>
      <c r="M559" s="71">
        <v>139.9407956403216</v>
      </c>
      <c r="N559" s="71">
        <v>144.2205576802258</v>
      </c>
      <c r="O559" s="71">
        <v>91.628048115090863</v>
      </c>
      <c r="P559" s="71">
        <v>37.469608474603078</v>
      </c>
      <c r="Q559" s="71">
        <v>7.6811495422298997</v>
      </c>
      <c r="R559" s="71">
        <v>0</v>
      </c>
      <c r="S559" s="71">
        <v>17.278241936240001</v>
      </c>
      <c r="T559" s="72"/>
      <c r="U559" s="71">
        <v>2390944</v>
      </c>
      <c r="V559" s="71">
        <v>2209</v>
      </c>
      <c r="W559" s="71">
        <v>57</v>
      </c>
      <c r="X559" s="71">
        <v>36648</v>
      </c>
      <c r="Y559" s="71">
        <v>52589</v>
      </c>
      <c r="Z559" s="71">
        <v>46928</v>
      </c>
      <c r="AA559" s="71">
        <v>7346</v>
      </c>
      <c r="AB559" s="71">
        <v>125515</v>
      </c>
      <c r="AC559" s="71">
        <v>0</v>
      </c>
      <c r="AD559" s="71">
        <v>17.278241936240001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2357</v>
      </c>
      <c r="B560" s="70">
        <v>482</v>
      </c>
      <c r="C560" s="70">
        <v>6</v>
      </c>
      <c r="D560" s="70">
        <v>29</v>
      </c>
      <c r="E560" s="70">
        <v>2009</v>
      </c>
      <c r="F560" s="70" t="s">
        <v>176</v>
      </c>
      <c r="G560" s="70" t="s">
        <v>2351</v>
      </c>
      <c r="H560" s="70" t="s">
        <v>2352</v>
      </c>
      <c r="I560" s="148"/>
      <c r="J560" s="71">
        <v>15.989689172213099</v>
      </c>
      <c r="K560" s="71">
        <v>2.9277218452481582</v>
      </c>
      <c r="L560" s="71">
        <v>6.9866527896572803</v>
      </c>
      <c r="M560" s="71">
        <v>124.4450068826245</v>
      </c>
      <c r="N560" s="71">
        <v>119.5510987868428</v>
      </c>
      <c r="O560" s="71">
        <v>92.660211392384667</v>
      </c>
      <c r="P560" s="71">
        <v>36.056091566396198</v>
      </c>
      <c r="Q560" s="71">
        <v>7.3971186124348396</v>
      </c>
      <c r="R560" s="71">
        <v>0</v>
      </c>
      <c r="S560" s="71">
        <v>14.852582874752001</v>
      </c>
      <c r="T560" s="72"/>
      <c r="U560" s="71">
        <v>2094422</v>
      </c>
      <c r="V560" s="71">
        <v>2527</v>
      </c>
      <c r="W560" s="71">
        <v>149</v>
      </c>
      <c r="X560" s="71">
        <v>40571</v>
      </c>
      <c r="Y560" s="71">
        <v>53592</v>
      </c>
      <c r="Z560" s="71">
        <v>46842</v>
      </c>
      <c r="AA560" s="71">
        <v>7257</v>
      </c>
      <c r="AB560" s="71">
        <v>126886</v>
      </c>
      <c r="AC560" s="71">
        <v>0</v>
      </c>
      <c r="AD560" s="71">
        <v>14.852582874752001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6.96</v>
      </c>
      <c r="BM560" s="71">
        <v>0</v>
      </c>
      <c r="BN560" s="72"/>
      <c r="BO560" s="71">
        <v>0</v>
      </c>
      <c r="BP560" s="71">
        <v>0</v>
      </c>
      <c r="BQ560" s="71">
        <v>0</v>
      </c>
      <c r="BR560" s="71">
        <v>0</v>
      </c>
      <c r="BS560" s="71">
        <v>2</v>
      </c>
      <c r="BT560" s="71">
        <v>0</v>
      </c>
      <c r="BU560"/>
      <c r="BV560" s="70">
        <v>6.96</v>
      </c>
      <c r="BW560" s="70">
        <v>0</v>
      </c>
      <c r="BX560" s="70">
        <v>0</v>
      </c>
      <c r="BY560" s="70">
        <v>0</v>
      </c>
      <c r="BZ560" s="70">
        <v>0</v>
      </c>
      <c r="CA560" s="70">
        <v>0</v>
      </c>
      <c r="CB560" s="70">
        <v>0</v>
      </c>
      <c r="CC560" s="70">
        <v>0</v>
      </c>
      <c r="CD560" s="70">
        <v>0</v>
      </c>
    </row>
    <row r="561" spans="1:82">
      <c r="A561" s="70" t="s">
        <v>2358</v>
      </c>
      <c r="B561" s="70">
        <v>483</v>
      </c>
      <c r="C561" s="70">
        <v>7</v>
      </c>
      <c r="D561" s="70">
        <v>29</v>
      </c>
      <c r="E561" s="70">
        <v>2010</v>
      </c>
      <c r="F561" s="70" t="s">
        <v>177</v>
      </c>
      <c r="G561" s="70" t="s">
        <v>2351</v>
      </c>
      <c r="H561" s="70" t="s">
        <v>2352</v>
      </c>
      <c r="I561" s="148"/>
      <c r="J561" s="71">
        <v>15.447771488989719</v>
      </c>
      <c r="K561" s="71">
        <v>3.190162907083391</v>
      </c>
      <c r="L561" s="71">
        <v>6.6274470198828359</v>
      </c>
      <c r="M561" s="71">
        <v>134.33489203013261</v>
      </c>
      <c r="N561" s="71">
        <v>139.72458366651239</v>
      </c>
      <c r="O561" s="71">
        <v>92.680560192596303</v>
      </c>
      <c r="P561" s="71">
        <v>36.235634343287799</v>
      </c>
      <c r="Q561" s="71">
        <v>7.7657898407315997</v>
      </c>
      <c r="R561" s="71">
        <v>0</v>
      </c>
      <c r="S561" s="71">
        <v>14.98545967872</v>
      </c>
      <c r="T561" s="72"/>
      <c r="U561" s="71">
        <v>2040063</v>
      </c>
      <c r="V561" s="71">
        <v>2527</v>
      </c>
      <c r="W561" s="71">
        <v>149</v>
      </c>
      <c r="X561" s="71">
        <v>40571</v>
      </c>
      <c r="Y561" s="71">
        <v>54234</v>
      </c>
      <c r="Z561" s="71">
        <v>47070</v>
      </c>
      <c r="AA561" s="71">
        <v>7111</v>
      </c>
      <c r="AB561" s="71">
        <v>127645</v>
      </c>
      <c r="AC561" s="71">
        <v>0</v>
      </c>
      <c r="AD561" s="71">
        <v>14.98545967872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3.4969999999999999</v>
      </c>
      <c r="BM561" s="71">
        <v>0</v>
      </c>
      <c r="BN561" s="72"/>
      <c r="BO561" s="71">
        <v>0</v>
      </c>
      <c r="BP561" s="71">
        <v>0</v>
      </c>
      <c r="BQ561" s="71">
        <v>0</v>
      </c>
      <c r="BR561" s="71">
        <v>0</v>
      </c>
      <c r="BS561" s="71">
        <v>1</v>
      </c>
      <c r="BT561" s="71">
        <v>0</v>
      </c>
      <c r="BU561"/>
      <c r="BV561" s="70">
        <v>3.4969999999999999</v>
      </c>
      <c r="BW561" s="70">
        <v>0</v>
      </c>
      <c r="BX561" s="70">
        <v>0</v>
      </c>
      <c r="BY561" s="70">
        <v>0</v>
      </c>
      <c r="BZ561" s="70">
        <v>0</v>
      </c>
      <c r="CA561" s="70">
        <v>0</v>
      </c>
      <c r="CB561" s="70">
        <v>0</v>
      </c>
      <c r="CC561" s="70">
        <v>0</v>
      </c>
      <c r="CD561" s="70">
        <v>0</v>
      </c>
    </row>
    <row r="562" spans="1:82">
      <c r="A562" s="70" t="s">
        <v>2359</v>
      </c>
      <c r="B562" s="70">
        <v>484</v>
      </c>
      <c r="C562" s="70">
        <v>8</v>
      </c>
      <c r="D562" s="70">
        <v>29</v>
      </c>
      <c r="E562" s="70">
        <v>2011</v>
      </c>
      <c r="F562" s="70" t="s">
        <v>178</v>
      </c>
      <c r="G562" s="70" t="s">
        <v>2351</v>
      </c>
      <c r="H562" s="70" t="s">
        <v>2352</v>
      </c>
      <c r="I562" s="148"/>
      <c r="J562" s="71">
        <v>18.97195551673671</v>
      </c>
      <c r="K562" s="71">
        <v>5.0770107174650674</v>
      </c>
      <c r="L562" s="71">
        <v>5.8308033194954048</v>
      </c>
      <c r="M562" s="71">
        <v>171.32451818590451</v>
      </c>
      <c r="N562" s="71">
        <v>174.13866811144359</v>
      </c>
      <c r="O562" s="71">
        <v>91.70428576754189</v>
      </c>
      <c r="P562" s="71">
        <v>35.282503673317436</v>
      </c>
      <c r="Q562" s="71">
        <v>9.0675053944072097</v>
      </c>
      <c r="R562" s="71">
        <v>0</v>
      </c>
      <c r="S562" s="71">
        <v>15.7622942656</v>
      </c>
      <c r="T562" s="72"/>
      <c r="U562" s="71">
        <v>2268082</v>
      </c>
      <c r="V562" s="71">
        <v>2527</v>
      </c>
      <c r="W562" s="71">
        <v>149</v>
      </c>
      <c r="X562" s="71">
        <v>40571</v>
      </c>
      <c r="Y562" s="71">
        <v>55109</v>
      </c>
      <c r="Z562" s="71">
        <v>47586</v>
      </c>
      <c r="AA562" s="71">
        <v>7130</v>
      </c>
      <c r="AB562" s="71">
        <v>129209</v>
      </c>
      <c r="AC562" s="71">
        <v>0</v>
      </c>
      <c r="AD562" s="71">
        <v>15.7622942656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19.834</v>
      </c>
      <c r="BM562" s="71">
        <v>0</v>
      </c>
      <c r="BN562" s="72"/>
      <c r="BO562" s="71">
        <v>0</v>
      </c>
      <c r="BP562" s="71">
        <v>0</v>
      </c>
      <c r="BQ562" s="71">
        <v>0</v>
      </c>
      <c r="BR562" s="71">
        <v>0</v>
      </c>
      <c r="BS562" s="71">
        <v>2</v>
      </c>
      <c r="BT562" s="71">
        <v>0</v>
      </c>
      <c r="BU562"/>
      <c r="BV562" s="70">
        <v>3.7069999999999999</v>
      </c>
      <c r="BW562" s="70">
        <v>0</v>
      </c>
      <c r="BX562" s="70">
        <v>16.126999999999999</v>
      </c>
      <c r="BY562" s="70">
        <v>0</v>
      </c>
      <c r="BZ562" s="70">
        <v>0</v>
      </c>
      <c r="CA562" s="70">
        <v>0</v>
      </c>
      <c r="CB562" s="70">
        <v>0</v>
      </c>
      <c r="CC562" s="70">
        <v>0</v>
      </c>
      <c r="CD562" s="70">
        <v>0</v>
      </c>
    </row>
    <row r="563" spans="1:82">
      <c r="A563" s="70" t="s">
        <v>2360</v>
      </c>
      <c r="B563" s="70">
        <v>485</v>
      </c>
      <c r="C563" s="70">
        <v>9</v>
      </c>
      <c r="D563" s="70">
        <v>29</v>
      </c>
      <c r="E563" s="70">
        <v>2012</v>
      </c>
      <c r="F563" s="70" t="s">
        <v>179</v>
      </c>
      <c r="G563" s="70" t="s">
        <v>2351</v>
      </c>
      <c r="H563" s="70" t="s">
        <v>2352</v>
      </c>
      <c r="I563" s="148"/>
      <c r="J563" s="71">
        <v>17.928538063163199</v>
      </c>
      <c r="K563" s="71">
        <v>4.9370993992877219</v>
      </c>
      <c r="L563" s="71">
        <v>5.8074023764207592</v>
      </c>
      <c r="M563" s="71">
        <v>191.62541860792581</v>
      </c>
      <c r="N563" s="71">
        <v>189.78331747813019</v>
      </c>
      <c r="O563" s="71">
        <v>92.443390095200186</v>
      </c>
      <c r="P563" s="71">
        <v>34.771588112083251</v>
      </c>
      <c r="Q563" s="71">
        <v>10.1440650878917</v>
      </c>
      <c r="R563" s="71">
        <v>0</v>
      </c>
      <c r="S563" s="71">
        <v>16.810791384468502</v>
      </c>
      <c r="T563" s="72"/>
      <c r="U563" s="71">
        <v>2083922</v>
      </c>
      <c r="V563" s="71">
        <v>2527</v>
      </c>
      <c r="W563" s="71">
        <v>149</v>
      </c>
      <c r="X563" s="71">
        <v>40571</v>
      </c>
      <c r="Y563" s="71">
        <v>57206</v>
      </c>
      <c r="Z563" s="71">
        <v>48350</v>
      </c>
      <c r="AA563" s="71">
        <v>6987</v>
      </c>
      <c r="AB563" s="71">
        <v>133044</v>
      </c>
      <c r="AC563" s="71">
        <v>0</v>
      </c>
      <c r="AD563" s="71">
        <v>16.810791384468502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24.269000000000002</v>
      </c>
      <c r="BM563" s="71">
        <v>0</v>
      </c>
      <c r="BN563" s="72"/>
      <c r="BO563" s="71">
        <v>0</v>
      </c>
      <c r="BP563" s="71">
        <v>0</v>
      </c>
      <c r="BQ563" s="71">
        <v>0</v>
      </c>
      <c r="BR563" s="71">
        <v>0</v>
      </c>
      <c r="BS563" s="71">
        <v>3</v>
      </c>
      <c r="BT563" s="71">
        <v>0</v>
      </c>
      <c r="BU563"/>
      <c r="BV563" s="70">
        <v>7.9690000000000003</v>
      </c>
      <c r="BW563" s="70">
        <v>0</v>
      </c>
      <c r="BX563" s="70">
        <v>16.3</v>
      </c>
      <c r="BY563" s="70">
        <v>0</v>
      </c>
      <c r="BZ563" s="70">
        <v>0</v>
      </c>
      <c r="CA563" s="70">
        <v>0</v>
      </c>
      <c r="CB563" s="70">
        <v>0</v>
      </c>
      <c r="CC563" s="70">
        <v>0</v>
      </c>
      <c r="CD563" s="70">
        <v>0</v>
      </c>
    </row>
    <row r="564" spans="1:82">
      <c r="A564" s="70" t="s">
        <v>2361</v>
      </c>
      <c r="B564" s="70">
        <v>486</v>
      </c>
      <c r="C564" s="70">
        <v>10</v>
      </c>
      <c r="D564" s="70">
        <v>29</v>
      </c>
      <c r="E564" s="70">
        <v>2013</v>
      </c>
      <c r="F564" s="70" t="s">
        <v>180</v>
      </c>
      <c r="G564" s="70" t="s">
        <v>2351</v>
      </c>
      <c r="H564" s="70" t="s">
        <v>2352</v>
      </c>
      <c r="I564" s="148"/>
      <c r="J564" s="71">
        <v>17.432840866753029</v>
      </c>
      <c r="K564" s="71">
        <v>4.1861878827052044</v>
      </c>
      <c r="L564" s="71">
        <v>5.1523926865465226</v>
      </c>
      <c r="M564" s="71">
        <v>193.00984353938421</v>
      </c>
      <c r="N564" s="71">
        <v>192.02870543124999</v>
      </c>
      <c r="O564" s="71">
        <v>90.086512729231657</v>
      </c>
      <c r="P564" s="71">
        <v>34.922589163932329</v>
      </c>
      <c r="Q564" s="71">
        <v>10.3889943017529</v>
      </c>
      <c r="R564" s="71">
        <v>0</v>
      </c>
      <c r="S564" s="71">
        <v>17.664672479984141</v>
      </c>
      <c r="T564" s="72"/>
      <c r="U564" s="71">
        <v>2003785</v>
      </c>
      <c r="V564" s="71">
        <v>2527</v>
      </c>
      <c r="W564" s="71">
        <v>149</v>
      </c>
      <c r="X564" s="71">
        <v>40571</v>
      </c>
      <c r="Y564" s="71">
        <v>57992</v>
      </c>
      <c r="Z564" s="71">
        <v>49221</v>
      </c>
      <c r="AA564" s="71">
        <v>6991</v>
      </c>
      <c r="AB564" s="71">
        <v>134303</v>
      </c>
      <c r="AC564" s="71">
        <v>0</v>
      </c>
      <c r="AD564" s="71">
        <v>17.664672479984141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25.154</v>
      </c>
      <c r="BM564" s="71">
        <v>0</v>
      </c>
      <c r="BN564" s="72"/>
      <c r="BO564" s="71">
        <v>0</v>
      </c>
      <c r="BP564" s="71">
        <v>0</v>
      </c>
      <c r="BQ564" s="71">
        <v>0</v>
      </c>
      <c r="BR564" s="71">
        <v>0</v>
      </c>
      <c r="BS564" s="71">
        <v>3</v>
      </c>
      <c r="BT564" s="71">
        <v>0</v>
      </c>
      <c r="BU564"/>
      <c r="BV564" s="70">
        <v>8.7590000000000003</v>
      </c>
      <c r="BW564" s="70">
        <v>0</v>
      </c>
      <c r="BX564" s="70">
        <v>16.395</v>
      </c>
      <c r="BY564" s="70">
        <v>0</v>
      </c>
      <c r="BZ564" s="70">
        <v>0</v>
      </c>
      <c r="CA564" s="70">
        <v>0</v>
      </c>
      <c r="CB564" s="70">
        <v>0</v>
      </c>
      <c r="CC564" s="70">
        <v>0</v>
      </c>
      <c r="CD564" s="70">
        <v>0</v>
      </c>
    </row>
    <row r="565" spans="1:82">
      <c r="A565" s="70" t="s">
        <v>2362</v>
      </c>
      <c r="B565" s="70">
        <v>487</v>
      </c>
      <c r="C565" s="70">
        <v>11</v>
      </c>
      <c r="D565" s="70">
        <v>29</v>
      </c>
      <c r="E565" s="70">
        <v>2014</v>
      </c>
      <c r="F565" s="70" t="s">
        <v>181</v>
      </c>
      <c r="G565" s="70" t="s">
        <v>2351</v>
      </c>
      <c r="H565" s="70" t="s">
        <v>2352</v>
      </c>
      <c r="I565" s="148"/>
      <c r="J565" s="71">
        <v>17.36234262061388</v>
      </c>
      <c r="K565" s="71">
        <v>4.2517262578255863</v>
      </c>
      <c r="L565" s="71">
        <v>5.4123962523995592</v>
      </c>
      <c r="M565" s="71">
        <v>197.87589539219019</v>
      </c>
      <c r="N565" s="71">
        <v>186.75267976005861</v>
      </c>
      <c r="O565" s="71">
        <v>86.780138677101334</v>
      </c>
      <c r="P565" s="71">
        <v>35.294921952939546</v>
      </c>
      <c r="Q565" s="71">
        <v>10.030706030824099</v>
      </c>
      <c r="R565" s="71">
        <v>0</v>
      </c>
      <c r="S565" s="71">
        <v>14.2796410462125</v>
      </c>
      <c r="T565" s="72"/>
      <c r="U565" s="71">
        <v>2123478</v>
      </c>
      <c r="V565" s="71">
        <v>2138</v>
      </c>
      <c r="W565" s="71">
        <v>59</v>
      </c>
      <c r="X565" s="71">
        <v>41779</v>
      </c>
      <c r="Y565" s="71">
        <v>58544</v>
      </c>
      <c r="Z565" s="71">
        <v>49938</v>
      </c>
      <c r="AA565" s="71">
        <v>7029</v>
      </c>
      <c r="AB565" s="71">
        <v>135153</v>
      </c>
      <c r="AC565" s="71">
        <v>0</v>
      </c>
      <c r="AD565" s="71">
        <v>14.2796410462125</v>
      </c>
      <c r="AE565" s="72"/>
      <c r="AF565" s="71"/>
      <c r="AG565" s="71"/>
      <c r="AH565" s="71"/>
      <c r="AI565" s="71"/>
      <c r="AJ565" s="71"/>
      <c r="AK565" s="71"/>
      <c r="AL565" s="71"/>
      <c r="AM565" s="71"/>
      <c r="AN565" s="71"/>
      <c r="AO565" s="71"/>
      <c r="AP565" s="71"/>
      <c r="AQ565" s="72"/>
      <c r="AR565" s="71">
        <v>2216</v>
      </c>
      <c r="AS565" s="71">
        <v>168</v>
      </c>
      <c r="AT565" s="71">
        <v>0</v>
      </c>
      <c r="AU565" s="71">
        <v>0</v>
      </c>
      <c r="AV565" s="71">
        <v>0</v>
      </c>
      <c r="AW565" s="71">
        <v>0</v>
      </c>
      <c r="AX565" s="71"/>
      <c r="AY565" s="72"/>
      <c r="AZ565" s="71">
        <v>8279.5</v>
      </c>
      <c r="BA565" s="71">
        <v>2671.3</v>
      </c>
      <c r="BB565" s="71">
        <v>0</v>
      </c>
      <c r="BC565" s="71">
        <v>0</v>
      </c>
      <c r="BD565" s="71">
        <v>0</v>
      </c>
      <c r="BE565" s="71">
        <v>0</v>
      </c>
      <c r="BF565" s="71"/>
      <c r="BG565" s="72"/>
      <c r="BH565" s="71">
        <v>0</v>
      </c>
      <c r="BI565" s="71">
        <v>0</v>
      </c>
      <c r="BJ565" s="71">
        <v>0</v>
      </c>
      <c r="BK565" s="71">
        <v>0</v>
      </c>
      <c r="BL565" s="71">
        <v>24.987000000000002</v>
      </c>
      <c r="BM565" s="71">
        <v>0</v>
      </c>
      <c r="BN565" s="72"/>
      <c r="BO565" s="71">
        <v>0</v>
      </c>
      <c r="BP565" s="71">
        <v>0</v>
      </c>
      <c r="BQ565" s="71">
        <v>0</v>
      </c>
      <c r="BR565" s="71">
        <v>0</v>
      </c>
      <c r="BS565" s="71">
        <v>3</v>
      </c>
      <c r="BT565" s="71">
        <v>0</v>
      </c>
      <c r="BU565"/>
      <c r="BV565" s="70">
        <v>8.5109999999999992</v>
      </c>
      <c r="BW565" s="70">
        <v>0</v>
      </c>
      <c r="BX565" s="70">
        <v>16.475999999999999</v>
      </c>
      <c r="BY565" s="70">
        <v>0</v>
      </c>
      <c r="BZ565" s="70">
        <v>0</v>
      </c>
      <c r="CA565" s="70">
        <v>0</v>
      </c>
      <c r="CB565" s="70">
        <v>0</v>
      </c>
      <c r="CC565" s="70">
        <v>0</v>
      </c>
      <c r="CD565" s="70">
        <v>0</v>
      </c>
    </row>
    <row r="566" spans="1:82">
      <c r="A566" s="70" t="s">
        <v>2363</v>
      </c>
      <c r="B566" s="70">
        <v>488</v>
      </c>
      <c r="C566" s="70">
        <v>12</v>
      </c>
      <c r="D566" s="70">
        <v>29</v>
      </c>
      <c r="E566" s="70">
        <v>2015</v>
      </c>
      <c r="F566" s="70" t="s">
        <v>182</v>
      </c>
      <c r="G566" s="70" t="s">
        <v>2351</v>
      </c>
      <c r="H566" s="70" t="s">
        <v>2352</v>
      </c>
      <c r="I566" s="148"/>
      <c r="J566" s="71">
        <v>18.780501996200261</v>
      </c>
      <c r="K566" s="71">
        <v>4.062145606197511</v>
      </c>
      <c r="L566" s="71">
        <v>6.0825713739214926</v>
      </c>
      <c r="M566" s="71">
        <v>181.38423540090329</v>
      </c>
      <c r="N566" s="71">
        <v>177.76755649521959</v>
      </c>
      <c r="O566" s="71">
        <v>86.815252494496846</v>
      </c>
      <c r="P566" s="71">
        <v>35.342908188590705</v>
      </c>
      <c r="Q566" s="71">
        <v>9.8509466008123905</v>
      </c>
      <c r="R566" s="71">
        <v>0</v>
      </c>
      <c r="S566" s="71">
        <v>15.2182734697532</v>
      </c>
      <c r="T566" s="72"/>
      <c r="U566" s="71">
        <v>2421640</v>
      </c>
      <c r="V566" s="71">
        <v>2138</v>
      </c>
      <c r="W566" s="71">
        <v>59</v>
      </c>
      <c r="X566" s="71">
        <v>41779</v>
      </c>
      <c r="Y566" s="71">
        <v>59889</v>
      </c>
      <c r="Z566" s="71">
        <v>50439</v>
      </c>
      <c r="AA566" s="71">
        <v>7033</v>
      </c>
      <c r="AB566" s="71">
        <v>135587</v>
      </c>
      <c r="AC566" s="71">
        <v>0</v>
      </c>
      <c r="AD566" s="71">
        <v>15.2182734697532</v>
      </c>
      <c r="AE566" s="72"/>
      <c r="AF566" s="71">
        <v>19687465.263633251</v>
      </c>
      <c r="AG566" s="71">
        <v>3419155.0817349469</v>
      </c>
      <c r="AH566" s="71">
        <v>1237309.324986507</v>
      </c>
      <c r="AI566" s="71">
        <v>260839127.122244</v>
      </c>
      <c r="AJ566" s="71">
        <v>271142038.27271682</v>
      </c>
      <c r="AK566" s="71">
        <v>0</v>
      </c>
      <c r="AL566" s="71">
        <v>0</v>
      </c>
      <c r="AM566" s="71">
        <v>18581629.5839267</v>
      </c>
      <c r="AN566" s="71">
        <v>0</v>
      </c>
      <c r="AO566" s="71">
        <v>0</v>
      </c>
      <c r="AP566" s="71">
        <v>574906724.64924216</v>
      </c>
      <c r="AQ566" s="72"/>
      <c r="AR566" s="71">
        <v>2474</v>
      </c>
      <c r="AS566" s="71">
        <v>219</v>
      </c>
      <c r="AT566" s="71">
        <v>0</v>
      </c>
      <c r="AU566" s="71">
        <v>0</v>
      </c>
      <c r="AV566" s="71">
        <v>0</v>
      </c>
      <c r="AW566" s="71">
        <v>0</v>
      </c>
      <c r="AX566" s="71"/>
      <c r="AY566" s="72"/>
      <c r="AZ566" s="71">
        <v>9290.4</v>
      </c>
      <c r="BA566" s="71">
        <v>3386.2</v>
      </c>
      <c r="BB566" s="71">
        <v>0</v>
      </c>
      <c r="BC566" s="71">
        <v>0</v>
      </c>
      <c r="BD566" s="71">
        <v>0</v>
      </c>
      <c r="BE566" s="71">
        <v>0</v>
      </c>
      <c r="BF566" s="71"/>
      <c r="BG566" s="72"/>
      <c r="BH566" s="71">
        <v>0</v>
      </c>
      <c r="BI566" s="71">
        <v>4.87</v>
      </c>
      <c r="BJ566" s="71">
        <v>0</v>
      </c>
      <c r="BK566" s="71">
        <v>0</v>
      </c>
      <c r="BL566" s="71">
        <v>8.702</v>
      </c>
      <c r="BM566" s="71">
        <v>0</v>
      </c>
      <c r="BN566" s="72"/>
      <c r="BO566" s="71">
        <v>0</v>
      </c>
      <c r="BP566" s="71">
        <v>1</v>
      </c>
      <c r="BQ566" s="71">
        <v>0</v>
      </c>
      <c r="BR566" s="71">
        <v>0</v>
      </c>
      <c r="BS566" s="71">
        <v>2</v>
      </c>
      <c r="BT566" s="71">
        <v>0</v>
      </c>
      <c r="BU566"/>
      <c r="BV566" s="70">
        <v>13.571999999999999</v>
      </c>
      <c r="BW566" s="70">
        <v>0</v>
      </c>
      <c r="BX566" s="70">
        <v>0</v>
      </c>
      <c r="BY566" s="70">
        <v>0</v>
      </c>
      <c r="BZ566" s="70">
        <v>0</v>
      </c>
      <c r="CA566" s="70">
        <v>0</v>
      </c>
      <c r="CB566" s="70">
        <v>0</v>
      </c>
      <c r="CC566" s="70">
        <v>0</v>
      </c>
      <c r="CD566" s="70">
        <v>0</v>
      </c>
    </row>
    <row r="567" spans="1:82">
      <c r="A567" s="70" t="s">
        <v>2364</v>
      </c>
      <c r="B567" s="70">
        <v>489</v>
      </c>
      <c r="C567" s="70">
        <v>13</v>
      </c>
      <c r="D567" s="70">
        <v>29</v>
      </c>
      <c r="E567" s="70">
        <v>2016</v>
      </c>
      <c r="F567" s="70" t="s">
        <v>155</v>
      </c>
      <c r="G567" s="70" t="s">
        <v>2351</v>
      </c>
      <c r="H567" s="70" t="s">
        <v>2352</v>
      </c>
      <c r="I567" s="148"/>
      <c r="J567" s="71">
        <v>18.586605108231854</v>
      </c>
      <c r="K567" s="71">
        <v>3.9564880637838664</v>
      </c>
      <c r="L567" s="71">
        <v>5.8147107520256043</v>
      </c>
      <c r="M567" s="71">
        <v>165.41326062697385</v>
      </c>
      <c r="N567" s="71">
        <v>180.10068873452357</v>
      </c>
      <c r="O567" s="71">
        <v>86.801591633779466</v>
      </c>
      <c r="P567" s="71">
        <v>34.45319723442455</v>
      </c>
      <c r="Q567" s="71">
        <v>9.6599892890838746</v>
      </c>
      <c r="R567" s="71">
        <v>0</v>
      </c>
      <c r="S567" s="71">
        <v>12.324296144870502</v>
      </c>
      <c r="T567" s="72"/>
      <c r="U567" s="71">
        <v>2274793</v>
      </c>
      <c r="V567" s="71">
        <v>2138</v>
      </c>
      <c r="W567" s="71">
        <v>59</v>
      </c>
      <c r="X567" s="71">
        <v>41779</v>
      </c>
      <c r="Y567" s="71">
        <v>60684</v>
      </c>
      <c r="Z567" s="71">
        <v>51051</v>
      </c>
      <c r="AA567" s="71">
        <v>7091</v>
      </c>
      <c r="AB567" s="71">
        <v>136765</v>
      </c>
      <c r="AC567" s="71">
        <v>0</v>
      </c>
      <c r="AD567" s="71">
        <v>12.3242961448705</v>
      </c>
      <c r="AE567" s="72"/>
      <c r="AF567" s="71">
        <v>19406169.431047902</v>
      </c>
      <c r="AG567" s="71">
        <v>3103303.0622249758</v>
      </c>
      <c r="AH567" s="71">
        <v>879649.07099131134</v>
      </c>
      <c r="AI567" s="71">
        <v>253872691.1105473</v>
      </c>
      <c r="AJ567" s="71">
        <v>259551757.43770319</v>
      </c>
      <c r="AK567" s="71">
        <v>0</v>
      </c>
      <c r="AL567" s="71">
        <v>0</v>
      </c>
      <c r="AM567" s="71">
        <v>18757631.0683835</v>
      </c>
      <c r="AN567" s="71">
        <v>0</v>
      </c>
      <c r="AO567" s="71">
        <v>0</v>
      </c>
      <c r="AP567" s="71">
        <v>555571201.18089819</v>
      </c>
      <c r="AQ567" s="72"/>
      <c r="AR567" s="71">
        <v>2708</v>
      </c>
      <c r="AS567" s="71">
        <v>256</v>
      </c>
      <c r="AT567" s="71">
        <v>0</v>
      </c>
      <c r="AU567" s="71">
        <v>0</v>
      </c>
      <c r="AV567" s="71">
        <v>0</v>
      </c>
      <c r="AW567" s="71">
        <v>0</v>
      </c>
      <c r="AX567" s="71"/>
      <c r="AY567" s="72"/>
      <c r="AZ567" s="71">
        <v>10297</v>
      </c>
      <c r="BA567" s="71">
        <v>5907.6</v>
      </c>
      <c r="BB567" s="71">
        <v>0</v>
      </c>
      <c r="BC567" s="71">
        <v>0</v>
      </c>
      <c r="BD567" s="71">
        <v>0</v>
      </c>
      <c r="BE567" s="71">
        <v>0</v>
      </c>
      <c r="BF567" s="71"/>
      <c r="BG567" s="72"/>
      <c r="BH567" s="71">
        <v>0</v>
      </c>
      <c r="BI567" s="71">
        <v>4.1900000000000004</v>
      </c>
      <c r="BJ567" s="71">
        <v>0</v>
      </c>
      <c r="BK567" s="71">
        <v>0</v>
      </c>
      <c r="BL567" s="71">
        <v>30.202999999999999</v>
      </c>
      <c r="BM567" s="71">
        <v>0</v>
      </c>
      <c r="BN567" s="72"/>
      <c r="BO567" s="71">
        <v>0</v>
      </c>
      <c r="BP567" s="71">
        <v>1</v>
      </c>
      <c r="BQ567" s="71">
        <v>0</v>
      </c>
      <c r="BR567" s="71">
        <v>0</v>
      </c>
      <c r="BS567" s="71">
        <v>4</v>
      </c>
      <c r="BT567" s="71">
        <v>0</v>
      </c>
      <c r="BU567"/>
      <c r="BV567" s="70">
        <v>17.152000000000001</v>
      </c>
      <c r="BW567" s="70">
        <v>0</v>
      </c>
      <c r="BX567" s="70">
        <v>17.241</v>
      </c>
      <c r="BY567" s="70">
        <v>0</v>
      </c>
      <c r="BZ567" s="70">
        <v>0</v>
      </c>
      <c r="CA567" s="70">
        <v>0</v>
      </c>
      <c r="CB567" s="70">
        <v>0</v>
      </c>
      <c r="CC567" s="70">
        <v>0</v>
      </c>
      <c r="CD567" s="70">
        <v>0</v>
      </c>
    </row>
    <row r="568" spans="1:82">
      <c r="A568" s="70" t="s">
        <v>2365</v>
      </c>
      <c r="B568" s="70">
        <v>490</v>
      </c>
      <c r="C568" s="70">
        <v>14</v>
      </c>
      <c r="D568" s="70">
        <v>29</v>
      </c>
      <c r="E568" s="70">
        <v>2017</v>
      </c>
      <c r="F568" s="70" t="s">
        <v>156</v>
      </c>
      <c r="G568" s="70" t="s">
        <v>2351</v>
      </c>
      <c r="H568" s="70" t="s">
        <v>2352</v>
      </c>
      <c r="I568" s="148"/>
      <c r="J568" s="71">
        <v>17.813901044406688</v>
      </c>
      <c r="K568" s="71">
        <v>3.892669161078294</v>
      </c>
      <c r="L568" s="71">
        <v>4.9253649964324842</v>
      </c>
      <c r="M568" s="71">
        <v>148.56062082201237</v>
      </c>
      <c r="N568" s="71">
        <v>167.89372484962297</v>
      </c>
      <c r="O568" s="71">
        <v>86.147877912585855</v>
      </c>
      <c r="P568" s="71">
        <v>34.090110222768743</v>
      </c>
      <c r="Q568" s="71">
        <v>9.4244124971082801</v>
      </c>
      <c r="R568" s="71">
        <v>0</v>
      </c>
      <c r="S568" s="71">
        <v>13.394306991172801</v>
      </c>
      <c r="T568" s="72"/>
      <c r="U568" s="71">
        <v>2602172</v>
      </c>
      <c r="V568" s="71">
        <v>2138</v>
      </c>
      <c r="W568" s="71">
        <v>59</v>
      </c>
      <c r="X568" s="71">
        <v>41779</v>
      </c>
      <c r="Y568" s="71">
        <v>60654</v>
      </c>
      <c r="Z568" s="71">
        <v>51507</v>
      </c>
      <c r="AA568" s="71">
        <v>7061</v>
      </c>
      <c r="AB568" s="71">
        <v>137980</v>
      </c>
      <c r="AC568" s="71">
        <v>0</v>
      </c>
      <c r="AD568" s="71">
        <v>13.394306991172799</v>
      </c>
      <c r="AE568" s="72"/>
      <c r="AF568" s="71">
        <v>20899427.005650759</v>
      </c>
      <c r="AG568" s="71">
        <v>3269760.6759299012</v>
      </c>
      <c r="AH568" s="71">
        <v>1031723.696255947</v>
      </c>
      <c r="AI568" s="71">
        <v>259733381.10144699</v>
      </c>
      <c r="AJ568" s="71">
        <v>278086885.83708572</v>
      </c>
      <c r="AK568" s="71">
        <v>0</v>
      </c>
      <c r="AL568" s="71">
        <v>0</v>
      </c>
      <c r="AM568" s="71">
        <v>18953882.40256571</v>
      </c>
      <c r="AN568" s="71">
        <v>0</v>
      </c>
      <c r="AO568" s="71">
        <v>0</v>
      </c>
      <c r="AP568" s="71">
        <v>581975060.71893501</v>
      </c>
      <c r="AQ568" s="72"/>
      <c r="AR568" s="71">
        <v>2880</v>
      </c>
      <c r="AS568" s="71">
        <v>275</v>
      </c>
      <c r="AT568" s="71">
        <v>0</v>
      </c>
      <c r="AU568" s="71">
        <v>0</v>
      </c>
      <c r="AV568" s="71">
        <v>0</v>
      </c>
      <c r="AW568" s="71">
        <v>0</v>
      </c>
      <c r="AX568" s="71"/>
      <c r="AY568" s="72"/>
      <c r="AZ568" s="71">
        <v>11063.5</v>
      </c>
      <c r="BA568" s="71">
        <v>6125.6</v>
      </c>
      <c r="BB568" s="71">
        <v>0</v>
      </c>
      <c r="BC568" s="71">
        <v>0</v>
      </c>
      <c r="BD568" s="71">
        <v>0</v>
      </c>
      <c r="BE568" s="71">
        <v>0</v>
      </c>
      <c r="BF568" s="71"/>
      <c r="BG568" s="72"/>
      <c r="BH568" s="71">
        <v>0</v>
      </c>
      <c r="BI568" s="71">
        <v>3.6459999999999999</v>
      </c>
      <c r="BJ568" s="71">
        <v>0</v>
      </c>
      <c r="BK568" s="71">
        <v>0</v>
      </c>
      <c r="BL568" s="71">
        <v>33.057000000000002</v>
      </c>
      <c r="BM568" s="71">
        <v>0</v>
      </c>
      <c r="BN568" s="72"/>
      <c r="BO568" s="71">
        <v>0</v>
      </c>
      <c r="BP568" s="71">
        <v>1</v>
      </c>
      <c r="BQ568" s="71">
        <v>0</v>
      </c>
      <c r="BR568" s="71">
        <v>0</v>
      </c>
      <c r="BS568" s="71">
        <v>5</v>
      </c>
      <c r="BT568" s="71">
        <v>0</v>
      </c>
      <c r="BU568"/>
      <c r="BV568" s="70">
        <v>19.603000000000002</v>
      </c>
      <c r="BW568" s="70">
        <v>0</v>
      </c>
      <c r="BX568" s="70">
        <v>17.100000000000001</v>
      </c>
      <c r="BY568" s="70">
        <v>0</v>
      </c>
      <c r="BZ568" s="70">
        <v>0</v>
      </c>
      <c r="CA568" s="70">
        <v>0</v>
      </c>
      <c r="CB568" s="70">
        <v>0</v>
      </c>
      <c r="CC568" s="70">
        <v>0</v>
      </c>
      <c r="CD568" s="70">
        <v>0</v>
      </c>
    </row>
    <row r="569" spans="1:82">
      <c r="A569" s="70" t="s">
        <v>2366</v>
      </c>
      <c r="B569" s="70">
        <v>491</v>
      </c>
      <c r="C569" s="70">
        <v>15</v>
      </c>
      <c r="D569" s="70">
        <v>29</v>
      </c>
      <c r="E569" s="70">
        <v>2018</v>
      </c>
      <c r="F569" s="70" t="s">
        <v>183</v>
      </c>
      <c r="G569" s="70" t="s">
        <v>2351</v>
      </c>
      <c r="H569" s="70" t="s">
        <v>2352</v>
      </c>
      <c r="I569" s="148"/>
      <c r="J569" s="71">
        <v>15.174981212961978</v>
      </c>
      <c r="K569" s="71">
        <v>3.4980732190772308</v>
      </c>
      <c r="L569" s="71">
        <v>4.5610967481412308</v>
      </c>
      <c r="M569" s="71">
        <v>129.60504639623386</v>
      </c>
      <c r="N569" s="71">
        <v>135.772444490038</v>
      </c>
      <c r="O569" s="71">
        <v>84.890394466000402</v>
      </c>
      <c r="P569" s="71">
        <v>34.166619183739506</v>
      </c>
      <c r="Q569" s="71">
        <v>8.7698791531514004</v>
      </c>
      <c r="R569" s="71">
        <v>0</v>
      </c>
      <c r="S569" s="71">
        <v>18.065631011635201</v>
      </c>
      <c r="T569" s="72"/>
      <c r="U569" s="71">
        <v>2540770</v>
      </c>
      <c r="V569" s="71">
        <v>2138</v>
      </c>
      <c r="W569" s="71">
        <v>59</v>
      </c>
      <c r="X569" s="71">
        <v>41779</v>
      </c>
      <c r="Y569" s="71">
        <v>61044</v>
      </c>
      <c r="Z569" s="71">
        <v>51727</v>
      </c>
      <c r="AA569" s="71">
        <v>7148</v>
      </c>
      <c r="AB569" s="71">
        <v>138368</v>
      </c>
      <c r="AC569" s="71">
        <v>0</v>
      </c>
      <c r="AD569" s="71">
        <v>18.065631011635201</v>
      </c>
      <c r="AE569" s="72"/>
      <c r="AF569" s="71">
        <v>19537953.172290079</v>
      </c>
      <c r="AG569" s="71">
        <v>2991057.8841020842</v>
      </c>
      <c r="AH569" s="71">
        <v>990677.70801596285</v>
      </c>
      <c r="AI569" s="71">
        <v>250829484.44051561</v>
      </c>
      <c r="AJ569" s="71">
        <v>250136745.8294076</v>
      </c>
      <c r="AK569" s="71">
        <v>0</v>
      </c>
      <c r="AL569" s="71">
        <v>0</v>
      </c>
      <c r="AM569" s="71">
        <v>19046508.886949431</v>
      </c>
      <c r="AN569" s="71">
        <v>0</v>
      </c>
      <c r="AO569" s="71">
        <v>0</v>
      </c>
      <c r="AP569" s="71">
        <v>543532427.92128074</v>
      </c>
      <c r="AQ569" s="72"/>
      <c r="AR569" s="71">
        <v>3149</v>
      </c>
      <c r="AS569" s="71">
        <v>291</v>
      </c>
      <c r="AT569" s="71">
        <v>0</v>
      </c>
      <c r="AU569" s="71">
        <v>0</v>
      </c>
      <c r="AV569" s="71">
        <v>0</v>
      </c>
      <c r="AW569" s="71">
        <v>0</v>
      </c>
      <c r="AX569" s="71"/>
      <c r="AY569" s="72"/>
      <c r="AZ569" s="71">
        <v>12372.999999999993</v>
      </c>
      <c r="BA569" s="71">
        <v>4313</v>
      </c>
      <c r="BB569" s="71">
        <v>0</v>
      </c>
      <c r="BC569" s="71">
        <v>0</v>
      </c>
      <c r="BD569" s="71">
        <v>0</v>
      </c>
      <c r="BE569" s="71">
        <v>0</v>
      </c>
      <c r="BF569" s="71"/>
      <c r="BG569" s="72"/>
      <c r="BH569" s="71">
        <v>0</v>
      </c>
      <c r="BI569" s="71">
        <v>2.68</v>
      </c>
      <c r="BJ569" s="71">
        <v>0</v>
      </c>
      <c r="BK569" s="71">
        <v>0</v>
      </c>
      <c r="BL569" s="71">
        <v>31.560000000000002</v>
      </c>
      <c r="BM569" s="71">
        <v>0</v>
      </c>
      <c r="BN569" s="72"/>
      <c r="BO569" s="71">
        <v>0</v>
      </c>
      <c r="BP569" s="71">
        <v>1</v>
      </c>
      <c r="BQ569" s="71">
        <v>0</v>
      </c>
      <c r="BR569" s="71">
        <v>0</v>
      </c>
      <c r="BS569" s="71">
        <v>5</v>
      </c>
      <c r="BT569" s="71">
        <v>0</v>
      </c>
      <c r="BU569"/>
      <c r="BV569" s="70">
        <v>17.14</v>
      </c>
      <c r="BW569" s="70">
        <v>0</v>
      </c>
      <c r="BX569" s="70">
        <v>17.100000000000001</v>
      </c>
      <c r="BY569" s="70">
        <v>0</v>
      </c>
      <c r="BZ569" s="70">
        <v>0</v>
      </c>
      <c r="CA569" s="70">
        <v>0</v>
      </c>
      <c r="CB569" s="70">
        <v>0</v>
      </c>
      <c r="CC569" s="70">
        <v>0</v>
      </c>
      <c r="CD569" s="70">
        <v>0</v>
      </c>
    </row>
    <row r="570" spans="1:82">
      <c r="A570" s="70" t="s">
        <v>2367</v>
      </c>
      <c r="B570" s="70">
        <v>492</v>
      </c>
      <c r="C570" s="70">
        <v>16</v>
      </c>
      <c r="D570" s="70">
        <v>29</v>
      </c>
      <c r="E570" s="70">
        <v>2019</v>
      </c>
      <c r="F570" s="70" t="s">
        <v>158</v>
      </c>
      <c r="G570" s="70" t="s">
        <v>2351</v>
      </c>
      <c r="H570" s="70" t="s">
        <v>2352</v>
      </c>
      <c r="I570" s="148"/>
      <c r="J570" s="71">
        <v>15.043372441093727</v>
      </c>
      <c r="K570" s="71">
        <v>3.1406267395107972</v>
      </c>
      <c r="L570" s="71">
        <v>4.6000232588913219</v>
      </c>
      <c r="M570" s="71">
        <v>123.47711428297751</v>
      </c>
      <c r="N570" s="71">
        <v>118.71779050990521</v>
      </c>
      <c r="O570" s="71">
        <v>83.0981329498035</v>
      </c>
      <c r="P570" s="71">
        <v>34.337600597679007</v>
      </c>
      <c r="Q570" s="71">
        <v>8.5392750498365402</v>
      </c>
      <c r="R570" s="71">
        <v>0</v>
      </c>
      <c r="S570" s="71">
        <v>21.950741958770003</v>
      </c>
      <c r="T570" s="72"/>
      <c r="U570" s="71">
        <v>2586074</v>
      </c>
      <c r="V570" s="71">
        <v>2138</v>
      </c>
      <c r="W570" s="71">
        <v>59</v>
      </c>
      <c r="X570" s="71">
        <v>41779</v>
      </c>
      <c r="Y570" s="71">
        <v>61378</v>
      </c>
      <c r="Z570" s="71">
        <v>52025</v>
      </c>
      <c r="AA570" s="71">
        <v>7130</v>
      </c>
      <c r="AB570" s="71">
        <v>138377</v>
      </c>
      <c r="AC570" s="71">
        <v>0</v>
      </c>
      <c r="AD570" s="71">
        <v>21.950741958769999</v>
      </c>
      <c r="AE570" s="72"/>
      <c r="AF570" s="71">
        <v>19720713.204258539</v>
      </c>
      <c r="AG570" s="71">
        <v>2825941.569574561</v>
      </c>
      <c r="AH570" s="71">
        <v>1051288.727517952</v>
      </c>
      <c r="AI570" s="71">
        <v>252742269.44887841</v>
      </c>
      <c r="AJ570" s="71">
        <v>227077518.24015239</v>
      </c>
      <c r="AK570" s="71">
        <v>0</v>
      </c>
      <c r="AL570" s="71">
        <v>0</v>
      </c>
      <c r="AM570" s="71">
        <v>18845905.698501725</v>
      </c>
      <c r="AN570" s="71">
        <v>0</v>
      </c>
      <c r="AO570" s="71">
        <v>0</v>
      </c>
      <c r="AP570" s="71">
        <v>522263636.88888359</v>
      </c>
      <c r="AQ570" s="72"/>
      <c r="AR570" s="71">
        <v>3359</v>
      </c>
      <c r="AS570" s="71">
        <v>313</v>
      </c>
      <c r="AT570" s="71">
        <v>0</v>
      </c>
      <c r="AU570" s="71">
        <v>0</v>
      </c>
      <c r="AV570" s="71">
        <v>0</v>
      </c>
      <c r="AW570" s="71">
        <v>0</v>
      </c>
      <c r="AX570" s="71"/>
      <c r="AY570" s="72"/>
      <c r="AZ570" s="71">
        <v>13452.9</v>
      </c>
      <c r="BA570" s="71">
        <v>6541.7999999999975</v>
      </c>
      <c r="BB570" s="71">
        <v>0</v>
      </c>
      <c r="BC570" s="71">
        <v>0</v>
      </c>
      <c r="BD570" s="71">
        <v>0</v>
      </c>
      <c r="BE570" s="71">
        <v>0</v>
      </c>
      <c r="BF570" s="71"/>
      <c r="BG570" s="72"/>
      <c r="BH570" s="71">
        <v>0</v>
      </c>
      <c r="BI570" s="71">
        <v>2.4369999999999998</v>
      </c>
      <c r="BJ570" s="71">
        <v>0</v>
      </c>
      <c r="BK570" s="71">
        <v>0</v>
      </c>
      <c r="BL570" s="71">
        <v>28.382999999999999</v>
      </c>
      <c r="BM570" s="71">
        <v>0</v>
      </c>
      <c r="BN570" s="72"/>
      <c r="BO570" s="71">
        <v>0</v>
      </c>
      <c r="BP570" s="71">
        <v>1</v>
      </c>
      <c r="BQ570" s="71">
        <v>0</v>
      </c>
      <c r="BR570" s="71">
        <v>0</v>
      </c>
      <c r="BS570" s="71">
        <v>5</v>
      </c>
      <c r="BT570" s="71">
        <v>0</v>
      </c>
      <c r="BU570"/>
      <c r="BV570" s="70">
        <v>14.12</v>
      </c>
      <c r="BW570" s="70">
        <v>0</v>
      </c>
      <c r="BX570" s="70">
        <v>16.7</v>
      </c>
      <c r="BY570" s="70">
        <v>0</v>
      </c>
      <c r="BZ570" s="70">
        <v>0</v>
      </c>
      <c r="CA570" s="70">
        <v>0</v>
      </c>
      <c r="CB570" s="70">
        <v>0</v>
      </c>
      <c r="CC570" s="70">
        <v>0</v>
      </c>
      <c r="CD570" s="70">
        <v>0</v>
      </c>
    </row>
    <row r="571" spans="1:82">
      <c r="A571" s="70" t="s">
        <v>2368</v>
      </c>
      <c r="B571" s="70">
        <v>493</v>
      </c>
      <c r="C571" s="70">
        <v>17</v>
      </c>
      <c r="D571" s="70">
        <v>29</v>
      </c>
      <c r="E571" s="70">
        <v>2020</v>
      </c>
      <c r="F571" s="70" t="s">
        <v>159</v>
      </c>
      <c r="G571" s="70" t="s">
        <v>2351</v>
      </c>
      <c r="H571" s="70" t="s">
        <v>2352</v>
      </c>
      <c r="I571" s="148"/>
      <c r="J571" s="71">
        <v>20.16566214382717</v>
      </c>
      <c r="K571" s="71">
        <v>3.564490144204187</v>
      </c>
      <c r="L571" s="71">
        <v>6.8412488294911862</v>
      </c>
      <c r="M571" s="71">
        <v>114.41855541127943</v>
      </c>
      <c r="N571" s="71">
        <v>146.40231266740741</v>
      </c>
      <c r="O571" s="71">
        <v>73.57540351005882</v>
      </c>
      <c r="P571" s="71">
        <v>32.921952166106401</v>
      </c>
      <c r="Q571" s="71">
        <v>8.18905487287598</v>
      </c>
      <c r="R571" s="71">
        <v>0</v>
      </c>
      <c r="S571" s="71">
        <v>19.045377097039999</v>
      </c>
      <c r="T571" s="72"/>
      <c r="U571" s="71">
        <v>3550422</v>
      </c>
      <c r="V571" s="71">
        <v>2329</v>
      </c>
      <c r="W571" s="71">
        <v>99</v>
      </c>
      <c r="X571" s="71">
        <v>41004</v>
      </c>
      <c r="Y571" s="71">
        <v>62074</v>
      </c>
      <c r="Z571" s="71">
        <v>52575</v>
      </c>
      <c r="AA571" s="71">
        <v>7266</v>
      </c>
      <c r="AB571" s="71">
        <v>138890</v>
      </c>
      <c r="AC571" s="71">
        <v>0</v>
      </c>
      <c r="AD571" s="71">
        <v>19.045377097039999</v>
      </c>
      <c r="AE571" s="72"/>
      <c r="AF571" s="71">
        <v>25765724.3897641</v>
      </c>
      <c r="AG571" s="71">
        <v>2896998.6306838361</v>
      </c>
      <c r="AH571" s="71">
        <v>1579942.0480131379</v>
      </c>
      <c r="AI571" s="71">
        <v>224133027.31908962</v>
      </c>
      <c r="AJ571" s="71">
        <v>276081294.30933481</v>
      </c>
      <c r="AK571" s="71"/>
      <c r="AL571" s="71"/>
      <c r="AM571" s="71">
        <v>18126688.10008451</v>
      </c>
      <c r="AN571" s="71"/>
      <c r="AO571" s="71"/>
      <c r="AP571" s="71">
        <v>548583674.79697001</v>
      </c>
      <c r="AQ571" s="72"/>
      <c r="AR571" s="71">
        <v>3580</v>
      </c>
      <c r="AS571" s="71">
        <v>322</v>
      </c>
      <c r="AT571" s="71">
        <v>0</v>
      </c>
      <c r="AU571" s="71">
        <v>0</v>
      </c>
      <c r="AV571" s="71">
        <v>0</v>
      </c>
      <c r="AW571" s="71">
        <v>0</v>
      </c>
      <c r="AX571" s="71"/>
      <c r="AY571" s="72"/>
      <c r="AZ571" s="71">
        <v>14692.29999999997</v>
      </c>
      <c r="BA571" s="71">
        <v>6639.4999999999955</v>
      </c>
      <c r="BB571" s="71">
        <v>0</v>
      </c>
      <c r="BC571" s="71">
        <v>0</v>
      </c>
      <c r="BD571" s="71">
        <v>0</v>
      </c>
      <c r="BE571" s="71">
        <v>0</v>
      </c>
      <c r="BF571" s="71"/>
      <c r="BG571" s="72"/>
      <c r="BH571" s="71">
        <v>0</v>
      </c>
      <c r="BI571" s="71">
        <v>0</v>
      </c>
      <c r="BJ571" s="71">
        <v>0</v>
      </c>
      <c r="BK571" s="71">
        <v>0</v>
      </c>
      <c r="BL571" s="71">
        <v>32.93</v>
      </c>
      <c r="BM571" s="71">
        <v>0</v>
      </c>
      <c r="BN571" s="72"/>
      <c r="BO571" s="71">
        <v>0</v>
      </c>
      <c r="BP571" s="71">
        <v>0</v>
      </c>
      <c r="BQ571" s="71">
        <v>0</v>
      </c>
      <c r="BR571" s="71">
        <v>0</v>
      </c>
      <c r="BS571" s="71">
        <v>7</v>
      </c>
      <c r="BT571" s="71">
        <v>0</v>
      </c>
      <c r="BU571"/>
      <c r="BV571" s="70">
        <v>15.93</v>
      </c>
      <c r="BW571" s="70">
        <v>0</v>
      </c>
      <c r="BX571" s="70">
        <v>17</v>
      </c>
      <c r="BY571" s="70">
        <v>0</v>
      </c>
      <c r="BZ571" s="70">
        <v>0</v>
      </c>
      <c r="CA571" s="70">
        <v>0</v>
      </c>
      <c r="CB571" s="70">
        <v>0</v>
      </c>
      <c r="CC571" s="70">
        <v>0</v>
      </c>
      <c r="CD571" s="70">
        <v>0</v>
      </c>
    </row>
    <row r="572" spans="1:82">
      <c r="A572" s="70" t="s">
        <v>2369</v>
      </c>
      <c r="B572" s="70">
        <v>493</v>
      </c>
      <c r="C572" s="70">
        <v>18</v>
      </c>
      <c r="D572" s="70">
        <v>29</v>
      </c>
      <c r="E572" s="70">
        <v>2021</v>
      </c>
      <c r="F572" s="70" t="s">
        <v>160</v>
      </c>
      <c r="G572" s="70" t="s">
        <v>2351</v>
      </c>
      <c r="H572" s="70" t="s">
        <v>2352</v>
      </c>
      <c r="I572" s="148"/>
      <c r="J572" s="71">
        <v>18.314605881806649</v>
      </c>
      <c r="K572" s="71">
        <v>3.8401831231164887</v>
      </c>
      <c r="L572" s="71">
        <v>6.544594773249794</v>
      </c>
      <c r="M572" s="71">
        <v>115.7846513467981</v>
      </c>
      <c r="N572" s="71">
        <v>121.76764040945947</v>
      </c>
      <c r="O572" s="71">
        <v>71.895558526066068</v>
      </c>
      <c r="P572" s="71">
        <v>34.445319200767969</v>
      </c>
      <c r="Q572" s="71">
        <v>8.1231647037756893</v>
      </c>
      <c r="R572" s="71">
        <v>0</v>
      </c>
      <c r="S572" s="71">
        <v>19.771184303999998</v>
      </c>
      <c r="T572" s="72"/>
      <c r="U572" s="71">
        <v>3827999</v>
      </c>
      <c r="V572" s="71">
        <v>2329</v>
      </c>
      <c r="W572" s="71">
        <v>99</v>
      </c>
      <c r="X572" s="71">
        <v>41004</v>
      </c>
      <c r="Y572" s="71">
        <v>62446</v>
      </c>
      <c r="Z572" s="71">
        <v>52898</v>
      </c>
      <c r="AA572" s="71">
        <v>7413</v>
      </c>
      <c r="AB572" s="71">
        <v>139126</v>
      </c>
      <c r="AC572" s="71">
        <v>0</v>
      </c>
      <c r="AD572" s="71">
        <v>19.771184303999998</v>
      </c>
      <c r="AE572" s="72"/>
      <c r="AF572" s="71">
        <v>26014564.177549839</v>
      </c>
      <c r="AG572" s="71">
        <v>3382311.5493761222</v>
      </c>
      <c r="AH572" s="71">
        <v>1399713.5275300348</v>
      </c>
      <c r="AI572" s="71">
        <v>256224025.49290133</v>
      </c>
      <c r="AJ572" s="71">
        <v>253427326.57611531</v>
      </c>
      <c r="AK572" s="71">
        <v>0</v>
      </c>
      <c r="AL572" s="71">
        <v>0</v>
      </c>
      <c r="AM572" s="71">
        <v>18262219.655148391</v>
      </c>
      <c r="AN572" s="71">
        <v>0</v>
      </c>
      <c r="AO572" s="71">
        <v>0</v>
      </c>
      <c r="AP572" s="71">
        <v>558710160.97862101</v>
      </c>
      <c r="AQ572" s="72"/>
      <c r="AR572" s="71">
        <v>3831</v>
      </c>
      <c r="AS572" s="71">
        <v>323</v>
      </c>
      <c r="AT572" s="71">
        <v>0</v>
      </c>
      <c r="AU572" s="71">
        <v>0</v>
      </c>
      <c r="AV572" s="71">
        <v>0</v>
      </c>
      <c r="AW572" s="71">
        <v>0</v>
      </c>
      <c r="AX572" s="71"/>
      <c r="AY572" s="72"/>
      <c r="AZ572" s="71">
        <v>16138.999999999951</v>
      </c>
      <c r="BA572" s="71">
        <v>6650.4999999999955</v>
      </c>
      <c r="BB572" s="71">
        <v>0</v>
      </c>
      <c r="BC572" s="71">
        <v>0</v>
      </c>
      <c r="BD572" s="71">
        <v>0</v>
      </c>
      <c r="BE572" s="71">
        <v>0</v>
      </c>
      <c r="BF572" s="71"/>
      <c r="BG572" s="72"/>
      <c r="BH572" s="71">
        <v>0</v>
      </c>
      <c r="BI572" s="71">
        <v>0</v>
      </c>
      <c r="BJ572" s="71">
        <v>0</v>
      </c>
      <c r="BK572" s="71">
        <v>0</v>
      </c>
      <c r="BL572" s="71">
        <v>32.396999999999998</v>
      </c>
      <c r="BM572" s="71">
        <v>0</v>
      </c>
      <c r="BN572" s="72"/>
      <c r="BO572" s="71">
        <v>0</v>
      </c>
      <c r="BP572" s="71">
        <v>0</v>
      </c>
      <c r="BQ572" s="71">
        <v>0</v>
      </c>
      <c r="BR572" s="71">
        <v>0</v>
      </c>
      <c r="BS572" s="71">
        <v>6</v>
      </c>
      <c r="BT572" s="71">
        <v>0</v>
      </c>
      <c r="BU572"/>
      <c r="BV572" s="70">
        <v>15.305</v>
      </c>
      <c r="BW572" s="70">
        <v>0</v>
      </c>
      <c r="BX572" s="70">
        <v>17.091999999999999</v>
      </c>
      <c r="BY572" s="70">
        <v>0</v>
      </c>
      <c r="BZ572" s="70">
        <v>0</v>
      </c>
      <c r="CA572" s="70">
        <v>0</v>
      </c>
      <c r="CB572" s="70">
        <v>0</v>
      </c>
      <c r="CC572" s="70">
        <v>0</v>
      </c>
      <c r="CD572" s="70">
        <v>0</v>
      </c>
    </row>
    <row r="573" spans="1:82">
      <c r="A573" s="70" t="s">
        <v>2370</v>
      </c>
      <c r="B573" s="70">
        <v>493</v>
      </c>
      <c r="C573" s="70">
        <v>19</v>
      </c>
      <c r="D573" s="70">
        <v>29</v>
      </c>
      <c r="E573" s="70">
        <v>2022</v>
      </c>
      <c r="F573" s="70" t="s">
        <v>161</v>
      </c>
      <c r="G573" s="70" t="s">
        <v>2351</v>
      </c>
      <c r="H573" s="70" t="s">
        <v>2352</v>
      </c>
      <c r="I573" s="148"/>
      <c r="J573" s="71">
        <v>18.301895944499034</v>
      </c>
      <c r="K573" s="71">
        <v>3.9294826003152852</v>
      </c>
      <c r="L573" s="71">
        <v>6.0358150129883743</v>
      </c>
      <c r="M573" s="71">
        <v>124.76413588655591</v>
      </c>
      <c r="N573" s="71">
        <v>151.11399286396099</v>
      </c>
      <c r="O573" s="71">
        <v>76.390488592896546</v>
      </c>
      <c r="P573" s="71">
        <v>34.816011575458617</v>
      </c>
      <c r="Q573" s="71">
        <v>8.1904434483256203</v>
      </c>
      <c r="R573" s="71">
        <v>0</v>
      </c>
      <c r="S573" s="71">
        <v>19.755619488419999</v>
      </c>
      <c r="T573" s="72"/>
      <c r="U573" s="71">
        <v>3975526</v>
      </c>
      <c r="V573" s="71">
        <v>2329</v>
      </c>
      <c r="W573" s="71">
        <v>99</v>
      </c>
      <c r="X573" s="71">
        <v>41004</v>
      </c>
      <c r="Y573" s="71">
        <v>62998</v>
      </c>
      <c r="Z573" s="71">
        <v>53401</v>
      </c>
      <c r="AA573" s="71">
        <v>7607</v>
      </c>
      <c r="AB573" s="71">
        <v>139128</v>
      </c>
      <c r="AC573" s="71">
        <v>0</v>
      </c>
      <c r="AD573" s="71">
        <v>19.755619488419999</v>
      </c>
      <c r="AE573" s="72"/>
      <c r="AF573" s="71">
        <v>22540814.648826379</v>
      </c>
      <c r="AG573" s="71">
        <v>3494965.1786100669</v>
      </c>
      <c r="AH573" s="71">
        <v>1516728.5386746619</v>
      </c>
      <c r="AI573" s="71">
        <v>245677889.13347581</v>
      </c>
      <c r="AJ573" s="71">
        <v>295118587.84694344</v>
      </c>
      <c r="AK573" s="71">
        <v>0</v>
      </c>
      <c r="AL573" s="71">
        <v>0</v>
      </c>
      <c r="AM573" s="71">
        <v>17965222.216273174</v>
      </c>
      <c r="AN573" s="71">
        <v>0</v>
      </c>
      <c r="AO573" s="71">
        <v>0</v>
      </c>
      <c r="AP573" s="71">
        <v>586314207.56280363</v>
      </c>
      <c r="AQ573" s="72"/>
      <c r="AR573" s="71">
        <v>4109</v>
      </c>
      <c r="AS573" s="71">
        <v>326</v>
      </c>
      <c r="AT573" s="71">
        <v>0</v>
      </c>
      <c r="AU573" s="71">
        <v>0</v>
      </c>
      <c r="AV573" s="71">
        <v>0</v>
      </c>
      <c r="AW573" s="71">
        <v>0</v>
      </c>
      <c r="AX573" s="71"/>
      <c r="AY573" s="72"/>
      <c r="AZ573" s="71">
        <v>17782.49999999992</v>
      </c>
      <c r="BA573" s="71">
        <v>8202.7999999999938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2371</v>
      </c>
      <c r="B574" s="70">
        <v>493</v>
      </c>
      <c r="C574" s="70">
        <v>20</v>
      </c>
      <c r="D574" s="70">
        <v>29</v>
      </c>
      <c r="E574" s="70">
        <v>2023</v>
      </c>
      <c r="F574" s="70" t="s">
        <v>1539</v>
      </c>
      <c r="G574" s="70" t="s">
        <v>2351</v>
      </c>
      <c r="H574" s="70" t="s">
        <v>2352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4414</v>
      </c>
      <c r="AS574" s="71">
        <v>327</v>
      </c>
      <c r="AT574" s="71">
        <v>0</v>
      </c>
      <c r="AU574" s="71">
        <v>0</v>
      </c>
      <c r="AV574" s="71">
        <v>0</v>
      </c>
      <c r="AW574" s="71">
        <v>0</v>
      </c>
      <c r="AX574" s="71"/>
      <c r="AY574" s="72"/>
      <c r="AZ574" s="71">
        <v>19487.199999999888</v>
      </c>
      <c r="BA574" s="71">
        <v>8235.3999999999942</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2372</v>
      </c>
      <c r="B575" s="70">
        <v>493</v>
      </c>
      <c r="C575" s="70">
        <v>21</v>
      </c>
      <c r="D575" s="70">
        <v>29</v>
      </c>
      <c r="E575" s="70">
        <v>2024</v>
      </c>
      <c r="F575" s="70" t="s">
        <v>1558</v>
      </c>
      <c r="G575" s="70" t="s">
        <v>2351</v>
      </c>
      <c r="H575" s="70" t="s">
        <v>2352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2373</v>
      </c>
      <c r="B576" s="70">
        <v>375</v>
      </c>
      <c r="C576" s="70">
        <v>1</v>
      </c>
      <c r="D576" s="70">
        <v>23</v>
      </c>
      <c r="E576" s="70">
        <v>1990</v>
      </c>
      <c r="F576" s="70" t="s">
        <v>787</v>
      </c>
      <c r="G576" s="70" t="s">
        <v>2374</v>
      </c>
      <c r="H576" s="70" t="s">
        <v>2375</v>
      </c>
      <c r="I576" s="148"/>
      <c r="J576" s="71">
        <v>530.51939155472724</v>
      </c>
      <c r="K576" s="71">
        <v>15.11481626653778</v>
      </c>
      <c r="L576" s="71">
        <v>7.0506955804486484</v>
      </c>
      <c r="M576" s="71">
        <v>105.49895566701819</v>
      </c>
      <c r="N576" s="71">
        <v>122.46685065307049</v>
      </c>
      <c r="O576" s="71">
        <v>96.559374810577097</v>
      </c>
      <c r="P576" s="71">
        <v>92.932327277722223</v>
      </c>
      <c r="Q576" s="71">
        <v>7.6396498487922502</v>
      </c>
      <c r="R576" s="71">
        <v>0</v>
      </c>
      <c r="S576" s="71">
        <v>8.1690080787318813</v>
      </c>
      <c r="T576" s="72"/>
      <c r="U576" s="71">
        <v>31909855</v>
      </c>
      <c r="V576" s="71">
        <v>4049</v>
      </c>
      <c r="W576" s="71">
        <v>69</v>
      </c>
      <c r="X576" s="71">
        <v>32239</v>
      </c>
      <c r="Y576" s="71">
        <v>36015</v>
      </c>
      <c r="Z576" s="71">
        <v>39716</v>
      </c>
      <c r="AA576" s="71">
        <v>22565</v>
      </c>
      <c r="AB576" s="71">
        <v>124042</v>
      </c>
      <c r="AC576" s="71">
        <v>0</v>
      </c>
      <c r="AD576" s="71">
        <v>8.1690080787318813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2376</v>
      </c>
      <c r="B577" s="70">
        <v>376</v>
      </c>
      <c r="C577" s="70">
        <v>2</v>
      </c>
      <c r="D577" s="70">
        <v>23</v>
      </c>
      <c r="E577" s="70">
        <v>2005</v>
      </c>
      <c r="F577" s="70" t="s">
        <v>789</v>
      </c>
      <c r="G577" s="1064" t="s">
        <v>2374</v>
      </c>
      <c r="H577" s="70" t="s">
        <v>2375</v>
      </c>
      <c r="I577" s="148"/>
      <c r="J577" s="71">
        <v>475.15576908728838</v>
      </c>
      <c r="K577" s="71">
        <v>11.4021460856889</v>
      </c>
      <c r="L577" s="71">
        <v>10.659318345051981</v>
      </c>
      <c r="M577" s="71">
        <v>206.3787216739295</v>
      </c>
      <c r="N577" s="71">
        <v>201.76323298021271</v>
      </c>
      <c r="O577" s="71">
        <v>151.498198898217</v>
      </c>
      <c r="P577" s="71">
        <v>87.126623940200915</v>
      </c>
      <c r="Q577" s="71">
        <v>8.0594785574572292</v>
      </c>
      <c r="R577" s="71">
        <v>0</v>
      </c>
      <c r="S577" s="71">
        <v>0</v>
      </c>
      <c r="T577" s="72"/>
      <c r="U577" s="71">
        <v>36009198</v>
      </c>
      <c r="V577" s="71">
        <v>3926</v>
      </c>
      <c r="W577" s="71">
        <v>118</v>
      </c>
      <c r="X577" s="71">
        <v>34965</v>
      </c>
      <c r="Y577" s="71">
        <v>48639</v>
      </c>
      <c r="Z577" s="71">
        <v>72108</v>
      </c>
      <c r="AA577" s="71">
        <v>17326</v>
      </c>
      <c r="AB577" s="71">
        <v>136800</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2377</v>
      </c>
      <c r="B578" s="70">
        <v>377</v>
      </c>
      <c r="C578" s="70">
        <v>3</v>
      </c>
      <c r="D578" s="70">
        <v>23</v>
      </c>
      <c r="E578" s="70">
        <v>2006</v>
      </c>
      <c r="F578" s="70" t="s">
        <v>790</v>
      </c>
      <c r="G578" s="1064" t="s">
        <v>2374</v>
      </c>
      <c r="H578" s="70" t="s">
        <v>2375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2378</v>
      </c>
      <c r="B579" s="70">
        <v>378</v>
      </c>
      <c r="C579" s="70">
        <v>4</v>
      </c>
      <c r="D579" s="70">
        <v>23</v>
      </c>
      <c r="E579" s="70">
        <v>2007</v>
      </c>
      <c r="F579" s="70" t="s">
        <v>791</v>
      </c>
      <c r="G579" s="70" t="s">
        <v>2374</v>
      </c>
      <c r="H579" s="70" t="s">
        <v>2375</v>
      </c>
      <c r="I579" s="148"/>
      <c r="J579" s="71">
        <v>556.14736527262721</v>
      </c>
      <c r="K579" s="71">
        <v>9.2831716197158585</v>
      </c>
      <c r="L579" s="71">
        <v>9.6014749678593709</v>
      </c>
      <c r="M579" s="71">
        <v>190.5983430915563</v>
      </c>
      <c r="N579" s="71">
        <v>207.22920550618579</v>
      </c>
      <c r="O579" s="71">
        <v>150.220917416703</v>
      </c>
      <c r="P579" s="71">
        <v>85.058993992829329</v>
      </c>
      <c r="Q579" s="71">
        <v>8.5930576599380508</v>
      </c>
      <c r="R579" s="71">
        <v>0</v>
      </c>
      <c r="S579" s="71">
        <v>0</v>
      </c>
      <c r="T579" s="72"/>
      <c r="U579" s="71">
        <v>49730229</v>
      </c>
      <c r="V579" s="71">
        <v>3467</v>
      </c>
      <c r="W579" s="71">
        <v>124</v>
      </c>
      <c r="X579" s="71">
        <v>39777</v>
      </c>
      <c r="Y579" s="71">
        <v>50454</v>
      </c>
      <c r="Z579" s="71">
        <v>74328</v>
      </c>
      <c r="AA579" s="71">
        <v>16657</v>
      </c>
      <c r="AB579" s="71">
        <v>138144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2379</v>
      </c>
      <c r="B580" s="70">
        <v>379</v>
      </c>
      <c r="C580" s="70">
        <v>5</v>
      </c>
      <c r="D580" s="70">
        <v>23</v>
      </c>
      <c r="E580" s="70">
        <v>2008</v>
      </c>
      <c r="F580" s="70" t="s">
        <v>792</v>
      </c>
      <c r="G580" s="70" t="s">
        <v>2374</v>
      </c>
      <c r="H580" s="70" t="s">
        <v>2375</v>
      </c>
      <c r="I580" s="148"/>
      <c r="J580" s="71">
        <v>551.295063742107</v>
      </c>
      <c r="K580" s="71">
        <v>7.0004795402870696</v>
      </c>
      <c r="L580" s="71">
        <v>8.2110797719875848</v>
      </c>
      <c r="M580" s="71">
        <v>201.20990751405279</v>
      </c>
      <c r="N580" s="71">
        <v>182.29222953279131</v>
      </c>
      <c r="O580" s="71">
        <v>146.4978786667931</v>
      </c>
      <c r="P580" s="71">
        <v>83.360442594668953</v>
      </c>
      <c r="Q580" s="71">
        <v>8.4737739207580596</v>
      </c>
      <c r="R580" s="71">
        <v>0</v>
      </c>
      <c r="S580" s="71">
        <v>0</v>
      </c>
      <c r="T580" s="72"/>
      <c r="U580" s="71">
        <v>52468654</v>
      </c>
      <c r="V580" s="71">
        <v>3467</v>
      </c>
      <c r="W580" s="71">
        <v>124</v>
      </c>
      <c r="X580" s="71">
        <v>39777</v>
      </c>
      <c r="Y580" s="71">
        <v>51142</v>
      </c>
      <c r="Z580" s="71">
        <v>75030</v>
      </c>
      <c r="AA580" s="71">
        <v>16343</v>
      </c>
      <c r="AB580" s="71">
        <v>138467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2380</v>
      </c>
      <c r="B581" s="70">
        <v>380</v>
      </c>
      <c r="C581" s="70">
        <v>6</v>
      </c>
      <c r="D581" s="70">
        <v>23</v>
      </c>
      <c r="E581" s="70">
        <v>2009</v>
      </c>
      <c r="F581" s="70" t="s">
        <v>176</v>
      </c>
      <c r="G581" s="70" t="s">
        <v>2374</v>
      </c>
      <c r="H581" s="70" t="s">
        <v>2375</v>
      </c>
      <c r="I581" s="148"/>
      <c r="J581" s="71">
        <v>536.71042432054435</v>
      </c>
      <c r="K581" s="71">
        <v>8.2693720243401643</v>
      </c>
      <c r="L581" s="71">
        <v>7.445427793579471</v>
      </c>
      <c r="M581" s="71">
        <v>212.10118865619711</v>
      </c>
      <c r="N581" s="71">
        <v>190.4292529895308</v>
      </c>
      <c r="O581" s="71">
        <v>150.20243608802269</v>
      </c>
      <c r="P581" s="71">
        <v>79.460530855914911</v>
      </c>
      <c r="Q581" s="71">
        <v>8.0887584719774797</v>
      </c>
      <c r="R581" s="71">
        <v>0</v>
      </c>
      <c r="S581" s="71">
        <v>0</v>
      </c>
      <c r="T581" s="72"/>
      <c r="U581" s="71">
        <v>43606219</v>
      </c>
      <c r="V581" s="71">
        <v>3972</v>
      </c>
      <c r="W581" s="71">
        <v>140</v>
      </c>
      <c r="X581" s="71">
        <v>43931</v>
      </c>
      <c r="Y581" s="71">
        <v>51724</v>
      </c>
      <c r="Z581" s="71">
        <v>75931</v>
      </c>
      <c r="AA581" s="71">
        <v>15993</v>
      </c>
      <c r="AB581" s="71">
        <v>138750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389.32900000000001</v>
      </c>
      <c r="BK581" s="71">
        <v>0</v>
      </c>
      <c r="BL581" s="71">
        <v>61.53</v>
      </c>
      <c r="BM581" s="71">
        <v>0</v>
      </c>
      <c r="BN581" s="72"/>
      <c r="BO581" s="71">
        <v>0</v>
      </c>
      <c r="BP581" s="71">
        <v>0</v>
      </c>
      <c r="BQ581" s="71">
        <v>13</v>
      </c>
      <c r="BR581" s="71">
        <v>0</v>
      </c>
      <c r="BS581" s="71">
        <v>6</v>
      </c>
      <c r="BT581" s="71">
        <v>0</v>
      </c>
      <c r="BU581"/>
      <c r="BV581" s="70">
        <v>384.64100000000002</v>
      </c>
      <c r="BW581" s="70">
        <v>0</v>
      </c>
      <c r="BX581" s="70">
        <v>0</v>
      </c>
      <c r="BY581" s="70">
        <v>0</v>
      </c>
      <c r="BZ581" s="70">
        <v>0</v>
      </c>
      <c r="CA581" s="70">
        <v>0</v>
      </c>
      <c r="CB581" s="70">
        <v>66.218000000000004</v>
      </c>
      <c r="CC581" s="70">
        <v>0</v>
      </c>
      <c r="CD581" s="70">
        <v>0</v>
      </c>
    </row>
    <row r="582" spans="1:82">
      <c r="A582" s="70" t="s">
        <v>2381</v>
      </c>
      <c r="B582" s="70">
        <v>381</v>
      </c>
      <c r="C582" s="70">
        <v>7</v>
      </c>
      <c r="D582" s="70">
        <v>23</v>
      </c>
      <c r="E582" s="70">
        <v>2010</v>
      </c>
      <c r="F582" s="70" t="s">
        <v>177</v>
      </c>
      <c r="G582" s="70" t="s">
        <v>2374</v>
      </c>
      <c r="H582" s="70" t="s">
        <v>2375</v>
      </c>
      <c r="I582" s="148"/>
      <c r="J582" s="71">
        <v>574.74650260501573</v>
      </c>
      <c r="K582" s="71">
        <v>8.6459964056699459</v>
      </c>
      <c r="L582" s="71">
        <v>6.9114396735058179</v>
      </c>
      <c r="M582" s="71">
        <v>218.9400638982051</v>
      </c>
      <c r="N582" s="71">
        <v>219.62681680610251</v>
      </c>
      <c r="O582" s="71">
        <v>150.9017517017291</v>
      </c>
      <c r="P582" s="71">
        <v>80.364532306003639</v>
      </c>
      <c r="Q582" s="71">
        <v>8.4618484530376801</v>
      </c>
      <c r="R582" s="71">
        <v>0</v>
      </c>
      <c r="S582" s="71">
        <v>0</v>
      </c>
      <c r="T582" s="72"/>
      <c r="U582" s="71">
        <v>46848274</v>
      </c>
      <c r="V582" s="71">
        <v>3972</v>
      </c>
      <c r="W582" s="71">
        <v>140</v>
      </c>
      <c r="X582" s="71">
        <v>43931</v>
      </c>
      <c r="Y582" s="71">
        <v>52514</v>
      </c>
      <c r="Z582" s="71">
        <v>76639</v>
      </c>
      <c r="AA582" s="71">
        <v>15771</v>
      </c>
      <c r="AB582" s="71">
        <v>139086</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446.47899999999998</v>
      </c>
      <c r="BK582" s="71">
        <v>0</v>
      </c>
      <c r="BL582" s="71">
        <v>97.376000000000005</v>
      </c>
      <c r="BM582" s="71">
        <v>0</v>
      </c>
      <c r="BN582" s="72"/>
      <c r="BO582" s="71">
        <v>0</v>
      </c>
      <c r="BP582" s="71">
        <v>0</v>
      </c>
      <c r="BQ582" s="71">
        <v>14</v>
      </c>
      <c r="BR582" s="71">
        <v>0</v>
      </c>
      <c r="BS582" s="71">
        <v>6</v>
      </c>
      <c r="BT582" s="71">
        <v>0</v>
      </c>
      <c r="BU582"/>
      <c r="BV582" s="70">
        <v>422.24900000000002</v>
      </c>
      <c r="BW582" s="70">
        <v>37.243000000000002</v>
      </c>
      <c r="BX582" s="70">
        <v>0</v>
      </c>
      <c r="BY582" s="70">
        <v>0</v>
      </c>
      <c r="BZ582" s="70">
        <v>0.14899999999999999</v>
      </c>
      <c r="CA582" s="70">
        <v>0</v>
      </c>
      <c r="CB582" s="70">
        <v>84.213999999999999</v>
      </c>
      <c r="CC582" s="70">
        <v>0</v>
      </c>
      <c r="CD582" s="70">
        <v>0</v>
      </c>
    </row>
    <row r="583" spans="1:82">
      <c r="A583" s="70" t="s">
        <v>2382</v>
      </c>
      <c r="B583" s="70">
        <v>382</v>
      </c>
      <c r="C583" s="70">
        <v>8</v>
      </c>
      <c r="D583" s="70">
        <v>23</v>
      </c>
      <c r="E583" s="70">
        <v>2011</v>
      </c>
      <c r="F583" s="70" t="s">
        <v>178</v>
      </c>
      <c r="G583" s="70" t="s">
        <v>2374</v>
      </c>
      <c r="H583" s="70" t="s">
        <v>2375</v>
      </c>
      <c r="I583" s="148"/>
      <c r="J583" s="71">
        <v>427.93598494188677</v>
      </c>
      <c r="K583" s="71">
        <v>11.93533328057665</v>
      </c>
      <c r="L583" s="71">
        <v>6.8739419908066983</v>
      </c>
      <c r="M583" s="71">
        <v>254.98753161257059</v>
      </c>
      <c r="N583" s="71">
        <v>229.37805187368309</v>
      </c>
      <c r="O583" s="71">
        <v>150.17911330178566</v>
      </c>
      <c r="P583" s="71">
        <v>77.586868877130996</v>
      </c>
      <c r="Q583" s="71">
        <v>9.7873113121871906</v>
      </c>
      <c r="R583" s="71">
        <v>0</v>
      </c>
      <c r="S583" s="71">
        <v>0</v>
      </c>
      <c r="T583" s="72"/>
      <c r="U583" s="71">
        <v>32350132</v>
      </c>
      <c r="V583" s="71">
        <v>3972</v>
      </c>
      <c r="W583" s="71">
        <v>140</v>
      </c>
      <c r="X583" s="71">
        <v>43931</v>
      </c>
      <c r="Y583" s="71">
        <v>53191</v>
      </c>
      <c r="Z583" s="71">
        <v>77929</v>
      </c>
      <c r="AA583" s="71">
        <v>15679</v>
      </c>
      <c r="AB583" s="71">
        <v>139466</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431.97800000000001</v>
      </c>
      <c r="BK583" s="71">
        <v>0</v>
      </c>
      <c r="BL583" s="71">
        <v>127.41300000000001</v>
      </c>
      <c r="BM583" s="71">
        <v>0</v>
      </c>
      <c r="BN583" s="72"/>
      <c r="BO583" s="71">
        <v>0</v>
      </c>
      <c r="BP583" s="71">
        <v>0</v>
      </c>
      <c r="BQ583" s="71">
        <v>14</v>
      </c>
      <c r="BR583" s="71">
        <v>0</v>
      </c>
      <c r="BS583" s="71">
        <v>7</v>
      </c>
      <c r="BT583" s="71">
        <v>0</v>
      </c>
      <c r="BU583"/>
      <c r="BV583" s="70">
        <v>433.48700000000002</v>
      </c>
      <c r="BW583" s="70">
        <v>43.831000000000003</v>
      </c>
      <c r="BX583" s="70">
        <v>22.63</v>
      </c>
      <c r="BY583" s="70">
        <v>0</v>
      </c>
      <c r="BZ583" s="70">
        <v>0.15</v>
      </c>
      <c r="CA583" s="70">
        <v>0</v>
      </c>
      <c r="CB583" s="70">
        <v>59.292999999999999</v>
      </c>
      <c r="CC583" s="70">
        <v>0</v>
      </c>
      <c r="CD583" s="70">
        <v>0</v>
      </c>
    </row>
    <row r="584" spans="1:82">
      <c r="A584" s="70" t="s">
        <v>2383</v>
      </c>
      <c r="B584" s="70">
        <v>383</v>
      </c>
      <c r="C584" s="70">
        <v>9</v>
      </c>
      <c r="D584" s="70">
        <v>23</v>
      </c>
      <c r="E584" s="70">
        <v>2012</v>
      </c>
      <c r="F584" s="70" t="s">
        <v>179</v>
      </c>
      <c r="G584" s="70" t="s">
        <v>2374</v>
      </c>
      <c r="H584" s="70" t="s">
        <v>2375</v>
      </c>
      <c r="I584" s="148"/>
      <c r="J584" s="71">
        <v>619.36212587183468</v>
      </c>
      <c r="K584" s="71">
        <v>11.144770410762611</v>
      </c>
      <c r="L584" s="71">
        <v>6.9752099959632936</v>
      </c>
      <c r="M584" s="71">
        <v>240.78933740659451</v>
      </c>
      <c r="N584" s="71">
        <v>223.99786567682651</v>
      </c>
      <c r="O584" s="71">
        <v>151.20755957970854</v>
      </c>
      <c r="P584" s="71">
        <v>77.505755439757337</v>
      </c>
      <c r="Q584" s="71">
        <v>10.867029108542001</v>
      </c>
      <c r="R584" s="71">
        <v>0</v>
      </c>
      <c r="S584" s="71">
        <v>0</v>
      </c>
      <c r="T584" s="72"/>
      <c r="U584" s="71">
        <v>49243018</v>
      </c>
      <c r="V584" s="71">
        <v>3972</v>
      </c>
      <c r="W584" s="71">
        <v>140</v>
      </c>
      <c r="X584" s="71">
        <v>43931</v>
      </c>
      <c r="Y584" s="71">
        <v>55323</v>
      </c>
      <c r="Z584" s="71">
        <v>79085</v>
      </c>
      <c r="AA584" s="71">
        <v>15574</v>
      </c>
      <c r="AB584" s="71">
        <v>142526</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442.74700000000001</v>
      </c>
      <c r="BK584" s="71">
        <v>0</v>
      </c>
      <c r="BL584" s="71">
        <v>141.965</v>
      </c>
      <c r="BM584" s="71">
        <v>0</v>
      </c>
      <c r="BN584" s="72"/>
      <c r="BO584" s="71">
        <v>0</v>
      </c>
      <c r="BP584" s="71">
        <v>0</v>
      </c>
      <c r="BQ584" s="71">
        <v>15</v>
      </c>
      <c r="BR584" s="71">
        <v>0</v>
      </c>
      <c r="BS584" s="71">
        <v>9</v>
      </c>
      <c r="BT584" s="71">
        <v>0</v>
      </c>
      <c r="BU584"/>
      <c r="BV584" s="70">
        <v>464</v>
      </c>
      <c r="BW584" s="70">
        <v>43.363</v>
      </c>
      <c r="BX584" s="70">
        <v>26.797999999999998</v>
      </c>
      <c r="BY584" s="70">
        <v>0</v>
      </c>
      <c r="BZ584" s="70">
        <v>0</v>
      </c>
      <c r="CA584" s="70">
        <v>0</v>
      </c>
      <c r="CB584" s="70">
        <v>50.551000000000002</v>
      </c>
      <c r="CC584" s="70">
        <v>0</v>
      </c>
      <c r="CD584" s="70">
        <v>0</v>
      </c>
    </row>
    <row r="585" spans="1:82">
      <c r="A585" s="70" t="s">
        <v>2384</v>
      </c>
      <c r="B585" s="70">
        <v>384</v>
      </c>
      <c r="C585" s="70">
        <v>10</v>
      </c>
      <c r="D585" s="70">
        <v>23</v>
      </c>
      <c r="E585" s="70">
        <v>2013</v>
      </c>
      <c r="F585" s="70" t="s">
        <v>180</v>
      </c>
      <c r="G585" s="70" t="s">
        <v>2374</v>
      </c>
      <c r="H585" s="70" t="s">
        <v>2375</v>
      </c>
      <c r="I585" s="148"/>
      <c r="J585" s="71">
        <v>565.444055022459</v>
      </c>
      <c r="K585" s="71">
        <v>9.7520655044514175</v>
      </c>
      <c r="L585" s="71">
        <v>6.6167140415265067</v>
      </c>
      <c r="M585" s="71">
        <v>242.45356579943669</v>
      </c>
      <c r="N585" s="71">
        <v>231.15308181709051</v>
      </c>
      <c r="O585" s="71">
        <v>147.45006653674426</v>
      </c>
      <c r="P585" s="71">
        <v>78.277352624634474</v>
      </c>
      <c r="Q585" s="71">
        <v>11.043261993496399</v>
      </c>
      <c r="R585" s="71">
        <v>0</v>
      </c>
      <c r="S585" s="71">
        <v>0</v>
      </c>
      <c r="T585" s="72"/>
      <c r="U585" s="71">
        <v>45114461</v>
      </c>
      <c r="V585" s="71">
        <v>3972</v>
      </c>
      <c r="W585" s="71">
        <v>140</v>
      </c>
      <c r="X585" s="71">
        <v>43931</v>
      </c>
      <c r="Y585" s="71">
        <v>55756</v>
      </c>
      <c r="Z585" s="71">
        <v>80563</v>
      </c>
      <c r="AA585" s="71">
        <v>15670</v>
      </c>
      <c r="AB585" s="71">
        <v>142761</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456.649</v>
      </c>
      <c r="BK585" s="71">
        <v>0</v>
      </c>
      <c r="BL585" s="71">
        <v>146.578</v>
      </c>
      <c r="BM585" s="71">
        <v>0</v>
      </c>
      <c r="BN585" s="72"/>
      <c r="BO585" s="71">
        <v>0</v>
      </c>
      <c r="BP585" s="71">
        <v>0</v>
      </c>
      <c r="BQ585" s="71">
        <v>16</v>
      </c>
      <c r="BR585" s="71">
        <v>0</v>
      </c>
      <c r="BS585" s="71">
        <v>9</v>
      </c>
      <c r="BT585" s="71">
        <v>0</v>
      </c>
      <c r="BU585"/>
      <c r="BV585" s="70">
        <v>468.98599999999999</v>
      </c>
      <c r="BW585" s="70">
        <v>45.021000000000001</v>
      </c>
      <c r="BX585" s="70">
        <v>29.045000000000002</v>
      </c>
      <c r="BY585" s="70">
        <v>0</v>
      </c>
      <c r="BZ585" s="70">
        <v>0</v>
      </c>
      <c r="CA585" s="70">
        <v>0</v>
      </c>
      <c r="CB585" s="70">
        <v>60.174999999999997</v>
      </c>
      <c r="CC585" s="70">
        <v>0</v>
      </c>
      <c r="CD585" s="70">
        <v>0</v>
      </c>
    </row>
    <row r="586" spans="1:82">
      <c r="A586" s="70" t="s">
        <v>2385</v>
      </c>
      <c r="B586" s="70">
        <v>385</v>
      </c>
      <c r="C586" s="70">
        <v>11</v>
      </c>
      <c r="D586" s="70">
        <v>23</v>
      </c>
      <c r="E586" s="70">
        <v>2014</v>
      </c>
      <c r="F586" s="70" t="s">
        <v>181</v>
      </c>
      <c r="G586" s="70" t="s">
        <v>2374</v>
      </c>
      <c r="H586" s="70" t="s">
        <v>2375</v>
      </c>
      <c r="I586" s="148"/>
      <c r="J586" s="71">
        <v>484.22970990435073</v>
      </c>
      <c r="K586" s="71">
        <v>8.9705409878759799</v>
      </c>
      <c r="L586" s="71">
        <v>5.4813653333275001</v>
      </c>
      <c r="M586" s="71">
        <v>265.085458127511</v>
      </c>
      <c r="N586" s="71">
        <v>209.01014681178279</v>
      </c>
      <c r="O586" s="71">
        <v>141.51255182488424</v>
      </c>
      <c r="P586" s="71">
        <v>78.498437173183078</v>
      </c>
      <c r="Q586" s="71">
        <v>10.598840327998101</v>
      </c>
      <c r="R586" s="71">
        <v>0</v>
      </c>
      <c r="S586" s="71">
        <v>0</v>
      </c>
      <c r="T586" s="72"/>
      <c r="U586" s="71">
        <v>40426452</v>
      </c>
      <c r="V586" s="71">
        <v>3086</v>
      </c>
      <c r="W586" s="71">
        <v>120</v>
      </c>
      <c r="X586" s="71">
        <v>47056</v>
      </c>
      <c r="Y586" s="71">
        <v>56351</v>
      </c>
      <c r="Z586" s="71">
        <v>81434</v>
      </c>
      <c r="AA586" s="71">
        <v>15633</v>
      </c>
      <c r="AB586" s="71">
        <v>142808</v>
      </c>
      <c r="AC586" s="71">
        <v>0</v>
      </c>
      <c r="AD586" s="71">
        <v>0</v>
      </c>
      <c r="AE586" s="72"/>
      <c r="AF586" s="71"/>
      <c r="AG586" s="71"/>
      <c r="AH586" s="71"/>
      <c r="AI586" s="71"/>
      <c r="AJ586" s="71"/>
      <c r="AK586" s="71"/>
      <c r="AL586" s="71"/>
      <c r="AM586" s="71"/>
      <c r="AN586" s="71"/>
      <c r="AO586" s="71"/>
      <c r="AP586" s="71"/>
      <c r="AQ586" s="72"/>
      <c r="AR586" s="71">
        <v>3275</v>
      </c>
      <c r="AS586" s="71">
        <v>466</v>
      </c>
      <c r="AT586" s="71">
        <v>0</v>
      </c>
      <c r="AU586" s="71">
        <v>0</v>
      </c>
      <c r="AV586" s="71">
        <v>0</v>
      </c>
      <c r="AW586" s="71">
        <v>1</v>
      </c>
      <c r="AX586" s="71"/>
      <c r="AY586" s="72"/>
      <c r="AZ586" s="71">
        <v>13404.3</v>
      </c>
      <c r="BA586" s="71">
        <v>51190</v>
      </c>
      <c r="BB586" s="71">
        <v>0</v>
      </c>
      <c r="BC586" s="71">
        <v>0</v>
      </c>
      <c r="BD586" s="71">
        <v>0</v>
      </c>
      <c r="BE586" s="71">
        <v>7230</v>
      </c>
      <c r="BF586" s="71"/>
      <c r="BG586" s="72"/>
      <c r="BH586" s="71">
        <v>0</v>
      </c>
      <c r="BI586" s="71">
        <v>0</v>
      </c>
      <c r="BJ586" s="71">
        <v>234.053</v>
      </c>
      <c r="BK586" s="71">
        <v>0</v>
      </c>
      <c r="BL586" s="71">
        <v>142.24599999999998</v>
      </c>
      <c r="BM586" s="71">
        <v>0</v>
      </c>
      <c r="BN586" s="72"/>
      <c r="BO586" s="71">
        <v>0</v>
      </c>
      <c r="BP586" s="71">
        <v>0</v>
      </c>
      <c r="BQ586" s="71">
        <v>16</v>
      </c>
      <c r="BR586" s="71">
        <v>0</v>
      </c>
      <c r="BS586" s="71">
        <v>9</v>
      </c>
      <c r="BT586" s="71">
        <v>0</v>
      </c>
      <c r="BU586"/>
      <c r="BV586" s="70">
        <v>304.49599999999998</v>
      </c>
      <c r="BW586" s="70">
        <v>43.433</v>
      </c>
      <c r="BX586" s="70">
        <v>28.225999999999999</v>
      </c>
      <c r="BY586" s="70">
        <v>0</v>
      </c>
      <c r="BZ586" s="70">
        <v>0.14399999999999999</v>
      </c>
      <c r="CA586" s="70">
        <v>0</v>
      </c>
      <c r="CB586" s="70">
        <v>0</v>
      </c>
      <c r="CC586" s="70">
        <v>0</v>
      </c>
      <c r="CD586" s="70">
        <v>0</v>
      </c>
    </row>
    <row r="587" spans="1:82">
      <c r="A587" s="70" t="s">
        <v>2386</v>
      </c>
      <c r="B587" s="70">
        <v>386</v>
      </c>
      <c r="C587" s="70">
        <v>12</v>
      </c>
      <c r="D587" s="70">
        <v>23</v>
      </c>
      <c r="E587" s="70">
        <v>2015</v>
      </c>
      <c r="F587" s="70" t="s">
        <v>182</v>
      </c>
      <c r="G587" s="70" t="s">
        <v>2374</v>
      </c>
      <c r="H587" s="70" t="s">
        <v>2375</v>
      </c>
      <c r="I587" s="148"/>
      <c r="J587" s="71">
        <v>522.65128837534348</v>
      </c>
      <c r="K587" s="71">
        <v>8.4881514017539619</v>
      </c>
      <c r="L587" s="71">
        <v>10.14836275899707</v>
      </c>
      <c r="M587" s="71">
        <v>216.67568968790911</v>
      </c>
      <c r="N587" s="71">
        <v>198.49849365702721</v>
      </c>
      <c r="O587" s="71">
        <v>141.96916020348507</v>
      </c>
      <c r="P587" s="71">
        <v>78.449899009254864</v>
      </c>
      <c r="Q587" s="71">
        <v>10.4003566341883</v>
      </c>
      <c r="R587" s="71">
        <v>0</v>
      </c>
      <c r="S587" s="71">
        <v>0</v>
      </c>
      <c r="T587" s="72"/>
      <c r="U587" s="71">
        <v>45478715</v>
      </c>
      <c r="V587" s="71">
        <v>3086</v>
      </c>
      <c r="W587" s="71">
        <v>120</v>
      </c>
      <c r="X587" s="71">
        <v>47056</v>
      </c>
      <c r="Y587" s="71">
        <v>57119</v>
      </c>
      <c r="Z587" s="71">
        <v>82483</v>
      </c>
      <c r="AA587" s="71">
        <v>15611</v>
      </c>
      <c r="AB587" s="71">
        <v>143149</v>
      </c>
      <c r="AC587" s="71">
        <v>0</v>
      </c>
      <c r="AD587" s="71">
        <v>0</v>
      </c>
      <c r="AE587" s="72"/>
      <c r="AF587" s="71">
        <v>356160720.55989343</v>
      </c>
      <c r="AG587" s="71">
        <v>6324356.9192397166</v>
      </c>
      <c r="AH587" s="71">
        <v>1634803.326762106</v>
      </c>
      <c r="AI587" s="71">
        <v>311006980.71758878</v>
      </c>
      <c r="AJ587" s="71">
        <v>293240999.94120502</v>
      </c>
      <c r="AK587" s="71">
        <v>0</v>
      </c>
      <c r="AL587" s="71">
        <v>0</v>
      </c>
      <c r="AM587" s="71">
        <v>19617969.96252976</v>
      </c>
      <c r="AN587" s="71">
        <v>0</v>
      </c>
      <c r="AO587" s="71">
        <v>0</v>
      </c>
      <c r="AP587" s="71">
        <v>987985831.42721879</v>
      </c>
      <c r="AQ587" s="72"/>
      <c r="AR587" s="71">
        <v>3615</v>
      </c>
      <c r="AS587" s="71">
        <v>701</v>
      </c>
      <c r="AT587" s="71">
        <v>0</v>
      </c>
      <c r="AU587" s="71">
        <v>0</v>
      </c>
      <c r="AV587" s="71">
        <v>0</v>
      </c>
      <c r="AW587" s="71">
        <v>1</v>
      </c>
      <c r="AX587" s="71"/>
      <c r="AY587" s="72"/>
      <c r="AZ587" s="71">
        <v>14927.4</v>
      </c>
      <c r="BA587" s="71">
        <v>57300.3</v>
      </c>
      <c r="BB587" s="71">
        <v>0</v>
      </c>
      <c r="BC587" s="71">
        <v>0</v>
      </c>
      <c r="BD587" s="71">
        <v>0</v>
      </c>
      <c r="BE587" s="71">
        <v>7230</v>
      </c>
      <c r="BF587" s="71"/>
      <c r="BG587" s="72"/>
      <c r="BH587" s="71">
        <v>0</v>
      </c>
      <c r="BI587" s="71">
        <v>0</v>
      </c>
      <c r="BJ587" s="71">
        <v>342.887</v>
      </c>
      <c r="BK587" s="71">
        <v>0</v>
      </c>
      <c r="BL587" s="71">
        <v>137.89400000000001</v>
      </c>
      <c r="BM587" s="71">
        <v>0</v>
      </c>
      <c r="BN587" s="72"/>
      <c r="BO587" s="71">
        <v>0</v>
      </c>
      <c r="BP587" s="71">
        <v>0</v>
      </c>
      <c r="BQ587" s="71">
        <v>18</v>
      </c>
      <c r="BR587" s="71">
        <v>0</v>
      </c>
      <c r="BS587" s="71">
        <v>9</v>
      </c>
      <c r="BT587" s="71">
        <v>0</v>
      </c>
      <c r="BU587"/>
      <c r="BV587" s="70">
        <v>405.11200000000002</v>
      </c>
      <c r="BW587" s="70">
        <v>42.773000000000003</v>
      </c>
      <c r="BX587" s="70">
        <v>28.039000000000001</v>
      </c>
      <c r="BY587" s="70">
        <v>0</v>
      </c>
      <c r="BZ587" s="70">
        <v>0.13400000000000001</v>
      </c>
      <c r="CA587" s="70">
        <v>0</v>
      </c>
      <c r="CB587" s="70">
        <v>4.7229999999999999</v>
      </c>
      <c r="CC587" s="70">
        <v>0</v>
      </c>
      <c r="CD587" s="70">
        <v>0</v>
      </c>
    </row>
    <row r="588" spans="1:82">
      <c r="A588" s="70" t="s">
        <v>2387</v>
      </c>
      <c r="B588" s="70">
        <v>387</v>
      </c>
      <c r="C588" s="70">
        <v>13</v>
      </c>
      <c r="D588" s="70">
        <v>23</v>
      </c>
      <c r="E588" s="70">
        <v>2016</v>
      </c>
      <c r="F588" s="70" t="s">
        <v>155</v>
      </c>
      <c r="G588" s="70" t="s">
        <v>2374</v>
      </c>
      <c r="H588" s="70" t="s">
        <v>2375</v>
      </c>
      <c r="I588" s="148"/>
      <c r="J588" s="71">
        <v>493.16409963580662</v>
      </c>
      <c r="K588" s="71">
        <v>7.945017589986616</v>
      </c>
      <c r="L588" s="71">
        <v>5.9555887332002708</v>
      </c>
      <c r="M588" s="71">
        <v>209.9334500133574</v>
      </c>
      <c r="N588" s="71">
        <v>203.69082056069104</v>
      </c>
      <c r="O588" s="71">
        <v>142.61706730638289</v>
      </c>
      <c r="P588" s="71">
        <v>76.743512948489041</v>
      </c>
      <c r="Q588" s="71">
        <v>10.106030544964874</v>
      </c>
      <c r="R588" s="71">
        <v>0</v>
      </c>
      <c r="S588" s="71">
        <v>0</v>
      </c>
      <c r="T588" s="72"/>
      <c r="U588" s="71">
        <v>39347332</v>
      </c>
      <c r="V588" s="71">
        <v>3086</v>
      </c>
      <c r="W588" s="71">
        <v>120</v>
      </c>
      <c r="X588" s="71">
        <v>47056</v>
      </c>
      <c r="Y588" s="71">
        <v>57711</v>
      </c>
      <c r="Z588" s="71">
        <v>83878</v>
      </c>
      <c r="AA588" s="71">
        <v>15795</v>
      </c>
      <c r="AB588" s="71">
        <v>143080</v>
      </c>
      <c r="AC588" s="71">
        <v>0</v>
      </c>
      <c r="AD588" s="71">
        <v>0</v>
      </c>
      <c r="AE588" s="72"/>
      <c r="AF588" s="71">
        <v>343177081.9964869</v>
      </c>
      <c r="AG588" s="71">
        <v>5820733.95507921</v>
      </c>
      <c r="AH588" s="71">
        <v>772896.04360976222</v>
      </c>
      <c r="AI588" s="71">
        <v>319863503.81677228</v>
      </c>
      <c r="AJ588" s="71">
        <v>300785123.34813899</v>
      </c>
      <c r="AK588" s="71">
        <v>0</v>
      </c>
      <c r="AL588" s="71">
        <v>0</v>
      </c>
      <c r="AM588" s="71">
        <v>19623747.69322788</v>
      </c>
      <c r="AN588" s="71">
        <v>0</v>
      </c>
      <c r="AO588" s="71">
        <v>0</v>
      </c>
      <c r="AP588" s="71">
        <v>990043086.853315</v>
      </c>
      <c r="AQ588" s="72"/>
      <c r="AR588" s="71">
        <v>3917</v>
      </c>
      <c r="AS588" s="71">
        <v>840</v>
      </c>
      <c r="AT588" s="71">
        <v>0</v>
      </c>
      <c r="AU588" s="71">
        <v>0</v>
      </c>
      <c r="AV588" s="71">
        <v>0</v>
      </c>
      <c r="AW588" s="71">
        <v>1</v>
      </c>
      <c r="AX588" s="71"/>
      <c r="AY588" s="72"/>
      <c r="AZ588" s="71">
        <v>16390.7</v>
      </c>
      <c r="BA588" s="71">
        <v>60886.399999999987</v>
      </c>
      <c r="BB588" s="71">
        <v>0</v>
      </c>
      <c r="BC588" s="71">
        <v>0</v>
      </c>
      <c r="BD588" s="71">
        <v>0</v>
      </c>
      <c r="BE588" s="71">
        <v>7230</v>
      </c>
      <c r="BF588" s="71"/>
      <c r="BG588" s="72"/>
      <c r="BH588" s="71">
        <v>0</v>
      </c>
      <c r="BI588" s="71">
        <v>0</v>
      </c>
      <c r="BJ588" s="71">
        <v>288.387</v>
      </c>
      <c r="BK588" s="71">
        <v>0</v>
      </c>
      <c r="BL588" s="71">
        <v>125.614</v>
      </c>
      <c r="BM588" s="71">
        <v>0</v>
      </c>
      <c r="BN588" s="72"/>
      <c r="BO588" s="71">
        <v>0</v>
      </c>
      <c r="BP588" s="71">
        <v>0</v>
      </c>
      <c r="BQ588" s="71">
        <v>16</v>
      </c>
      <c r="BR588" s="71">
        <v>0</v>
      </c>
      <c r="BS588" s="71">
        <v>9</v>
      </c>
      <c r="BT588" s="71">
        <v>0</v>
      </c>
      <c r="BU588"/>
      <c r="BV588" s="70">
        <v>350.71100000000001</v>
      </c>
      <c r="BW588" s="70">
        <v>41.701999999999998</v>
      </c>
      <c r="BX588" s="70">
        <v>17.744</v>
      </c>
      <c r="BY588" s="70">
        <v>0</v>
      </c>
      <c r="BZ588" s="70">
        <v>0</v>
      </c>
      <c r="CA588" s="70">
        <v>0</v>
      </c>
      <c r="CB588" s="70">
        <v>3.8439999999999999</v>
      </c>
      <c r="CC588" s="70">
        <v>0</v>
      </c>
      <c r="CD588" s="70">
        <v>0</v>
      </c>
    </row>
    <row r="589" spans="1:82">
      <c r="A589" s="70" t="s">
        <v>2388</v>
      </c>
      <c r="B589" s="70">
        <v>388</v>
      </c>
      <c r="C589" s="70">
        <v>14</v>
      </c>
      <c r="D589" s="70">
        <v>23</v>
      </c>
      <c r="E589" s="70">
        <v>2017</v>
      </c>
      <c r="F589" s="70" t="s">
        <v>156</v>
      </c>
      <c r="G589" s="70" t="s">
        <v>2374</v>
      </c>
      <c r="H589" s="70" t="s">
        <v>2375</v>
      </c>
      <c r="I589" s="148"/>
      <c r="J589" s="71">
        <v>461.06407066935583</v>
      </c>
      <c r="K589" s="71">
        <v>8.0211108658068007</v>
      </c>
      <c r="L589" s="71">
        <v>5.8197428892039982</v>
      </c>
      <c r="M589" s="71">
        <v>198.34021639370499</v>
      </c>
      <c r="N589" s="71">
        <v>199.71840278692235</v>
      </c>
      <c r="O589" s="71">
        <v>141.44395401230051</v>
      </c>
      <c r="P589" s="71">
        <v>76.155983381100995</v>
      </c>
      <c r="Q589" s="71">
        <v>9.7625110756028892</v>
      </c>
      <c r="R589" s="71">
        <v>0</v>
      </c>
      <c r="S589" s="71">
        <v>0</v>
      </c>
      <c r="T589" s="72"/>
      <c r="U589" s="71">
        <v>39310845</v>
      </c>
      <c r="V589" s="71">
        <v>3086</v>
      </c>
      <c r="W589" s="71">
        <v>120</v>
      </c>
      <c r="X589" s="71">
        <v>47056</v>
      </c>
      <c r="Y589" s="71">
        <v>58374</v>
      </c>
      <c r="Z589" s="71">
        <v>84568</v>
      </c>
      <c r="AA589" s="71">
        <v>15774</v>
      </c>
      <c r="AB589" s="71">
        <v>142930</v>
      </c>
      <c r="AC589" s="71">
        <v>0</v>
      </c>
      <c r="AD589" s="71">
        <v>0</v>
      </c>
      <c r="AE589" s="72"/>
      <c r="AF589" s="71">
        <v>349985340.50935221</v>
      </c>
      <c r="AG589" s="71">
        <v>6131357.2449061247</v>
      </c>
      <c r="AH589" s="71">
        <v>946143.48420586193</v>
      </c>
      <c r="AI589" s="71">
        <v>314474923.09483248</v>
      </c>
      <c r="AJ589" s="71">
        <v>286658517.72281581</v>
      </c>
      <c r="AK589" s="71">
        <v>0</v>
      </c>
      <c r="AL589" s="71">
        <v>0</v>
      </c>
      <c r="AM589" s="71">
        <v>19633848.469334081</v>
      </c>
      <c r="AN589" s="71">
        <v>0</v>
      </c>
      <c r="AO589" s="71">
        <v>0</v>
      </c>
      <c r="AP589" s="71">
        <v>977830130.52544665</v>
      </c>
      <c r="AQ589" s="72"/>
      <c r="AR589" s="71">
        <v>4096</v>
      </c>
      <c r="AS589" s="71">
        <v>925</v>
      </c>
      <c r="AT589" s="71">
        <v>0</v>
      </c>
      <c r="AU589" s="71">
        <v>0</v>
      </c>
      <c r="AV589" s="71">
        <v>0</v>
      </c>
      <c r="AW589" s="71">
        <v>1</v>
      </c>
      <c r="AX589" s="71"/>
      <c r="AY589" s="72"/>
      <c r="AZ589" s="71">
        <v>17238</v>
      </c>
      <c r="BA589" s="71">
        <v>32481.30000000001</v>
      </c>
      <c r="BB589" s="71">
        <v>0</v>
      </c>
      <c r="BC589" s="71">
        <v>0</v>
      </c>
      <c r="BD589" s="71">
        <v>0</v>
      </c>
      <c r="BE589" s="71">
        <v>7230</v>
      </c>
      <c r="BF589" s="71"/>
      <c r="BG589" s="72"/>
      <c r="BH589" s="71">
        <v>0</v>
      </c>
      <c r="BI589" s="71">
        <v>0</v>
      </c>
      <c r="BJ589" s="71">
        <v>352.96899999999999</v>
      </c>
      <c r="BK589" s="71">
        <v>0</v>
      </c>
      <c r="BL589" s="71">
        <v>130.489</v>
      </c>
      <c r="BM589" s="71">
        <v>0</v>
      </c>
      <c r="BN589" s="72"/>
      <c r="BO589" s="71">
        <v>0</v>
      </c>
      <c r="BP589" s="71">
        <v>0</v>
      </c>
      <c r="BQ589" s="71">
        <v>18</v>
      </c>
      <c r="BR589" s="71">
        <v>0</v>
      </c>
      <c r="BS589" s="71">
        <v>9</v>
      </c>
      <c r="BT589" s="71">
        <v>0</v>
      </c>
      <c r="BU589"/>
      <c r="BV589" s="70">
        <v>413.42</v>
      </c>
      <c r="BW589" s="70">
        <v>38.009</v>
      </c>
      <c r="BX589" s="70">
        <v>27.773</v>
      </c>
      <c r="BY589" s="70">
        <v>0</v>
      </c>
      <c r="BZ589" s="70">
        <v>0</v>
      </c>
      <c r="CA589" s="70">
        <v>0</v>
      </c>
      <c r="CB589" s="70">
        <v>4.2560000000000002</v>
      </c>
      <c r="CC589" s="70">
        <v>0</v>
      </c>
      <c r="CD589" s="70">
        <v>0</v>
      </c>
    </row>
    <row r="590" spans="1:82">
      <c r="A590" s="70" t="s">
        <v>2389</v>
      </c>
      <c r="B590" s="70">
        <v>389</v>
      </c>
      <c r="C590" s="70">
        <v>15</v>
      </c>
      <c r="D590" s="70">
        <v>23</v>
      </c>
      <c r="E590" s="70">
        <v>2018</v>
      </c>
      <c r="F590" s="70" t="s">
        <v>183</v>
      </c>
      <c r="G590" s="70" t="s">
        <v>2374</v>
      </c>
      <c r="H590" s="70" t="s">
        <v>2375</v>
      </c>
      <c r="I590" s="148"/>
      <c r="J590" s="71">
        <v>445.21192162497988</v>
      </c>
      <c r="K590" s="71">
        <v>7.4294923625442131</v>
      </c>
      <c r="L590" s="71">
        <v>5.35160855598102</v>
      </c>
      <c r="M590" s="71">
        <v>205.26905254189501</v>
      </c>
      <c r="N590" s="71">
        <v>181.85794077899456</v>
      </c>
      <c r="O590" s="71">
        <v>139.50041952545928</v>
      </c>
      <c r="P590" s="71">
        <v>75.938035670407032</v>
      </c>
      <c r="Q590" s="71">
        <v>9.0290433808430404</v>
      </c>
      <c r="R590" s="71">
        <v>0</v>
      </c>
      <c r="S590" s="71">
        <v>0</v>
      </c>
      <c r="T590" s="72"/>
      <c r="U590" s="71">
        <v>39567891</v>
      </c>
      <c r="V590" s="71">
        <v>3086</v>
      </c>
      <c r="W590" s="71">
        <v>120</v>
      </c>
      <c r="X590" s="71">
        <v>47056</v>
      </c>
      <c r="Y590" s="71">
        <v>58936</v>
      </c>
      <c r="Z590" s="71">
        <v>85003</v>
      </c>
      <c r="AA590" s="71">
        <v>15887</v>
      </c>
      <c r="AB590" s="71">
        <v>142457</v>
      </c>
      <c r="AC590" s="71">
        <v>0</v>
      </c>
      <c r="AD590" s="71">
        <v>0</v>
      </c>
      <c r="AE590" s="72"/>
      <c r="AF590" s="71">
        <v>358206706.12257361</v>
      </c>
      <c r="AG590" s="71">
        <v>5557627.2196102822</v>
      </c>
      <c r="AH590" s="71">
        <v>875655.71957951318</v>
      </c>
      <c r="AI590" s="71">
        <v>320052219.19676173</v>
      </c>
      <c r="AJ590" s="71">
        <v>269502938.83237898</v>
      </c>
      <c r="AK590" s="71">
        <v>0</v>
      </c>
      <c r="AL590" s="71">
        <v>0</v>
      </c>
      <c r="AM590" s="71">
        <v>19609364.27864936</v>
      </c>
      <c r="AN590" s="71">
        <v>0</v>
      </c>
      <c r="AO590" s="71">
        <v>0</v>
      </c>
      <c r="AP590" s="71">
        <v>973804511.36955345</v>
      </c>
      <c r="AQ590" s="72"/>
      <c r="AR590" s="71">
        <v>4316</v>
      </c>
      <c r="AS590" s="71">
        <v>997</v>
      </c>
      <c r="AT590" s="71">
        <v>0</v>
      </c>
      <c r="AU590" s="71">
        <v>0</v>
      </c>
      <c r="AV590" s="71">
        <v>0</v>
      </c>
      <c r="AW590" s="71">
        <v>1</v>
      </c>
      <c r="AX590" s="71"/>
      <c r="AY590" s="72"/>
      <c r="AZ590" s="71">
        <v>18245.599999999999</v>
      </c>
      <c r="BA590" s="71">
        <v>34487.199999999997</v>
      </c>
      <c r="BB590" s="71">
        <v>0</v>
      </c>
      <c r="BC590" s="71">
        <v>0</v>
      </c>
      <c r="BD590" s="71">
        <v>0</v>
      </c>
      <c r="BE590" s="71">
        <v>7230</v>
      </c>
      <c r="BF590" s="71"/>
      <c r="BG590" s="72"/>
      <c r="BH590" s="71">
        <v>0</v>
      </c>
      <c r="BI590" s="71">
        <v>0</v>
      </c>
      <c r="BJ590" s="71">
        <v>356.30599999999998</v>
      </c>
      <c r="BK590" s="71">
        <v>0</v>
      </c>
      <c r="BL590" s="71">
        <v>126.315</v>
      </c>
      <c r="BM590" s="71">
        <v>0</v>
      </c>
      <c r="BN590" s="72"/>
      <c r="BO590" s="71">
        <v>0</v>
      </c>
      <c r="BP590" s="71">
        <v>0</v>
      </c>
      <c r="BQ590" s="71">
        <v>18</v>
      </c>
      <c r="BR590" s="71">
        <v>0</v>
      </c>
      <c r="BS590" s="71">
        <v>9</v>
      </c>
      <c r="BT590" s="71">
        <v>0</v>
      </c>
      <c r="BU590"/>
      <c r="BV590" s="70">
        <v>415.24299999999999</v>
      </c>
      <c r="BW590" s="70">
        <v>37.21</v>
      </c>
      <c r="BX590" s="70">
        <v>26.254000000000001</v>
      </c>
      <c r="BY590" s="70">
        <v>0</v>
      </c>
      <c r="BZ590" s="70">
        <v>0.13200000000000001</v>
      </c>
      <c r="CA590" s="70">
        <v>0</v>
      </c>
      <c r="CB590" s="70">
        <v>3.782</v>
      </c>
      <c r="CC590" s="70">
        <v>0</v>
      </c>
      <c r="CD590" s="70">
        <v>0</v>
      </c>
    </row>
    <row r="591" spans="1:82">
      <c r="A591" s="70" t="s">
        <v>2390</v>
      </c>
      <c r="B591" s="70">
        <v>390</v>
      </c>
      <c r="C591" s="70">
        <v>16</v>
      </c>
      <c r="D591" s="70">
        <v>23</v>
      </c>
      <c r="E591" s="70">
        <v>2019</v>
      </c>
      <c r="F591" s="70" t="s">
        <v>158</v>
      </c>
      <c r="G591" s="70" t="s">
        <v>2374</v>
      </c>
      <c r="H591" s="70" t="s">
        <v>2375</v>
      </c>
      <c r="I591" s="148"/>
      <c r="J591" s="71">
        <v>464.20918558879072</v>
      </c>
      <c r="K591" s="71">
        <v>6.9268323295175724</v>
      </c>
      <c r="L591" s="71">
        <v>5.3896493105944208</v>
      </c>
      <c r="M591" s="71">
        <v>183.02127516592097</v>
      </c>
      <c r="N591" s="71">
        <v>170.877217756893</v>
      </c>
      <c r="O591" s="71">
        <v>135.98544251445401</v>
      </c>
      <c r="P591" s="71">
        <v>74.805883602208695</v>
      </c>
      <c r="Q591" s="71">
        <v>8.7640236694156997</v>
      </c>
      <c r="R591" s="71">
        <v>0</v>
      </c>
      <c r="S591" s="71">
        <v>8.7206395170967674</v>
      </c>
      <c r="T591" s="72"/>
      <c r="U591" s="71">
        <v>40599650</v>
      </c>
      <c r="V591" s="71">
        <v>3086</v>
      </c>
      <c r="W591" s="71">
        <v>120</v>
      </c>
      <c r="X591" s="71">
        <v>47056</v>
      </c>
      <c r="Y591" s="71">
        <v>59653</v>
      </c>
      <c r="Z591" s="71">
        <v>85136</v>
      </c>
      <c r="AA591" s="71">
        <v>15533</v>
      </c>
      <c r="AB591" s="71">
        <v>142019</v>
      </c>
      <c r="AC591" s="71">
        <v>0</v>
      </c>
      <c r="AD591" s="71">
        <v>8.7206395170967674</v>
      </c>
      <c r="AE591" s="72"/>
      <c r="AF591" s="71">
        <v>389778717.03375208</v>
      </c>
      <c r="AG591" s="71">
        <v>5459153.6094937427</v>
      </c>
      <c r="AH591" s="71">
        <v>963097.07089868758</v>
      </c>
      <c r="AI591" s="71">
        <v>307089617.40806109</v>
      </c>
      <c r="AJ591" s="71">
        <v>266173957.68799421</v>
      </c>
      <c r="AK591" s="71">
        <v>0</v>
      </c>
      <c r="AL591" s="71">
        <v>0</v>
      </c>
      <c r="AM591" s="71">
        <v>19341918.681540404</v>
      </c>
      <c r="AN591" s="71">
        <v>0</v>
      </c>
      <c r="AO591" s="71">
        <v>0</v>
      </c>
      <c r="AP591" s="71">
        <v>988806461.49174023</v>
      </c>
      <c r="AQ591" s="72"/>
      <c r="AR591" s="71">
        <v>4567</v>
      </c>
      <c r="AS591" s="71">
        <v>1077</v>
      </c>
      <c r="AT591" s="71">
        <v>0</v>
      </c>
      <c r="AU591" s="71">
        <v>0</v>
      </c>
      <c r="AV591" s="71">
        <v>0</v>
      </c>
      <c r="AW591" s="71">
        <v>0</v>
      </c>
      <c r="AX591" s="71"/>
      <c r="AY591" s="72"/>
      <c r="AZ591" s="71">
        <v>19436.399999999969</v>
      </c>
      <c r="BA591" s="71">
        <v>74379.200000000026</v>
      </c>
      <c r="BB591" s="71">
        <v>0</v>
      </c>
      <c r="BC591" s="71">
        <v>0</v>
      </c>
      <c r="BD591" s="71">
        <v>0</v>
      </c>
      <c r="BE591" s="71">
        <v>0</v>
      </c>
      <c r="BF591" s="71"/>
      <c r="BG591" s="72"/>
      <c r="BH591" s="71">
        <v>0</v>
      </c>
      <c r="BI591" s="71">
        <v>0</v>
      </c>
      <c r="BJ591" s="71">
        <v>337.56900000000002</v>
      </c>
      <c r="BK591" s="71">
        <v>0</v>
      </c>
      <c r="BL591" s="71">
        <v>102.26499999999999</v>
      </c>
      <c r="BM591" s="71">
        <v>0</v>
      </c>
      <c r="BN591" s="72"/>
      <c r="BO591" s="71">
        <v>0</v>
      </c>
      <c r="BP591" s="71">
        <v>0</v>
      </c>
      <c r="BQ591" s="71">
        <v>18</v>
      </c>
      <c r="BR591" s="71">
        <v>0</v>
      </c>
      <c r="BS591" s="71">
        <v>9</v>
      </c>
      <c r="BT591" s="71">
        <v>0</v>
      </c>
      <c r="BU591"/>
      <c r="BV591" s="70">
        <v>387.916</v>
      </c>
      <c r="BW591" s="70">
        <v>18.707000000000001</v>
      </c>
      <c r="BX591" s="70">
        <v>28.890999999999998</v>
      </c>
      <c r="BY591" s="70">
        <v>0</v>
      </c>
      <c r="BZ591" s="70">
        <v>0</v>
      </c>
      <c r="CA591" s="70">
        <v>0</v>
      </c>
      <c r="CB591" s="70">
        <v>4.32</v>
      </c>
      <c r="CC591" s="70">
        <v>0</v>
      </c>
      <c r="CD591" s="70">
        <v>0</v>
      </c>
    </row>
    <row r="592" spans="1:82">
      <c r="A592" s="70" t="s">
        <v>2391</v>
      </c>
      <c r="B592" s="70">
        <v>391</v>
      </c>
      <c r="C592" s="70">
        <v>17</v>
      </c>
      <c r="D592" s="70">
        <v>23</v>
      </c>
      <c r="E592" s="70">
        <v>2020</v>
      </c>
      <c r="F592" s="70" t="s">
        <v>159</v>
      </c>
      <c r="G592" s="70" t="s">
        <v>2374</v>
      </c>
      <c r="H592" s="70" t="s">
        <v>2375</v>
      </c>
      <c r="I592" s="148"/>
      <c r="J592" s="71">
        <v>400.51499572461421</v>
      </c>
      <c r="K592" s="71">
        <v>8.3472958100044998</v>
      </c>
      <c r="L592" s="71">
        <v>6.9156828341684857</v>
      </c>
      <c r="M592" s="71">
        <v>158.76844385504828</v>
      </c>
      <c r="N592" s="71">
        <v>170.80005744716647</v>
      </c>
      <c r="O592" s="71">
        <v>120.22423851917533</v>
      </c>
      <c r="P592" s="71">
        <v>70.50626171989839</v>
      </c>
      <c r="Q592" s="71">
        <v>8.3306195697567897</v>
      </c>
      <c r="R592" s="71">
        <v>0</v>
      </c>
      <c r="S592" s="71">
        <v>16.82008509945635</v>
      </c>
      <c r="T592" s="72"/>
      <c r="U592" s="71">
        <v>35694135</v>
      </c>
      <c r="V592" s="71">
        <v>3539</v>
      </c>
      <c r="W592" s="71">
        <v>164</v>
      </c>
      <c r="X592" s="71">
        <v>45285</v>
      </c>
      <c r="Y592" s="71">
        <v>60017</v>
      </c>
      <c r="Z592" s="71">
        <v>85909</v>
      </c>
      <c r="AA592" s="71">
        <v>15561</v>
      </c>
      <c r="AB592" s="71">
        <v>141291</v>
      </c>
      <c r="AC592" s="71">
        <v>0</v>
      </c>
      <c r="AD592" s="71">
        <v>16.82008509945635</v>
      </c>
      <c r="AE592" s="72"/>
      <c r="AF592" s="71">
        <v>348682617.61951071</v>
      </c>
      <c r="AG592" s="71">
        <v>6412780.4532805737</v>
      </c>
      <c r="AH592" s="71">
        <v>1288865.3497545656</v>
      </c>
      <c r="AI592" s="71">
        <v>285482623.99262983</v>
      </c>
      <c r="AJ592" s="71">
        <v>305676431.51017791</v>
      </c>
      <c r="AK592" s="71"/>
      <c r="AL592" s="71"/>
      <c r="AM592" s="71">
        <v>18440045.275750887</v>
      </c>
      <c r="AN592" s="71"/>
      <c r="AO592" s="71"/>
      <c r="AP592" s="71">
        <v>965983364.2011044</v>
      </c>
      <c r="AQ592" s="72"/>
      <c r="AR592" s="71">
        <v>4819</v>
      </c>
      <c r="AS592" s="71">
        <v>1110</v>
      </c>
      <c r="AT592" s="71">
        <v>0</v>
      </c>
      <c r="AU592" s="71">
        <v>0</v>
      </c>
      <c r="AV592" s="71">
        <v>0</v>
      </c>
      <c r="AW592" s="71">
        <v>0</v>
      </c>
      <c r="AX592" s="71"/>
      <c r="AY592" s="72"/>
      <c r="AZ592" s="71">
        <v>20771.599999999969</v>
      </c>
      <c r="BA592" s="71">
        <v>77033.899999999936</v>
      </c>
      <c r="BB592" s="71">
        <v>0</v>
      </c>
      <c r="BC592" s="71">
        <v>0</v>
      </c>
      <c r="BD592" s="71">
        <v>0</v>
      </c>
      <c r="BE592" s="71">
        <v>0</v>
      </c>
      <c r="BF592" s="71"/>
      <c r="BG592" s="72"/>
      <c r="BH592" s="71">
        <v>0</v>
      </c>
      <c r="BI592" s="71">
        <v>0</v>
      </c>
      <c r="BJ592" s="71">
        <v>301.99</v>
      </c>
      <c r="BK592" s="71">
        <v>0</v>
      </c>
      <c r="BL592" s="71">
        <v>72.298000000000002</v>
      </c>
      <c r="BM592" s="71">
        <v>0</v>
      </c>
      <c r="BN592" s="72"/>
      <c r="BO592" s="71">
        <v>0</v>
      </c>
      <c r="BP592" s="71">
        <v>0</v>
      </c>
      <c r="BQ592" s="71">
        <v>18</v>
      </c>
      <c r="BR592" s="71">
        <v>0</v>
      </c>
      <c r="BS592" s="71">
        <v>8</v>
      </c>
      <c r="BT592" s="71">
        <v>0</v>
      </c>
      <c r="BU592"/>
      <c r="BV592" s="70">
        <v>341.65100000000001</v>
      </c>
      <c r="BW592" s="70">
        <v>3.1219999999999999</v>
      </c>
      <c r="BX592" s="70">
        <v>25.853999999999999</v>
      </c>
      <c r="BY592" s="70">
        <v>0</v>
      </c>
      <c r="BZ592" s="70">
        <v>0</v>
      </c>
      <c r="CA592" s="70">
        <v>0</v>
      </c>
      <c r="CB592" s="70">
        <v>3.661</v>
      </c>
      <c r="CC592" s="70">
        <v>0</v>
      </c>
      <c r="CD592" s="70">
        <v>0</v>
      </c>
    </row>
    <row r="593" spans="1:82">
      <c r="A593" s="70" t="s">
        <v>2392</v>
      </c>
      <c r="B593" s="70">
        <v>391</v>
      </c>
      <c r="C593" s="70">
        <v>18</v>
      </c>
      <c r="D593" s="70">
        <v>23</v>
      </c>
      <c r="E593" s="70">
        <v>2021</v>
      </c>
      <c r="F593" s="70" t="s">
        <v>160</v>
      </c>
      <c r="G593" s="70" t="s">
        <v>2374</v>
      </c>
      <c r="H593" s="70" t="s">
        <v>2375</v>
      </c>
      <c r="I593" s="148"/>
      <c r="J593" s="71">
        <v>438.1669806342332</v>
      </c>
      <c r="K593" s="71">
        <v>9.1488753114514072</v>
      </c>
      <c r="L593" s="71">
        <v>6.615294611539972</v>
      </c>
      <c r="M593" s="71">
        <v>182.1944361505175</v>
      </c>
      <c r="N593" s="71">
        <v>177.98201029114801</v>
      </c>
      <c r="O593" s="71">
        <v>117.34777351016193</v>
      </c>
      <c r="P593" s="71">
        <v>71.971340766315251</v>
      </c>
      <c r="Q593" s="71">
        <v>8.1820189080322994</v>
      </c>
      <c r="R593" s="71">
        <v>0</v>
      </c>
      <c r="S593" s="71">
        <v>12.011065232705359</v>
      </c>
      <c r="T593" s="72"/>
      <c r="U593" s="71">
        <v>38527942</v>
      </c>
      <c r="V593" s="71">
        <v>3539</v>
      </c>
      <c r="W593" s="71">
        <v>164</v>
      </c>
      <c r="X593" s="71">
        <v>45285</v>
      </c>
      <c r="Y593" s="71">
        <v>60278</v>
      </c>
      <c r="Z593" s="71">
        <v>86340</v>
      </c>
      <c r="AA593" s="71">
        <v>15489</v>
      </c>
      <c r="AB593" s="71">
        <v>140134</v>
      </c>
      <c r="AC593" s="71">
        <v>0</v>
      </c>
      <c r="AD593" s="71">
        <v>12.011065232705359</v>
      </c>
      <c r="AE593" s="72"/>
      <c r="AF593" s="71">
        <v>382497825.55636024</v>
      </c>
      <c r="AG593" s="71">
        <v>6796031.3045889158</v>
      </c>
      <c r="AH593" s="71">
        <v>1177518.3016490999</v>
      </c>
      <c r="AI593" s="71">
        <v>305530786.65532339</v>
      </c>
      <c r="AJ593" s="71">
        <v>296098053.50824243</v>
      </c>
      <c r="AK593" s="71">
        <v>0</v>
      </c>
      <c r="AL593" s="71">
        <v>0</v>
      </c>
      <c r="AM593" s="71">
        <v>18394533.654058654</v>
      </c>
      <c r="AN593" s="71">
        <v>0</v>
      </c>
      <c r="AO593" s="71">
        <v>0</v>
      </c>
      <c r="AP593" s="71">
        <v>1010494748.9802227</v>
      </c>
      <c r="AQ593" s="72"/>
      <c r="AR593" s="71">
        <v>5058</v>
      </c>
      <c r="AS593" s="71">
        <v>1128</v>
      </c>
      <c r="AT593" s="71">
        <v>0</v>
      </c>
      <c r="AU593" s="71">
        <v>0</v>
      </c>
      <c r="AV593" s="71">
        <v>0</v>
      </c>
      <c r="AW593" s="71">
        <v>0</v>
      </c>
      <c r="AX593" s="71"/>
      <c r="AY593" s="72"/>
      <c r="AZ593" s="71">
        <v>22224.199999999961</v>
      </c>
      <c r="BA593" s="71">
        <v>78204.19999999991</v>
      </c>
      <c r="BB593" s="71">
        <v>0</v>
      </c>
      <c r="BC593" s="71">
        <v>0</v>
      </c>
      <c r="BD593" s="71">
        <v>0</v>
      </c>
      <c r="BE593" s="71">
        <v>0</v>
      </c>
      <c r="BF593" s="71"/>
      <c r="BG593" s="72"/>
      <c r="BH593" s="71">
        <v>0</v>
      </c>
      <c r="BI593" s="71">
        <v>0</v>
      </c>
      <c r="BJ593" s="71">
        <v>309.52999999999997</v>
      </c>
      <c r="BK593" s="71">
        <v>0</v>
      </c>
      <c r="BL593" s="71">
        <v>70.055000000000007</v>
      </c>
      <c r="BM593" s="71">
        <v>0</v>
      </c>
      <c r="BN593" s="72"/>
      <c r="BO593" s="71">
        <v>0</v>
      </c>
      <c r="BP593" s="71">
        <v>0</v>
      </c>
      <c r="BQ593" s="71">
        <v>18</v>
      </c>
      <c r="BR593" s="71">
        <v>0</v>
      </c>
      <c r="BS593" s="71">
        <v>8</v>
      </c>
      <c r="BT593" s="71">
        <v>0</v>
      </c>
      <c r="BU593"/>
      <c r="BV593" s="70">
        <v>347.577</v>
      </c>
      <c r="BW593" s="70">
        <v>3.1219999999999999</v>
      </c>
      <c r="BX593" s="70">
        <v>24.515999999999998</v>
      </c>
      <c r="BY593" s="70">
        <v>0</v>
      </c>
      <c r="BZ593" s="70">
        <v>0</v>
      </c>
      <c r="CA593" s="70">
        <v>0</v>
      </c>
      <c r="CB593" s="70">
        <v>4.37</v>
      </c>
      <c r="CC593" s="70">
        <v>0</v>
      </c>
      <c r="CD593" s="70">
        <v>0</v>
      </c>
    </row>
    <row r="594" spans="1:82">
      <c r="A594" s="70" t="s">
        <v>2393</v>
      </c>
      <c r="B594" s="70">
        <v>391</v>
      </c>
      <c r="C594" s="70">
        <v>19</v>
      </c>
      <c r="D594" s="70">
        <v>23</v>
      </c>
      <c r="E594" s="70">
        <v>2022</v>
      </c>
      <c r="F594" s="70" t="s">
        <v>161</v>
      </c>
      <c r="G594" s="70" t="s">
        <v>2374</v>
      </c>
      <c r="H594" s="70" t="s">
        <v>2375</v>
      </c>
      <c r="I594" s="148"/>
      <c r="J594" s="71">
        <v>445.95655417652614</v>
      </c>
      <c r="K594" s="71">
        <v>8.5735684020951499</v>
      </c>
      <c r="L594" s="71">
        <v>5.9948387997040253</v>
      </c>
      <c r="M594" s="71">
        <v>167.99808859878442</v>
      </c>
      <c r="N594" s="71">
        <v>166.66152627111984</v>
      </c>
      <c r="O594" s="71">
        <v>124.09359570900526</v>
      </c>
      <c r="P594" s="71">
        <v>71.627524800305949</v>
      </c>
      <c r="Q594" s="71">
        <v>8.2160518298162017</v>
      </c>
      <c r="R594" s="71">
        <v>0</v>
      </c>
      <c r="S594" s="71">
        <v>12.608242925556549</v>
      </c>
      <c r="T594" s="72"/>
      <c r="U594" s="71">
        <v>44342830</v>
      </c>
      <c r="V594" s="71">
        <v>3539</v>
      </c>
      <c r="W594" s="71">
        <v>164</v>
      </c>
      <c r="X594" s="71">
        <v>45285</v>
      </c>
      <c r="Y594" s="71">
        <v>60896</v>
      </c>
      <c r="Z594" s="71">
        <v>86748</v>
      </c>
      <c r="AA594" s="71">
        <v>15650</v>
      </c>
      <c r="AB594" s="71">
        <v>139563</v>
      </c>
      <c r="AC594" s="71">
        <v>0</v>
      </c>
      <c r="AD594" s="71">
        <v>12.608242925556549</v>
      </c>
      <c r="AE594" s="72"/>
      <c r="AF594" s="71">
        <v>396784582.54100925</v>
      </c>
      <c r="AG594" s="71">
        <v>6851623.1684862934</v>
      </c>
      <c r="AH594" s="71">
        <v>1307136.6434311068</v>
      </c>
      <c r="AI594" s="71">
        <v>278837865.09699887</v>
      </c>
      <c r="AJ594" s="71">
        <v>273446627.29069108</v>
      </c>
      <c r="AK594" s="71">
        <v>0</v>
      </c>
      <c r="AL594" s="71">
        <v>0</v>
      </c>
      <c r="AM594" s="71">
        <v>18021392.58934027</v>
      </c>
      <c r="AN594" s="71">
        <v>0</v>
      </c>
      <c r="AO594" s="71">
        <v>0</v>
      </c>
      <c r="AP594" s="71">
        <v>975249227.32995677</v>
      </c>
      <c r="AQ594" s="72"/>
      <c r="AR594" s="71">
        <v>5395</v>
      </c>
      <c r="AS594" s="71">
        <v>1134</v>
      </c>
      <c r="AT594" s="71">
        <v>0</v>
      </c>
      <c r="AU594" s="71">
        <v>0</v>
      </c>
      <c r="AV594" s="71">
        <v>0</v>
      </c>
      <c r="AW594" s="71">
        <v>0</v>
      </c>
      <c r="AX594" s="71"/>
      <c r="AY594" s="72"/>
      <c r="AZ594" s="71">
        <v>24079.699999999957</v>
      </c>
      <c r="BA594" s="71">
        <v>78513.099999999904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2394</v>
      </c>
      <c r="B595" s="70">
        <v>391</v>
      </c>
      <c r="C595" s="70">
        <v>20</v>
      </c>
      <c r="D595" s="70">
        <v>23</v>
      </c>
      <c r="E595" s="70">
        <v>2023</v>
      </c>
      <c r="F595" s="70" t="s">
        <v>1539</v>
      </c>
      <c r="G595" s="70" t="s">
        <v>2374</v>
      </c>
      <c r="H595" s="70" t="s">
        <v>2375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5764</v>
      </c>
      <c r="AS595" s="71">
        <v>1155</v>
      </c>
      <c r="AT595" s="71">
        <v>0</v>
      </c>
      <c r="AU595" s="71">
        <v>0</v>
      </c>
      <c r="AV595" s="71">
        <v>0</v>
      </c>
      <c r="AW595" s="71">
        <v>0</v>
      </c>
      <c r="AX595" s="71"/>
      <c r="AY595" s="72"/>
      <c r="AZ595" s="71">
        <v>26066.59999999994</v>
      </c>
      <c r="BA595" s="71">
        <v>79707.799999999886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2395</v>
      </c>
      <c r="B596" s="70">
        <v>391</v>
      </c>
      <c r="C596" s="70">
        <v>21</v>
      </c>
      <c r="D596" s="70">
        <v>23</v>
      </c>
      <c r="E596" s="70">
        <v>2024</v>
      </c>
      <c r="F596" s="70" t="s">
        <v>1558</v>
      </c>
      <c r="G596" s="1064" t="s">
        <v>2374</v>
      </c>
      <c r="H596" s="70" t="s">
        <v>2375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2396</v>
      </c>
      <c r="B597" s="70">
        <v>69</v>
      </c>
      <c r="C597" s="70">
        <v>1</v>
      </c>
      <c r="D597" s="70">
        <v>5</v>
      </c>
      <c r="E597" s="70">
        <v>1990</v>
      </c>
      <c r="F597" s="70" t="s">
        <v>787</v>
      </c>
      <c r="G597" s="1064" t="s">
        <v>2397</v>
      </c>
      <c r="H597" s="70" t="s">
        <v>2398</v>
      </c>
      <c r="I597" s="148"/>
      <c r="J597" s="71">
        <v>611.83029848724686</v>
      </c>
      <c r="K597" s="71">
        <v>16.215254621525212</v>
      </c>
      <c r="L597" s="71">
        <v>15.613181350615861</v>
      </c>
      <c r="M597" s="71">
        <v>122.425109218874</v>
      </c>
      <c r="N597" s="71">
        <v>85.886263086088348</v>
      </c>
      <c r="O597" s="71">
        <v>105.86132284223361</v>
      </c>
      <c r="P597" s="71">
        <v>101.9105002653329</v>
      </c>
      <c r="Q597" s="71">
        <v>7.6021420146883596</v>
      </c>
      <c r="R597" s="71">
        <v>35.076398380071431</v>
      </c>
      <c r="S597" s="71">
        <v>8.1142958419970803</v>
      </c>
      <c r="T597" s="72"/>
      <c r="U597" s="71">
        <v>14799030</v>
      </c>
      <c r="V597" s="71">
        <v>5509</v>
      </c>
      <c r="W597" s="71">
        <v>151</v>
      </c>
      <c r="X597" s="71">
        <v>41243</v>
      </c>
      <c r="Y597" s="71">
        <v>38654</v>
      </c>
      <c r="Z597" s="71">
        <v>43542</v>
      </c>
      <c r="AA597" s="71">
        <v>24745</v>
      </c>
      <c r="AB597" s="71">
        <v>123433</v>
      </c>
      <c r="AC597" s="71">
        <v>6075295.333333333</v>
      </c>
      <c r="AD597" s="71">
        <v>8.1142958419970803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2399</v>
      </c>
      <c r="B598" s="70">
        <v>70</v>
      </c>
      <c r="C598" s="70">
        <v>2</v>
      </c>
      <c r="D598" s="70">
        <v>5</v>
      </c>
      <c r="E598" s="70">
        <v>2005</v>
      </c>
      <c r="F598" s="70" t="s">
        <v>789</v>
      </c>
      <c r="G598" s="70" t="s">
        <v>2397</v>
      </c>
      <c r="H598" s="70" t="s">
        <v>2398</v>
      </c>
      <c r="I598" s="148"/>
      <c r="J598" s="71">
        <v>964.93380453857344</v>
      </c>
      <c r="K598" s="71">
        <v>9.5180145685204725</v>
      </c>
      <c r="L598" s="71">
        <v>12.756756840336809</v>
      </c>
      <c r="M598" s="71">
        <v>176.6991337525977</v>
      </c>
      <c r="N598" s="71">
        <v>130.58886191642631</v>
      </c>
      <c r="O598" s="71">
        <v>144.51870956638311</v>
      </c>
      <c r="P598" s="71">
        <v>104.93815008565809</v>
      </c>
      <c r="Q598" s="71">
        <v>7.2919428363567</v>
      </c>
      <c r="R598" s="71">
        <v>21.96707104509191</v>
      </c>
      <c r="S598" s="71">
        <v>7.2363374999999994</v>
      </c>
      <c r="T598" s="72"/>
      <c r="U598" s="71">
        <v>24494692</v>
      </c>
      <c r="V598" s="71">
        <v>4023</v>
      </c>
      <c r="W598" s="71">
        <v>136</v>
      </c>
      <c r="X598" s="71">
        <v>33075</v>
      </c>
      <c r="Y598" s="71">
        <v>49737</v>
      </c>
      <c r="Z598" s="71">
        <v>68786</v>
      </c>
      <c r="AA598" s="71">
        <v>20868</v>
      </c>
      <c r="AB598" s="71">
        <v>123772</v>
      </c>
      <c r="AC598" s="71">
        <v>3884421.666666667</v>
      </c>
      <c r="AD598" s="71">
        <v>7.2363374999999994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2400</v>
      </c>
      <c r="B599" s="70">
        <v>71</v>
      </c>
      <c r="C599" s="70">
        <v>3</v>
      </c>
      <c r="D599" s="70">
        <v>5</v>
      </c>
      <c r="E599" s="70">
        <v>2006</v>
      </c>
      <c r="F599" s="70" t="s">
        <v>790</v>
      </c>
      <c r="G599" s="70" t="s">
        <v>2397</v>
      </c>
      <c r="H599" s="70" t="s">
        <v>2398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2401</v>
      </c>
      <c r="B600" s="70">
        <v>72</v>
      </c>
      <c r="C600" s="70">
        <v>4</v>
      </c>
      <c r="D600" s="70">
        <v>5</v>
      </c>
      <c r="E600" s="70">
        <v>2007</v>
      </c>
      <c r="F600" s="70" t="s">
        <v>791</v>
      </c>
      <c r="G600" s="70" t="s">
        <v>2397</v>
      </c>
      <c r="H600" s="70" t="s">
        <v>2398</v>
      </c>
      <c r="I600" s="148"/>
      <c r="J600" s="71">
        <v>829.46305295767604</v>
      </c>
      <c r="K600" s="71">
        <v>10.518366813321229</v>
      </c>
      <c r="L600" s="71">
        <v>4.6448734718516977</v>
      </c>
      <c r="M600" s="71">
        <v>179.77400454365579</v>
      </c>
      <c r="N600" s="71">
        <v>161.905432084371</v>
      </c>
      <c r="O600" s="71">
        <v>142.9350169850054</v>
      </c>
      <c r="P600" s="71">
        <v>106.15905782055169</v>
      </c>
      <c r="Q600" s="71">
        <v>7.81003842042493</v>
      </c>
      <c r="R600" s="71">
        <v>25.632898535761878</v>
      </c>
      <c r="S600" s="71">
        <v>0</v>
      </c>
      <c r="T600" s="72"/>
      <c r="U600" s="71">
        <v>23657639</v>
      </c>
      <c r="V600" s="71">
        <v>4336</v>
      </c>
      <c r="W600" s="71">
        <v>57</v>
      </c>
      <c r="X600" s="71">
        <v>40293</v>
      </c>
      <c r="Y600" s="71">
        <v>51680</v>
      </c>
      <c r="Z600" s="71">
        <v>70723</v>
      </c>
      <c r="AA600" s="71">
        <v>20789</v>
      </c>
      <c r="AB600" s="71">
        <v>125556</v>
      </c>
      <c r="AC600" s="71">
        <v>4662700.666666667</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2402</v>
      </c>
      <c r="B601" s="70">
        <v>73</v>
      </c>
      <c r="C601" s="70">
        <v>5</v>
      </c>
      <c r="D601" s="70">
        <v>5</v>
      </c>
      <c r="E601" s="70">
        <v>2008</v>
      </c>
      <c r="F601" s="70" t="s">
        <v>792</v>
      </c>
      <c r="G601" s="70" t="s">
        <v>2397</v>
      </c>
      <c r="H601" s="70" t="s">
        <v>2398</v>
      </c>
      <c r="I601" s="148"/>
      <c r="J601" s="71">
        <v>537.59600999306815</v>
      </c>
      <c r="K601" s="71">
        <v>8.2772739553995827</v>
      </c>
      <c r="L601" s="71">
        <v>4.0757763764060222</v>
      </c>
      <c r="M601" s="71">
        <v>202.94442732492291</v>
      </c>
      <c r="N601" s="71">
        <v>156.48447667546009</v>
      </c>
      <c r="O601" s="71">
        <v>140.2166088324459</v>
      </c>
      <c r="P601" s="71">
        <v>103.8702840970347</v>
      </c>
      <c r="Q601" s="71">
        <v>7.7514037721982696</v>
      </c>
      <c r="R601" s="71">
        <v>24.942580834821641</v>
      </c>
      <c r="S601" s="71">
        <v>0</v>
      </c>
      <c r="T601" s="72"/>
      <c r="U601" s="71">
        <v>17713122</v>
      </c>
      <c r="V601" s="71">
        <v>4336</v>
      </c>
      <c r="W601" s="71">
        <v>57</v>
      </c>
      <c r="X601" s="71">
        <v>40293</v>
      </c>
      <c r="Y601" s="71">
        <v>52696</v>
      </c>
      <c r="Z601" s="71">
        <v>71813</v>
      </c>
      <c r="AA601" s="71">
        <v>20364</v>
      </c>
      <c r="AB601" s="71">
        <v>126663</v>
      </c>
      <c r="AC601" s="71">
        <v>4711310.333333333</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2403</v>
      </c>
      <c r="B602" s="70">
        <v>74</v>
      </c>
      <c r="C602" s="70">
        <v>6</v>
      </c>
      <c r="D602" s="70">
        <v>5</v>
      </c>
      <c r="E602" s="70">
        <v>2009</v>
      </c>
      <c r="F602" s="70" t="s">
        <v>176</v>
      </c>
      <c r="G602" s="70" t="s">
        <v>2397</v>
      </c>
      <c r="H602" s="70" t="s">
        <v>2398</v>
      </c>
      <c r="I602" s="148"/>
      <c r="J602" s="71">
        <v>555.66233934126774</v>
      </c>
      <c r="K602" s="71">
        <v>9.6105205098824538</v>
      </c>
      <c r="L602" s="71">
        <v>8.7051723858213528</v>
      </c>
      <c r="M602" s="71">
        <v>186.82124749860299</v>
      </c>
      <c r="N602" s="71">
        <v>146.84641593442069</v>
      </c>
      <c r="O602" s="71">
        <v>144.53109784324309</v>
      </c>
      <c r="P602" s="71">
        <v>99.955415479228165</v>
      </c>
      <c r="Q602" s="71">
        <v>7.4564653232418596</v>
      </c>
      <c r="R602" s="71">
        <v>19.368907676409439</v>
      </c>
      <c r="S602" s="71">
        <v>0</v>
      </c>
      <c r="T602" s="72"/>
      <c r="U602" s="71">
        <v>15820579</v>
      </c>
      <c r="V602" s="71">
        <v>6471</v>
      </c>
      <c r="W602" s="71">
        <v>157</v>
      </c>
      <c r="X602" s="71">
        <v>42218</v>
      </c>
      <c r="Y602" s="71">
        <v>53668</v>
      </c>
      <c r="Z602" s="71">
        <v>73064</v>
      </c>
      <c r="AA602" s="71">
        <v>20118</v>
      </c>
      <c r="AB602" s="71">
        <v>127904</v>
      </c>
      <c r="AC602" s="71">
        <v>3569179.666666667</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58.335999999999999</v>
      </c>
      <c r="BK602" s="71">
        <v>0</v>
      </c>
      <c r="BL602" s="71">
        <v>126.76900000000001</v>
      </c>
      <c r="BM602" s="71">
        <v>0</v>
      </c>
      <c r="BN602" s="72"/>
      <c r="BO602" s="71">
        <v>0</v>
      </c>
      <c r="BP602" s="71">
        <v>0</v>
      </c>
      <c r="BQ602" s="71">
        <v>6</v>
      </c>
      <c r="BR602" s="71">
        <v>0</v>
      </c>
      <c r="BS602" s="71">
        <v>7</v>
      </c>
      <c r="BT602" s="71">
        <v>0</v>
      </c>
      <c r="BU602"/>
      <c r="BV602" s="70">
        <v>140.22499999999999</v>
      </c>
      <c r="BW602" s="70">
        <v>0</v>
      </c>
      <c r="BX602" s="70">
        <v>44.88</v>
      </c>
      <c r="BY602" s="70">
        <v>0</v>
      </c>
      <c r="BZ602" s="70">
        <v>0</v>
      </c>
      <c r="CA602" s="70">
        <v>0</v>
      </c>
      <c r="CB602" s="70">
        <v>0</v>
      </c>
      <c r="CC602" s="70">
        <v>0</v>
      </c>
      <c r="CD602" s="70">
        <v>0</v>
      </c>
    </row>
    <row r="603" spans="1:82">
      <c r="A603" s="70" t="s">
        <v>2404</v>
      </c>
      <c r="B603" s="70">
        <v>75</v>
      </c>
      <c r="C603" s="70">
        <v>7</v>
      </c>
      <c r="D603" s="70">
        <v>5</v>
      </c>
      <c r="E603" s="70">
        <v>2010</v>
      </c>
      <c r="F603" s="70" t="s">
        <v>177</v>
      </c>
      <c r="G603" s="70" t="s">
        <v>2397</v>
      </c>
      <c r="H603" s="70" t="s">
        <v>2398</v>
      </c>
      <c r="I603" s="148"/>
      <c r="J603" s="71">
        <v>692.43096879936263</v>
      </c>
      <c r="K603" s="71">
        <v>10.242174123458851</v>
      </c>
      <c r="L603" s="71">
        <v>8.2416799808022816</v>
      </c>
      <c r="M603" s="71">
        <v>186.48556942161591</v>
      </c>
      <c r="N603" s="71">
        <v>152.00546930801499</v>
      </c>
      <c r="O603" s="71">
        <v>146.2765841663051</v>
      </c>
      <c r="P603" s="71">
        <v>101.3028281176433</v>
      </c>
      <c r="Q603" s="71">
        <v>7.8345378725387702</v>
      </c>
      <c r="R603" s="71">
        <v>19.182609955878409</v>
      </c>
      <c r="S603" s="71">
        <v>0</v>
      </c>
      <c r="T603" s="72"/>
      <c r="U603" s="71">
        <v>17890126</v>
      </c>
      <c r="V603" s="71">
        <v>6471</v>
      </c>
      <c r="W603" s="71">
        <v>157</v>
      </c>
      <c r="X603" s="71">
        <v>42218</v>
      </c>
      <c r="Y603" s="71">
        <v>54383</v>
      </c>
      <c r="Z603" s="71">
        <v>74290</v>
      </c>
      <c r="AA603" s="71">
        <v>19880</v>
      </c>
      <c r="AB603" s="71">
        <v>128775</v>
      </c>
      <c r="AC603" s="71">
        <v>3349831.666666667</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38.704000000000001</v>
      </c>
      <c r="BK603" s="71">
        <v>0</v>
      </c>
      <c r="BL603" s="71">
        <v>92.457999999999998</v>
      </c>
      <c r="BM603" s="71">
        <v>0</v>
      </c>
      <c r="BN603" s="72"/>
      <c r="BO603" s="71">
        <v>0</v>
      </c>
      <c r="BP603" s="71">
        <v>0</v>
      </c>
      <c r="BQ603" s="71">
        <v>5</v>
      </c>
      <c r="BR603" s="71">
        <v>0</v>
      </c>
      <c r="BS603" s="71">
        <v>7</v>
      </c>
      <c r="BT603" s="71">
        <v>0</v>
      </c>
      <c r="BU603"/>
      <c r="BV603" s="70">
        <v>85.665000000000006</v>
      </c>
      <c r="BW603" s="70">
        <v>0</v>
      </c>
      <c r="BX603" s="70">
        <v>45.497</v>
      </c>
      <c r="BY603" s="70">
        <v>0</v>
      </c>
      <c r="BZ603" s="70">
        <v>0</v>
      </c>
      <c r="CA603" s="70">
        <v>0</v>
      </c>
      <c r="CB603" s="70">
        <v>0</v>
      </c>
      <c r="CC603" s="70">
        <v>0</v>
      </c>
      <c r="CD603" s="70">
        <v>0</v>
      </c>
    </row>
    <row r="604" spans="1:82">
      <c r="A604" s="70" t="s">
        <v>2405</v>
      </c>
      <c r="B604" s="70">
        <v>76</v>
      </c>
      <c r="C604" s="70">
        <v>8</v>
      </c>
      <c r="D604" s="70">
        <v>5</v>
      </c>
      <c r="E604" s="70">
        <v>2011</v>
      </c>
      <c r="F604" s="70" t="s">
        <v>178</v>
      </c>
      <c r="G604" s="70" t="s">
        <v>2397</v>
      </c>
      <c r="H604" s="70" t="s">
        <v>2398</v>
      </c>
      <c r="I604" s="148"/>
      <c r="J604" s="71">
        <v>468.77288488699509</v>
      </c>
      <c r="K604" s="71">
        <v>16.168258523605431</v>
      </c>
      <c r="L604" s="71">
        <v>8.0351586163044413</v>
      </c>
      <c r="M604" s="71">
        <v>216.05280007466331</v>
      </c>
      <c r="N604" s="71">
        <v>162.18339735481109</v>
      </c>
      <c r="O604" s="71">
        <v>146.46939300374592</v>
      </c>
      <c r="P604" s="71">
        <v>97.821112568602956</v>
      </c>
      <c r="Q604" s="71">
        <v>9.0961376274630901</v>
      </c>
      <c r="R604" s="71">
        <v>18.63320115256775</v>
      </c>
      <c r="S604" s="71">
        <v>0</v>
      </c>
      <c r="T604" s="72"/>
      <c r="U604" s="71">
        <v>12680030</v>
      </c>
      <c r="V604" s="71">
        <v>6471</v>
      </c>
      <c r="W604" s="71">
        <v>157</v>
      </c>
      <c r="X604" s="71">
        <v>42218</v>
      </c>
      <c r="Y604" s="71">
        <v>55220</v>
      </c>
      <c r="Z604" s="71">
        <v>76004</v>
      </c>
      <c r="AA604" s="71">
        <v>19768</v>
      </c>
      <c r="AB604" s="71">
        <v>129617</v>
      </c>
      <c r="AC604" s="71">
        <v>3248507.666666667</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54.009</v>
      </c>
      <c r="BK604" s="71">
        <v>0</v>
      </c>
      <c r="BL604" s="71">
        <v>98.278999999999996</v>
      </c>
      <c r="BM604" s="71">
        <v>0</v>
      </c>
      <c r="BN604" s="72"/>
      <c r="BO604" s="71">
        <v>0</v>
      </c>
      <c r="BP604" s="71">
        <v>0</v>
      </c>
      <c r="BQ604" s="71">
        <v>7</v>
      </c>
      <c r="BR604" s="71">
        <v>0</v>
      </c>
      <c r="BS604" s="71">
        <v>7</v>
      </c>
      <c r="BT604" s="71">
        <v>0</v>
      </c>
      <c r="BU604"/>
      <c r="BV604" s="70">
        <v>97.504999999999995</v>
      </c>
      <c r="BW604" s="70">
        <v>0</v>
      </c>
      <c r="BX604" s="70">
        <v>54.783000000000001</v>
      </c>
      <c r="BY604" s="70">
        <v>0</v>
      </c>
      <c r="BZ604" s="70">
        <v>0</v>
      </c>
      <c r="CA604" s="70">
        <v>0</v>
      </c>
      <c r="CB604" s="70">
        <v>0</v>
      </c>
      <c r="CC604" s="70">
        <v>0</v>
      </c>
      <c r="CD604" s="70">
        <v>0</v>
      </c>
    </row>
    <row r="605" spans="1:82">
      <c r="A605" s="70" t="s">
        <v>2406</v>
      </c>
      <c r="B605" s="70">
        <v>77</v>
      </c>
      <c r="C605" s="70">
        <v>9</v>
      </c>
      <c r="D605" s="70">
        <v>5</v>
      </c>
      <c r="E605" s="70">
        <v>2012</v>
      </c>
      <c r="F605" s="70" t="s">
        <v>179</v>
      </c>
      <c r="G605" s="70" t="s">
        <v>2397</v>
      </c>
      <c r="H605" s="70" t="s">
        <v>2398</v>
      </c>
      <c r="I605" s="148"/>
      <c r="J605" s="71">
        <v>1354.934330790335</v>
      </c>
      <c r="K605" s="71">
        <v>16.041727370654129</v>
      </c>
      <c r="L605" s="71">
        <v>8.0672248648652438</v>
      </c>
      <c r="M605" s="71">
        <v>241.43961098824539</v>
      </c>
      <c r="N605" s="71">
        <v>182.10014230619549</v>
      </c>
      <c r="O605" s="71">
        <v>148.25166545174204</v>
      </c>
      <c r="P605" s="71">
        <v>97.72573003534832</v>
      </c>
      <c r="Q605" s="71">
        <v>10.0461652985525</v>
      </c>
      <c r="R605" s="71">
        <v>19.81413588610021</v>
      </c>
      <c r="S605" s="71">
        <v>0</v>
      </c>
      <c r="T605" s="72"/>
      <c r="U605" s="71">
        <v>36826480</v>
      </c>
      <c r="V605" s="71">
        <v>6471</v>
      </c>
      <c r="W605" s="71">
        <v>157</v>
      </c>
      <c r="X605" s="71">
        <v>42218</v>
      </c>
      <c r="Y605" s="71">
        <v>56399</v>
      </c>
      <c r="Z605" s="71">
        <v>77539</v>
      </c>
      <c r="AA605" s="71">
        <v>19637</v>
      </c>
      <c r="AB605" s="71">
        <v>131760</v>
      </c>
      <c r="AC605" s="71">
        <v>3364920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57.668999999999997</v>
      </c>
      <c r="BK605" s="71">
        <v>0</v>
      </c>
      <c r="BL605" s="71">
        <v>140.18299999999999</v>
      </c>
      <c r="BM605" s="71">
        <v>0</v>
      </c>
      <c r="BN605" s="72"/>
      <c r="BO605" s="71">
        <v>0</v>
      </c>
      <c r="BP605" s="71">
        <v>0</v>
      </c>
      <c r="BQ605" s="71">
        <v>7</v>
      </c>
      <c r="BR605" s="71">
        <v>0</v>
      </c>
      <c r="BS605" s="71">
        <v>8</v>
      </c>
      <c r="BT605" s="71">
        <v>0</v>
      </c>
      <c r="BU605"/>
      <c r="BV605" s="70">
        <v>110.79600000000001</v>
      </c>
      <c r="BW605" s="70">
        <v>0</v>
      </c>
      <c r="BX605" s="70">
        <v>87.055999999999997</v>
      </c>
      <c r="BY605" s="70">
        <v>0</v>
      </c>
      <c r="BZ605" s="70">
        <v>0</v>
      </c>
      <c r="CA605" s="70">
        <v>0</v>
      </c>
      <c r="CB605" s="70">
        <v>0</v>
      </c>
      <c r="CC605" s="70">
        <v>0</v>
      </c>
      <c r="CD605" s="70">
        <v>0</v>
      </c>
    </row>
    <row r="606" spans="1:82">
      <c r="A606" s="70" t="s">
        <v>2407</v>
      </c>
      <c r="B606" s="70">
        <v>78</v>
      </c>
      <c r="C606" s="70">
        <v>10</v>
      </c>
      <c r="D606" s="70">
        <v>5</v>
      </c>
      <c r="E606" s="70">
        <v>2013</v>
      </c>
      <c r="F606" s="70" t="s">
        <v>180</v>
      </c>
      <c r="G606" s="70" t="s">
        <v>2397</v>
      </c>
      <c r="H606" s="70" t="s">
        <v>2398</v>
      </c>
      <c r="I606" s="148"/>
      <c r="J606" s="71">
        <v>1521.90276166792</v>
      </c>
      <c r="K606" s="71">
        <v>14.297784316497189</v>
      </c>
      <c r="L606" s="71">
        <v>8.0692734251754885</v>
      </c>
      <c r="M606" s="71">
        <v>239.38413553413099</v>
      </c>
      <c r="N606" s="71">
        <v>193.65507331729259</v>
      </c>
      <c r="O606" s="71">
        <v>145.03048201330827</v>
      </c>
      <c r="P606" s="71">
        <v>97.244749428446667</v>
      </c>
      <c r="Q606" s="71">
        <v>10.237533419696501</v>
      </c>
      <c r="R606" s="71">
        <v>22.018399907673</v>
      </c>
      <c r="S606" s="71">
        <v>0</v>
      </c>
      <c r="T606" s="72"/>
      <c r="U606" s="71">
        <v>40293715</v>
      </c>
      <c r="V606" s="71">
        <v>6471</v>
      </c>
      <c r="W606" s="71">
        <v>157</v>
      </c>
      <c r="X606" s="71">
        <v>42218</v>
      </c>
      <c r="Y606" s="71">
        <v>57068</v>
      </c>
      <c r="Z606" s="71">
        <v>79241</v>
      </c>
      <c r="AA606" s="71">
        <v>19467</v>
      </c>
      <c r="AB606" s="71">
        <v>132345</v>
      </c>
      <c r="AC606" s="71">
        <v>3650030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64.394999999999996</v>
      </c>
      <c r="BK606" s="71">
        <v>0</v>
      </c>
      <c r="BL606" s="71">
        <v>125.89099999999999</v>
      </c>
      <c r="BM606" s="71">
        <v>0</v>
      </c>
      <c r="BN606" s="72"/>
      <c r="BO606" s="71">
        <v>0</v>
      </c>
      <c r="BP606" s="71">
        <v>0</v>
      </c>
      <c r="BQ606" s="71">
        <v>7</v>
      </c>
      <c r="BR606" s="71">
        <v>0</v>
      </c>
      <c r="BS606" s="71">
        <v>9</v>
      </c>
      <c r="BT606" s="71">
        <v>0</v>
      </c>
      <c r="BU606"/>
      <c r="BV606" s="70">
        <v>111.35599999999999</v>
      </c>
      <c r="BW606" s="70">
        <v>0</v>
      </c>
      <c r="BX606" s="70">
        <v>78.930000000000007</v>
      </c>
      <c r="BY606" s="70">
        <v>0</v>
      </c>
      <c r="BZ606" s="70">
        <v>0</v>
      </c>
      <c r="CA606" s="70">
        <v>0</v>
      </c>
      <c r="CB606" s="70">
        <v>0</v>
      </c>
      <c r="CC606" s="70">
        <v>0</v>
      </c>
      <c r="CD606" s="70">
        <v>0</v>
      </c>
    </row>
    <row r="607" spans="1:82">
      <c r="A607" s="70" t="s">
        <v>2408</v>
      </c>
      <c r="B607" s="70">
        <v>79</v>
      </c>
      <c r="C607" s="70">
        <v>11</v>
      </c>
      <c r="D607" s="70">
        <v>5</v>
      </c>
      <c r="E607" s="70">
        <v>2014</v>
      </c>
      <c r="F607" s="70" t="s">
        <v>181</v>
      </c>
      <c r="G607" s="70" t="s">
        <v>2397</v>
      </c>
      <c r="H607" s="70" t="s">
        <v>2398</v>
      </c>
      <c r="I607" s="148"/>
      <c r="J607" s="71">
        <v>638.80758265773397</v>
      </c>
      <c r="K607" s="71">
        <v>11.660546901195779</v>
      </c>
      <c r="L607" s="71">
        <v>9.34097553031887</v>
      </c>
      <c r="M607" s="71">
        <v>231.961669136822</v>
      </c>
      <c r="N607" s="71">
        <v>162.0083478459041</v>
      </c>
      <c r="O607" s="71">
        <v>140.11539472014661</v>
      </c>
      <c r="P607" s="71">
        <v>98.161961766683049</v>
      </c>
      <c r="Q607" s="71">
        <v>9.87566585488727</v>
      </c>
      <c r="R607" s="71">
        <v>20.302156315654351</v>
      </c>
      <c r="S607" s="71">
        <v>0</v>
      </c>
      <c r="T607" s="72"/>
      <c r="U607" s="71">
        <v>18618597</v>
      </c>
      <c r="V607" s="71">
        <v>4877</v>
      </c>
      <c r="W607" s="71">
        <v>163</v>
      </c>
      <c r="X607" s="71">
        <v>44483</v>
      </c>
      <c r="Y607" s="71">
        <v>58032</v>
      </c>
      <c r="Z607" s="71">
        <v>80630</v>
      </c>
      <c r="AA607" s="71">
        <v>19549</v>
      </c>
      <c r="AB607" s="71">
        <v>133064</v>
      </c>
      <c r="AC607" s="71">
        <v>3376107.666666667</v>
      </c>
      <c r="AD607" s="71">
        <v>0</v>
      </c>
      <c r="AE607" s="72"/>
      <c r="AF607" s="71"/>
      <c r="AG607" s="71"/>
      <c r="AH607" s="71"/>
      <c r="AI607" s="71"/>
      <c r="AJ607" s="71"/>
      <c r="AK607" s="71"/>
      <c r="AL607" s="71"/>
      <c r="AM607" s="71"/>
      <c r="AN607" s="71"/>
      <c r="AO607" s="71"/>
      <c r="AP607" s="71"/>
      <c r="AQ607" s="72"/>
      <c r="AR607" s="71">
        <v>2726</v>
      </c>
      <c r="AS607" s="71">
        <v>334</v>
      </c>
      <c r="AT607" s="71">
        <v>0</v>
      </c>
      <c r="AU607" s="71">
        <v>0</v>
      </c>
      <c r="AV607" s="71">
        <v>0</v>
      </c>
      <c r="AW607" s="71">
        <v>0</v>
      </c>
      <c r="AX607" s="71"/>
      <c r="AY607" s="72"/>
      <c r="AZ607" s="71">
        <v>11061.9</v>
      </c>
      <c r="BA607" s="71">
        <v>34865.600000000013</v>
      </c>
      <c r="BB607" s="71">
        <v>0</v>
      </c>
      <c r="BC607" s="71">
        <v>0</v>
      </c>
      <c r="BD607" s="71">
        <v>0</v>
      </c>
      <c r="BE607" s="71">
        <v>0</v>
      </c>
      <c r="BF607" s="71"/>
      <c r="BG607" s="72"/>
      <c r="BH607" s="71">
        <v>0</v>
      </c>
      <c r="BI607" s="71">
        <v>0</v>
      </c>
      <c r="BJ607" s="71">
        <v>82.492999999999995</v>
      </c>
      <c r="BK607" s="71">
        <v>0</v>
      </c>
      <c r="BL607" s="71">
        <v>142.87200000000001</v>
      </c>
      <c r="BM607" s="71">
        <v>0</v>
      </c>
      <c r="BN607" s="72"/>
      <c r="BO607" s="71">
        <v>0</v>
      </c>
      <c r="BP607" s="71">
        <v>0</v>
      </c>
      <c r="BQ607" s="71">
        <v>8</v>
      </c>
      <c r="BR607" s="71">
        <v>0</v>
      </c>
      <c r="BS607" s="71">
        <v>9</v>
      </c>
      <c r="BT607" s="71">
        <v>0</v>
      </c>
      <c r="BU607"/>
      <c r="BV607" s="70">
        <v>146.47800000000001</v>
      </c>
      <c r="BW607" s="70">
        <v>0</v>
      </c>
      <c r="BX607" s="70">
        <v>78.887</v>
      </c>
      <c r="BY607" s="70">
        <v>0</v>
      </c>
      <c r="BZ607" s="70">
        <v>0</v>
      </c>
      <c r="CA607" s="70">
        <v>0</v>
      </c>
      <c r="CB607" s="70">
        <v>0</v>
      </c>
      <c r="CC607" s="70">
        <v>0</v>
      </c>
      <c r="CD607" s="70">
        <v>0</v>
      </c>
    </row>
    <row r="608" spans="1:82">
      <c r="A608" s="70" t="s">
        <v>2409</v>
      </c>
      <c r="B608" s="70">
        <v>80</v>
      </c>
      <c r="C608" s="70">
        <v>12</v>
      </c>
      <c r="D608" s="70">
        <v>5</v>
      </c>
      <c r="E608" s="70">
        <v>2015</v>
      </c>
      <c r="F608" s="70" t="s">
        <v>182</v>
      </c>
      <c r="G608" s="70" t="s">
        <v>2397</v>
      </c>
      <c r="H608" s="70" t="s">
        <v>2398</v>
      </c>
      <c r="I608" s="148"/>
      <c r="J608" s="71">
        <v>652.91202042348618</v>
      </c>
      <c r="K608" s="71">
        <v>11.579892139128219</v>
      </c>
      <c r="L608" s="71">
        <v>9.8119211161443864</v>
      </c>
      <c r="M608" s="71">
        <v>235.66471892801039</v>
      </c>
      <c r="N608" s="71">
        <v>153.595886775894</v>
      </c>
      <c r="O608" s="71">
        <v>140.54401241971766</v>
      </c>
      <c r="P608" s="71">
        <v>98.701842703271709</v>
      </c>
      <c r="Q608" s="71">
        <v>9.7357899090772904</v>
      </c>
      <c r="R608" s="71">
        <v>19.449605282525521</v>
      </c>
      <c r="S608" s="71">
        <v>0</v>
      </c>
      <c r="T608" s="72"/>
      <c r="U608" s="71">
        <v>18814292</v>
      </c>
      <c r="V608" s="71">
        <v>4877</v>
      </c>
      <c r="W608" s="71">
        <v>163</v>
      </c>
      <c r="X608" s="71">
        <v>44483</v>
      </c>
      <c r="Y608" s="71">
        <v>59196</v>
      </c>
      <c r="Z608" s="71">
        <v>81655</v>
      </c>
      <c r="AA608" s="71">
        <v>19641</v>
      </c>
      <c r="AB608" s="71">
        <v>134002</v>
      </c>
      <c r="AC608" s="71">
        <v>3324592.666666667</v>
      </c>
      <c r="AD608" s="71">
        <v>0</v>
      </c>
      <c r="AE608" s="72"/>
      <c r="AF608" s="71">
        <v>202065503.40839049</v>
      </c>
      <c r="AG608" s="71">
        <v>9965013.725218147</v>
      </c>
      <c r="AH608" s="71">
        <v>2050423.6294549659</v>
      </c>
      <c r="AI608" s="71">
        <v>334366858.79805982</v>
      </c>
      <c r="AJ608" s="71">
        <v>211872204.4185167</v>
      </c>
      <c r="AK608" s="71">
        <v>0</v>
      </c>
      <c r="AL608" s="71">
        <v>0</v>
      </c>
      <c r="AM608" s="71">
        <v>18364411.98275163</v>
      </c>
      <c r="AN608" s="71">
        <v>0</v>
      </c>
      <c r="AO608" s="71">
        <v>0</v>
      </c>
      <c r="AP608" s="71">
        <v>778684415.96239161</v>
      </c>
      <c r="AQ608" s="72"/>
      <c r="AR608" s="71">
        <v>3053</v>
      </c>
      <c r="AS608" s="71">
        <v>520</v>
      </c>
      <c r="AT608" s="71">
        <v>0</v>
      </c>
      <c r="AU608" s="71">
        <v>0</v>
      </c>
      <c r="AV608" s="71">
        <v>0</v>
      </c>
      <c r="AW608" s="71">
        <v>0</v>
      </c>
      <c r="AX608" s="71"/>
      <c r="AY608" s="72"/>
      <c r="AZ608" s="71">
        <v>12600.5</v>
      </c>
      <c r="BA608" s="71">
        <v>54308.3</v>
      </c>
      <c r="BB608" s="71">
        <v>0</v>
      </c>
      <c r="BC608" s="71">
        <v>0</v>
      </c>
      <c r="BD608" s="71">
        <v>0</v>
      </c>
      <c r="BE608" s="71">
        <v>0</v>
      </c>
      <c r="BF608" s="71"/>
      <c r="BG608" s="72"/>
      <c r="BH608" s="71">
        <v>0</v>
      </c>
      <c r="BI608" s="71">
        <v>0</v>
      </c>
      <c r="BJ608" s="71">
        <v>81.349999999999994</v>
      </c>
      <c r="BK608" s="71">
        <v>0</v>
      </c>
      <c r="BL608" s="71">
        <v>126.19999999999999</v>
      </c>
      <c r="BM608" s="71">
        <v>0</v>
      </c>
      <c r="BN608" s="72"/>
      <c r="BO608" s="71">
        <v>0</v>
      </c>
      <c r="BP608" s="71">
        <v>0</v>
      </c>
      <c r="BQ608" s="71">
        <v>7</v>
      </c>
      <c r="BR608" s="71">
        <v>0</v>
      </c>
      <c r="BS608" s="71">
        <v>8</v>
      </c>
      <c r="BT608" s="71">
        <v>0</v>
      </c>
      <c r="BU608"/>
      <c r="BV608" s="70">
        <v>129.136</v>
      </c>
      <c r="BW608" s="70">
        <v>0</v>
      </c>
      <c r="BX608" s="70">
        <v>78.414000000000001</v>
      </c>
      <c r="BY608" s="70">
        <v>0</v>
      </c>
      <c r="BZ608" s="70">
        <v>0</v>
      </c>
      <c r="CA608" s="70">
        <v>0</v>
      </c>
      <c r="CB608" s="70">
        <v>0</v>
      </c>
      <c r="CC608" s="70">
        <v>0</v>
      </c>
      <c r="CD608" s="70">
        <v>0</v>
      </c>
    </row>
    <row r="609" spans="1:82">
      <c r="A609" s="70" t="s">
        <v>2410</v>
      </c>
      <c r="B609" s="70">
        <v>81</v>
      </c>
      <c r="C609" s="70">
        <v>13</v>
      </c>
      <c r="D609" s="70">
        <v>5</v>
      </c>
      <c r="E609" s="70">
        <v>2016</v>
      </c>
      <c r="F609" s="70" t="s">
        <v>155</v>
      </c>
      <c r="G609" s="70" t="s">
        <v>2397</v>
      </c>
      <c r="H609" s="70" t="s">
        <v>2398</v>
      </c>
      <c r="I609" s="148"/>
      <c r="J609" s="71">
        <v>787.82164129801367</v>
      </c>
      <c r="K609" s="71">
        <v>11.159600651225414</v>
      </c>
      <c r="L609" s="71">
        <v>11.412995966145346</v>
      </c>
      <c r="M609" s="71">
        <v>202.6774175209159</v>
      </c>
      <c r="N609" s="71">
        <v>163.40799721740888</v>
      </c>
      <c r="O609" s="71">
        <v>141.09020535877883</v>
      </c>
      <c r="P609" s="71">
        <v>97.082122964467217</v>
      </c>
      <c r="Q609" s="71">
        <v>9.5103200220669581</v>
      </c>
      <c r="R609" s="71">
        <v>18.93670965410703</v>
      </c>
      <c r="S609" s="71">
        <v>0</v>
      </c>
      <c r="T609" s="72"/>
      <c r="U609" s="71">
        <v>21448143</v>
      </c>
      <c r="V609" s="71">
        <v>4877</v>
      </c>
      <c r="W609" s="71">
        <v>163</v>
      </c>
      <c r="X609" s="71">
        <v>44483</v>
      </c>
      <c r="Y609" s="71">
        <v>60091</v>
      </c>
      <c r="Z609" s="71">
        <v>82980</v>
      </c>
      <c r="AA609" s="71">
        <v>19981</v>
      </c>
      <c r="AB609" s="71">
        <v>134646</v>
      </c>
      <c r="AC609" s="71">
        <v>3234203.605797837</v>
      </c>
      <c r="AD609" s="71">
        <v>0</v>
      </c>
      <c r="AE609" s="72"/>
      <c r="AF609" s="71">
        <v>253025783.09321561</v>
      </c>
      <c r="AG609" s="71">
        <v>9495085.5438827146</v>
      </c>
      <c r="AH609" s="71">
        <v>1888083.005185138</v>
      </c>
      <c r="AI609" s="71">
        <v>311146284.36703759</v>
      </c>
      <c r="AJ609" s="71">
        <v>225744906.87870151</v>
      </c>
      <c r="AK609" s="71">
        <v>0</v>
      </c>
      <c r="AL609" s="71">
        <v>0</v>
      </c>
      <c r="AM609" s="71">
        <v>18467005.39490049</v>
      </c>
      <c r="AN609" s="71">
        <v>0</v>
      </c>
      <c r="AO609" s="71">
        <v>0</v>
      </c>
      <c r="AP609" s="71">
        <v>819767148.2829231</v>
      </c>
      <c r="AQ609" s="72"/>
      <c r="AR609" s="71">
        <v>3321</v>
      </c>
      <c r="AS609" s="71">
        <v>630</v>
      </c>
      <c r="AT609" s="71">
        <v>0</v>
      </c>
      <c r="AU609" s="71">
        <v>0</v>
      </c>
      <c r="AV609" s="71">
        <v>0</v>
      </c>
      <c r="AW609" s="71">
        <v>0</v>
      </c>
      <c r="AX609" s="71"/>
      <c r="AY609" s="72"/>
      <c r="AZ609" s="71">
        <v>13890.5</v>
      </c>
      <c r="BA609" s="71">
        <v>59217.5</v>
      </c>
      <c r="BB609" s="71">
        <v>0</v>
      </c>
      <c r="BC609" s="71">
        <v>0</v>
      </c>
      <c r="BD609" s="71">
        <v>0</v>
      </c>
      <c r="BE609" s="71">
        <v>0</v>
      </c>
      <c r="BF609" s="71"/>
      <c r="BG609" s="72"/>
      <c r="BH609" s="71">
        <v>0</v>
      </c>
      <c r="BI609" s="71">
        <v>0</v>
      </c>
      <c r="BJ609" s="71">
        <v>85.52</v>
      </c>
      <c r="BK609" s="71">
        <v>0</v>
      </c>
      <c r="BL609" s="71">
        <v>68.61</v>
      </c>
      <c r="BM609" s="71">
        <v>0</v>
      </c>
      <c r="BN609" s="72"/>
      <c r="BO609" s="71">
        <v>0</v>
      </c>
      <c r="BP609" s="71">
        <v>0</v>
      </c>
      <c r="BQ609" s="71">
        <v>7</v>
      </c>
      <c r="BR609" s="71">
        <v>0</v>
      </c>
      <c r="BS609" s="71">
        <v>11</v>
      </c>
      <c r="BT609" s="71">
        <v>0</v>
      </c>
      <c r="BU609"/>
      <c r="BV609" s="70">
        <v>154.13</v>
      </c>
      <c r="BW609" s="70">
        <v>0</v>
      </c>
      <c r="BX609" s="70">
        <v>0</v>
      </c>
      <c r="BY609" s="70">
        <v>0</v>
      </c>
      <c r="BZ609" s="70">
        <v>0</v>
      </c>
      <c r="CA609" s="70">
        <v>0</v>
      </c>
      <c r="CB609" s="70">
        <v>0</v>
      </c>
      <c r="CC609" s="70">
        <v>0</v>
      </c>
      <c r="CD609" s="70">
        <v>0</v>
      </c>
    </row>
    <row r="610" spans="1:82">
      <c r="A610" s="70" t="s">
        <v>2411</v>
      </c>
      <c r="B610" s="70">
        <v>82</v>
      </c>
      <c r="C610" s="70">
        <v>14</v>
      </c>
      <c r="D610" s="70">
        <v>5</v>
      </c>
      <c r="E610" s="70">
        <v>2017</v>
      </c>
      <c r="F610" s="70" t="s">
        <v>156</v>
      </c>
      <c r="G610" s="70" t="s">
        <v>2397</v>
      </c>
      <c r="H610" s="70" t="s">
        <v>2398</v>
      </c>
      <c r="I610" s="148"/>
      <c r="J610" s="71">
        <v>714.02796384970679</v>
      </c>
      <c r="K610" s="71">
        <v>11.170455001202502</v>
      </c>
      <c r="L610" s="71">
        <v>10.468799293970093</v>
      </c>
      <c r="M610" s="71">
        <v>205.63961062053502</v>
      </c>
      <c r="N610" s="71">
        <v>183.18165565809176</v>
      </c>
      <c r="O610" s="71">
        <v>141.00574670041865</v>
      </c>
      <c r="P610" s="71">
        <v>96.631292466890855</v>
      </c>
      <c r="Q610" s="71">
        <v>9.2327549998848806</v>
      </c>
      <c r="R610" s="71">
        <v>18.913092533844676</v>
      </c>
      <c r="S610" s="71">
        <v>0</v>
      </c>
      <c r="T610" s="72"/>
      <c r="U610" s="71">
        <v>20709189</v>
      </c>
      <c r="V610" s="71">
        <v>4877</v>
      </c>
      <c r="W610" s="71">
        <v>163</v>
      </c>
      <c r="X610" s="71">
        <v>44483</v>
      </c>
      <c r="Y610" s="71">
        <v>60885</v>
      </c>
      <c r="Z610" s="71">
        <v>84306</v>
      </c>
      <c r="AA610" s="71">
        <v>20015</v>
      </c>
      <c r="AB610" s="71">
        <v>135174</v>
      </c>
      <c r="AC610" s="71">
        <v>3294263.333333333</v>
      </c>
      <c r="AD610" s="71">
        <v>0</v>
      </c>
      <c r="AE610" s="72"/>
      <c r="AF610" s="71">
        <v>229060620.2035906</v>
      </c>
      <c r="AG610" s="71">
        <v>9594843.3662845921</v>
      </c>
      <c r="AH610" s="71">
        <v>2321632.916422063</v>
      </c>
      <c r="AI610" s="71">
        <v>330927913.85010952</v>
      </c>
      <c r="AJ610" s="71">
        <v>256463103.97532949</v>
      </c>
      <c r="AK610" s="71">
        <v>0</v>
      </c>
      <c r="AL610" s="71">
        <v>0</v>
      </c>
      <c r="AM610" s="71">
        <v>18568430.931181449</v>
      </c>
      <c r="AN610" s="71">
        <v>0</v>
      </c>
      <c r="AO610" s="71">
        <v>0</v>
      </c>
      <c r="AP610" s="71">
        <v>846936545.24291766</v>
      </c>
      <c r="AQ610" s="72"/>
      <c r="AR610" s="71">
        <v>3541</v>
      </c>
      <c r="AS610" s="71">
        <v>699</v>
      </c>
      <c r="AT610" s="71">
        <v>0</v>
      </c>
      <c r="AU610" s="71">
        <v>0</v>
      </c>
      <c r="AV610" s="71">
        <v>0</v>
      </c>
      <c r="AW610" s="71">
        <v>0</v>
      </c>
      <c r="AX610" s="71"/>
      <c r="AY610" s="72"/>
      <c r="AZ610" s="71">
        <v>15036.4</v>
      </c>
      <c r="BA610" s="71">
        <v>61112.10000000002</v>
      </c>
      <c r="BB610" s="71">
        <v>0</v>
      </c>
      <c r="BC610" s="71">
        <v>0</v>
      </c>
      <c r="BD610" s="71">
        <v>0</v>
      </c>
      <c r="BE610" s="71">
        <v>0</v>
      </c>
      <c r="BF610" s="71"/>
      <c r="BG610" s="72"/>
      <c r="BH610" s="71">
        <v>0</v>
      </c>
      <c r="BI610" s="71">
        <v>0</v>
      </c>
      <c r="BJ610" s="71">
        <v>68.909000000000006</v>
      </c>
      <c r="BK610" s="71">
        <v>0</v>
      </c>
      <c r="BL610" s="71">
        <v>111.565</v>
      </c>
      <c r="BM610" s="71">
        <v>0</v>
      </c>
      <c r="BN610" s="72"/>
      <c r="BO610" s="71">
        <v>0</v>
      </c>
      <c r="BP610" s="71">
        <v>0</v>
      </c>
      <c r="BQ610" s="71">
        <v>6</v>
      </c>
      <c r="BR610" s="71">
        <v>0</v>
      </c>
      <c r="BS610" s="71">
        <v>10</v>
      </c>
      <c r="BT610" s="71">
        <v>0</v>
      </c>
      <c r="BU610"/>
      <c r="BV610" s="70">
        <v>132.92599999999999</v>
      </c>
      <c r="BW610" s="70">
        <v>0</v>
      </c>
      <c r="BX610" s="70">
        <v>47.548000000000002</v>
      </c>
      <c r="BY610" s="70">
        <v>0</v>
      </c>
      <c r="BZ610" s="70">
        <v>0</v>
      </c>
      <c r="CA610" s="70">
        <v>0</v>
      </c>
      <c r="CB610" s="70">
        <v>0</v>
      </c>
      <c r="CC610" s="70">
        <v>0</v>
      </c>
      <c r="CD610" s="70">
        <v>0</v>
      </c>
    </row>
    <row r="611" spans="1:82">
      <c r="A611" s="70" t="s">
        <v>2412</v>
      </c>
      <c r="B611" s="70">
        <v>83</v>
      </c>
      <c r="C611" s="70">
        <v>15</v>
      </c>
      <c r="D611" s="70">
        <v>5</v>
      </c>
      <c r="E611" s="70">
        <v>2018</v>
      </c>
      <c r="F611" s="70" t="s">
        <v>183</v>
      </c>
      <c r="G611" s="70" t="s">
        <v>2397</v>
      </c>
      <c r="H611" s="70" t="s">
        <v>2398</v>
      </c>
      <c r="I611" s="148"/>
      <c r="J611" s="71">
        <v>858.28894735461279</v>
      </c>
      <c r="K611" s="71">
        <v>10.547773680236844</v>
      </c>
      <c r="L611" s="71">
        <v>9.7903761989916802</v>
      </c>
      <c r="M611" s="71">
        <v>209.80524567552294</v>
      </c>
      <c r="N611" s="71">
        <v>155.12029191819914</v>
      </c>
      <c r="O611" s="71">
        <v>140.60325450682595</v>
      </c>
      <c r="P611" s="71">
        <v>95.124494736373791</v>
      </c>
      <c r="Q611" s="71">
        <v>8.5765676113417904</v>
      </c>
      <c r="R611" s="71">
        <v>19.182533397660794</v>
      </c>
      <c r="S611" s="71">
        <v>0</v>
      </c>
      <c r="T611" s="72"/>
      <c r="U611" s="71">
        <v>27615719</v>
      </c>
      <c r="V611" s="71">
        <v>4877</v>
      </c>
      <c r="W611" s="71">
        <v>163</v>
      </c>
      <c r="X611" s="71">
        <v>44483</v>
      </c>
      <c r="Y611" s="71">
        <v>61569</v>
      </c>
      <c r="Z611" s="71">
        <v>85675</v>
      </c>
      <c r="AA611" s="71">
        <v>19901</v>
      </c>
      <c r="AB611" s="71">
        <v>135318</v>
      </c>
      <c r="AC611" s="71">
        <v>3328099.666666667</v>
      </c>
      <c r="AD611" s="71">
        <v>0</v>
      </c>
      <c r="AE611" s="72"/>
      <c r="AF611" s="71">
        <v>284296904.93434429</v>
      </c>
      <c r="AG611" s="71">
        <v>8748929.6447810065</v>
      </c>
      <c r="AH611" s="71">
        <v>2192530.3787695188</v>
      </c>
      <c r="AI611" s="71">
        <v>330052295.73489529</v>
      </c>
      <c r="AJ611" s="71">
        <v>232810701.05173749</v>
      </c>
      <c r="AK611" s="71">
        <v>0</v>
      </c>
      <c r="AL611" s="71">
        <v>0</v>
      </c>
      <c r="AM611" s="71">
        <v>18626672.999278899</v>
      </c>
      <c r="AN611" s="71">
        <v>0</v>
      </c>
      <c r="AO611" s="71">
        <v>0</v>
      </c>
      <c r="AP611" s="71">
        <v>876728034.74380648</v>
      </c>
      <c r="AQ611" s="72"/>
      <c r="AR611" s="71">
        <v>3789</v>
      </c>
      <c r="AS611" s="71">
        <v>804</v>
      </c>
      <c r="AT611" s="71">
        <v>0</v>
      </c>
      <c r="AU611" s="71">
        <v>0</v>
      </c>
      <c r="AV611" s="71">
        <v>0</v>
      </c>
      <c r="AW611" s="71">
        <v>0</v>
      </c>
      <c r="AX611" s="71"/>
      <c r="AY611" s="72"/>
      <c r="AZ611" s="71">
        <v>16265.999999999995</v>
      </c>
      <c r="BA611" s="71">
        <v>89432.3</v>
      </c>
      <c r="BB611" s="71">
        <v>0</v>
      </c>
      <c r="BC611" s="71">
        <v>0</v>
      </c>
      <c r="BD611" s="71">
        <v>0</v>
      </c>
      <c r="BE611" s="71">
        <v>0</v>
      </c>
      <c r="BF611" s="71"/>
      <c r="BG611" s="72"/>
      <c r="BH611" s="71">
        <v>0</v>
      </c>
      <c r="BI611" s="71">
        <v>0</v>
      </c>
      <c r="BJ611" s="71">
        <v>90.207999999999998</v>
      </c>
      <c r="BK611" s="71">
        <v>0</v>
      </c>
      <c r="BL611" s="71">
        <v>63.995000000000005</v>
      </c>
      <c r="BM611" s="71">
        <v>0</v>
      </c>
      <c r="BN611" s="72"/>
      <c r="BO611" s="71">
        <v>0</v>
      </c>
      <c r="BP611" s="71">
        <v>0</v>
      </c>
      <c r="BQ611" s="71">
        <v>7</v>
      </c>
      <c r="BR611" s="71">
        <v>0</v>
      </c>
      <c r="BS611" s="71">
        <v>10</v>
      </c>
      <c r="BT611" s="71">
        <v>0</v>
      </c>
      <c r="BU611"/>
      <c r="BV611" s="70">
        <v>154.203</v>
      </c>
      <c r="BW611" s="70">
        <v>0</v>
      </c>
      <c r="BX611" s="70">
        <v>0</v>
      </c>
      <c r="BY611" s="70">
        <v>0</v>
      </c>
      <c r="BZ611" s="70">
        <v>0</v>
      </c>
      <c r="CA611" s="70">
        <v>0</v>
      </c>
      <c r="CB611" s="70">
        <v>0</v>
      </c>
      <c r="CC611" s="70">
        <v>0</v>
      </c>
      <c r="CD611" s="70">
        <v>0</v>
      </c>
    </row>
    <row r="612" spans="1:82">
      <c r="A612" s="70" t="s">
        <v>2413</v>
      </c>
      <c r="B612" s="70">
        <v>84</v>
      </c>
      <c r="C612" s="70">
        <v>16</v>
      </c>
      <c r="D612" s="70">
        <v>5</v>
      </c>
      <c r="E612" s="70">
        <v>2019</v>
      </c>
      <c r="F612" s="70" t="s">
        <v>158</v>
      </c>
      <c r="G612" s="70" t="s">
        <v>2397</v>
      </c>
      <c r="H612" s="70" t="s">
        <v>2398</v>
      </c>
      <c r="I612" s="148"/>
      <c r="J612" s="71">
        <v>596.12397908319042</v>
      </c>
      <c r="K612" s="71">
        <v>9.6120456144341873</v>
      </c>
      <c r="L612" s="71">
        <v>9.8717545962551529</v>
      </c>
      <c r="M612" s="71">
        <v>191.52372733251653</v>
      </c>
      <c r="N612" s="71">
        <v>149.5236669079687</v>
      </c>
      <c r="O612" s="71">
        <v>138.69122314332412</v>
      </c>
      <c r="P612" s="71">
        <v>96.058594883773551</v>
      </c>
      <c r="Q612" s="71">
        <v>8.3689548438951693</v>
      </c>
      <c r="R612" s="71">
        <v>18.447496407651734</v>
      </c>
      <c r="S612" s="71">
        <v>0</v>
      </c>
      <c r="T612" s="72"/>
      <c r="U612" s="71">
        <v>19255692</v>
      </c>
      <c r="V612" s="71">
        <v>4877</v>
      </c>
      <c r="W612" s="71">
        <v>163</v>
      </c>
      <c r="X612" s="71">
        <v>44483</v>
      </c>
      <c r="Y612" s="71">
        <v>62400</v>
      </c>
      <c r="Z612" s="71">
        <v>86830</v>
      </c>
      <c r="AA612" s="71">
        <v>19946</v>
      </c>
      <c r="AB612" s="71">
        <v>135617</v>
      </c>
      <c r="AC612" s="71">
        <v>3252995.0000000019</v>
      </c>
      <c r="AD612" s="71">
        <v>0</v>
      </c>
      <c r="AE612" s="72"/>
      <c r="AF612" s="71">
        <v>199827731.84199381</v>
      </c>
      <c r="AG612" s="71">
        <v>8450170.3441845737</v>
      </c>
      <c r="AH612" s="71">
        <v>2284899.6249933448</v>
      </c>
      <c r="AI612" s="71">
        <v>313530403.12793362</v>
      </c>
      <c r="AJ612" s="71">
        <v>223124989.08758321</v>
      </c>
      <c r="AK612" s="71">
        <v>0</v>
      </c>
      <c r="AL612" s="71">
        <v>0</v>
      </c>
      <c r="AM612" s="71">
        <v>18470014.4757706</v>
      </c>
      <c r="AN612" s="71">
        <v>0</v>
      </c>
      <c r="AO612" s="71">
        <v>0</v>
      </c>
      <c r="AP612" s="71">
        <v>765688208.50245917</v>
      </c>
      <c r="AQ612" s="72"/>
      <c r="AR612" s="71">
        <v>4076</v>
      </c>
      <c r="AS612" s="71">
        <v>887</v>
      </c>
      <c r="AT612" s="71">
        <v>0</v>
      </c>
      <c r="AU612" s="71">
        <v>1</v>
      </c>
      <c r="AV612" s="71">
        <v>0</v>
      </c>
      <c r="AW612" s="71">
        <v>1</v>
      </c>
      <c r="AX612" s="71"/>
      <c r="AY612" s="72"/>
      <c r="AZ612" s="71">
        <v>17703.09999999998</v>
      </c>
      <c r="BA612" s="71">
        <v>92637.10000000002</v>
      </c>
      <c r="BB612" s="71">
        <v>0</v>
      </c>
      <c r="BC612" s="71">
        <v>19.899999999999999</v>
      </c>
      <c r="BD612" s="71">
        <v>0</v>
      </c>
      <c r="BE612" s="71">
        <v>3452.8</v>
      </c>
      <c r="BF612" s="71"/>
      <c r="BG612" s="72"/>
      <c r="BH612" s="71">
        <v>0</v>
      </c>
      <c r="BI612" s="71">
        <v>0</v>
      </c>
      <c r="BJ612" s="71">
        <v>93.891000000000005</v>
      </c>
      <c r="BK612" s="71">
        <v>0</v>
      </c>
      <c r="BL612" s="71">
        <v>122.04599999999999</v>
      </c>
      <c r="BM612" s="71">
        <v>0</v>
      </c>
      <c r="BN612" s="72"/>
      <c r="BO612" s="71">
        <v>0</v>
      </c>
      <c r="BP612" s="71">
        <v>0</v>
      </c>
      <c r="BQ612" s="71">
        <v>7</v>
      </c>
      <c r="BR612" s="71">
        <v>0</v>
      </c>
      <c r="BS612" s="71">
        <v>10</v>
      </c>
      <c r="BT612" s="71">
        <v>0</v>
      </c>
      <c r="BU612"/>
      <c r="BV612" s="70">
        <v>157.23400000000001</v>
      </c>
      <c r="BW612" s="70">
        <v>0</v>
      </c>
      <c r="BX612" s="70">
        <v>58.703000000000003</v>
      </c>
      <c r="BY612" s="70">
        <v>0</v>
      </c>
      <c r="BZ612" s="70">
        <v>0</v>
      </c>
      <c r="CA612" s="70">
        <v>0</v>
      </c>
      <c r="CB612" s="70">
        <v>0</v>
      </c>
      <c r="CC612" s="70">
        <v>0</v>
      </c>
      <c r="CD612" s="70">
        <v>0</v>
      </c>
    </row>
    <row r="613" spans="1:82">
      <c r="A613" s="70" t="s">
        <v>2414</v>
      </c>
      <c r="B613" s="70">
        <v>85</v>
      </c>
      <c r="C613" s="70">
        <v>17</v>
      </c>
      <c r="D613" s="70">
        <v>5</v>
      </c>
      <c r="E613" s="70">
        <v>2020</v>
      </c>
      <c r="F613" s="70" t="s">
        <v>159</v>
      </c>
      <c r="G613" s="70" t="s">
        <v>2397</v>
      </c>
      <c r="H613" s="70" t="s">
        <v>2398</v>
      </c>
      <c r="I613" s="148"/>
      <c r="J613" s="71">
        <v>502.78869756739408</v>
      </c>
      <c r="K613" s="71">
        <v>10.734787353671102</v>
      </c>
      <c r="L613" s="71">
        <v>13.049473576282505</v>
      </c>
      <c r="M613" s="71">
        <v>200.38161074910252</v>
      </c>
      <c r="N613" s="71">
        <v>148.73827369688794</v>
      </c>
      <c r="O613" s="71">
        <v>122.34158679327365</v>
      </c>
      <c r="P613" s="71">
        <v>92.880140029316692</v>
      </c>
      <c r="Q613" s="71">
        <v>8.0206630468486697</v>
      </c>
      <c r="R613" s="71">
        <v>16.363549871901096</v>
      </c>
      <c r="S613" s="71">
        <v>0</v>
      </c>
      <c r="T613" s="72"/>
      <c r="U613" s="71">
        <v>17251692</v>
      </c>
      <c r="V613" s="71">
        <v>5112</v>
      </c>
      <c r="W613" s="71">
        <v>229</v>
      </c>
      <c r="X613" s="71">
        <v>48835</v>
      </c>
      <c r="Y613" s="71">
        <v>63496</v>
      </c>
      <c r="Z613" s="71">
        <v>87422</v>
      </c>
      <c r="AA613" s="71">
        <v>20499</v>
      </c>
      <c r="AB613" s="71">
        <v>136034</v>
      </c>
      <c r="AC613" s="71">
        <v>2900762.6666666665</v>
      </c>
      <c r="AD613" s="71">
        <v>0</v>
      </c>
      <c r="AE613" s="72"/>
      <c r="AF613" s="71">
        <v>175203993.78573889</v>
      </c>
      <c r="AG613" s="71">
        <v>8630610.5968984235</v>
      </c>
      <c r="AH613" s="71">
        <v>3195493.9731837101</v>
      </c>
      <c r="AI613" s="71">
        <v>335477467.47727776</v>
      </c>
      <c r="AJ613" s="71">
        <v>228467092.87239799</v>
      </c>
      <c r="AK613" s="71"/>
      <c r="AL613" s="71"/>
      <c r="AM613" s="71">
        <v>17753948.369262699</v>
      </c>
      <c r="AN613" s="71"/>
      <c r="AO613" s="71"/>
      <c r="AP613" s="71">
        <v>768728607.07475948</v>
      </c>
      <c r="AQ613" s="72"/>
      <c r="AR613" s="71">
        <v>4376</v>
      </c>
      <c r="AS613" s="71">
        <v>937</v>
      </c>
      <c r="AT613" s="71">
        <v>0</v>
      </c>
      <c r="AU613" s="71">
        <v>1</v>
      </c>
      <c r="AV613" s="71">
        <v>0</v>
      </c>
      <c r="AW613" s="71">
        <v>1</v>
      </c>
      <c r="AX613" s="71"/>
      <c r="AY613" s="72"/>
      <c r="AZ613" s="71">
        <v>19228.199999999961</v>
      </c>
      <c r="BA613" s="71">
        <v>94514.199999999968</v>
      </c>
      <c r="BB613" s="71">
        <v>0</v>
      </c>
      <c r="BC613" s="71">
        <v>19.899999999999999</v>
      </c>
      <c r="BD613" s="71">
        <v>0</v>
      </c>
      <c r="BE613" s="71">
        <v>3452.8</v>
      </c>
      <c r="BF613" s="71"/>
      <c r="BG613" s="72"/>
      <c r="BH613" s="71">
        <v>0</v>
      </c>
      <c r="BI613" s="71">
        <v>0</v>
      </c>
      <c r="BJ613" s="71">
        <v>79.369</v>
      </c>
      <c r="BK613" s="71">
        <v>0</v>
      </c>
      <c r="BL613" s="71">
        <v>54.454999999999998</v>
      </c>
      <c r="BM613" s="71">
        <v>0</v>
      </c>
      <c r="BN613" s="72"/>
      <c r="BO613" s="71">
        <v>0</v>
      </c>
      <c r="BP613" s="71">
        <v>0</v>
      </c>
      <c r="BQ613" s="71">
        <v>7</v>
      </c>
      <c r="BR613" s="71">
        <v>0</v>
      </c>
      <c r="BS613" s="71">
        <v>9</v>
      </c>
      <c r="BT613" s="71">
        <v>0</v>
      </c>
      <c r="BU613"/>
      <c r="BV613" s="70">
        <v>133.82400000000001</v>
      </c>
      <c r="BW613" s="70">
        <v>0</v>
      </c>
      <c r="BX613" s="70">
        <v>0</v>
      </c>
      <c r="BY613" s="70">
        <v>0</v>
      </c>
      <c r="BZ613" s="70">
        <v>0</v>
      </c>
      <c r="CA613" s="70">
        <v>0</v>
      </c>
      <c r="CB613" s="70">
        <v>0</v>
      </c>
      <c r="CC613" s="70">
        <v>0</v>
      </c>
      <c r="CD613" s="70">
        <v>0</v>
      </c>
    </row>
    <row r="614" spans="1:82">
      <c r="A614" s="70" t="s">
        <v>2415</v>
      </c>
      <c r="B614" s="70">
        <v>85</v>
      </c>
      <c r="C614" s="70">
        <v>18</v>
      </c>
      <c r="D614" s="70">
        <v>5</v>
      </c>
      <c r="E614" s="70">
        <v>2021</v>
      </c>
      <c r="F614" s="70" t="s">
        <v>160</v>
      </c>
      <c r="G614" s="70" t="s">
        <v>2397</v>
      </c>
      <c r="H614" s="70" t="s">
        <v>2398</v>
      </c>
      <c r="I614" s="148"/>
      <c r="J614" s="71">
        <v>452.31090745742677</v>
      </c>
      <c r="K614" s="71">
        <v>11.680320268970812</v>
      </c>
      <c r="L614" s="71">
        <v>12.123263578885881</v>
      </c>
      <c r="M614" s="71">
        <v>220.94768753547422</v>
      </c>
      <c r="N614" s="71">
        <v>154.10027637314494</v>
      </c>
      <c r="O614" s="71">
        <v>119.76567586219548</v>
      </c>
      <c r="P614" s="71">
        <v>92.67663448796938</v>
      </c>
      <c r="Q614" s="71">
        <v>7.9433908000989799</v>
      </c>
      <c r="R614" s="71">
        <v>19.158402301043278</v>
      </c>
      <c r="S614" s="71">
        <v>0</v>
      </c>
      <c r="T614" s="72"/>
      <c r="U614" s="71">
        <v>15040291</v>
      </c>
      <c r="V614" s="71">
        <v>5112</v>
      </c>
      <c r="W614" s="71">
        <v>229</v>
      </c>
      <c r="X614" s="71">
        <v>48835</v>
      </c>
      <c r="Y614" s="71">
        <v>64057</v>
      </c>
      <c r="Z614" s="71">
        <v>88119</v>
      </c>
      <c r="AA614" s="71">
        <v>19945</v>
      </c>
      <c r="AB614" s="71">
        <v>136047</v>
      </c>
      <c r="AC614" s="71">
        <v>3294717.666666666</v>
      </c>
      <c r="AD614" s="71">
        <v>0</v>
      </c>
      <c r="AE614" s="72"/>
      <c r="AF614" s="71">
        <v>150377025.32460797</v>
      </c>
      <c r="AG614" s="71">
        <v>9365471.1989004407</v>
      </c>
      <c r="AH614" s="71">
        <v>2605721.3526996812</v>
      </c>
      <c r="AI614" s="71">
        <v>366656355.68827832</v>
      </c>
      <c r="AJ614" s="71">
        <v>230962912.27714601</v>
      </c>
      <c r="AK614" s="71">
        <v>0</v>
      </c>
      <c r="AL614" s="71">
        <v>0</v>
      </c>
      <c r="AM614" s="71">
        <v>17858058.144588165</v>
      </c>
      <c r="AN614" s="71">
        <v>0</v>
      </c>
      <c r="AO614" s="71">
        <v>0</v>
      </c>
      <c r="AP614" s="71">
        <v>777825543.98622048</v>
      </c>
      <c r="AQ614" s="72"/>
      <c r="AR614" s="71">
        <v>4717</v>
      </c>
      <c r="AS614" s="71">
        <v>966</v>
      </c>
      <c r="AT614" s="71">
        <v>0</v>
      </c>
      <c r="AU614" s="71">
        <v>1</v>
      </c>
      <c r="AV614" s="71">
        <v>0</v>
      </c>
      <c r="AW614" s="71">
        <v>1</v>
      </c>
      <c r="AX614" s="71"/>
      <c r="AY614" s="72"/>
      <c r="AZ614" s="71">
        <v>21136.09999999994</v>
      </c>
      <c r="BA614" s="71">
        <v>95946.499999999971</v>
      </c>
      <c r="BB614" s="71">
        <v>0</v>
      </c>
      <c r="BC614" s="71">
        <v>19.899999999999999</v>
      </c>
      <c r="BD614" s="71">
        <v>0</v>
      </c>
      <c r="BE614" s="71">
        <v>3452.8</v>
      </c>
      <c r="BF614" s="71"/>
      <c r="BG614" s="72"/>
      <c r="BH614" s="71">
        <v>0</v>
      </c>
      <c r="BI614" s="71">
        <v>0</v>
      </c>
      <c r="BJ614" s="71">
        <v>85.718000000000004</v>
      </c>
      <c r="BK614" s="71">
        <v>0</v>
      </c>
      <c r="BL614" s="71">
        <v>117.214</v>
      </c>
      <c r="BM614" s="71">
        <v>0</v>
      </c>
      <c r="BN614" s="72"/>
      <c r="BO614" s="71">
        <v>0</v>
      </c>
      <c r="BP614" s="71">
        <v>0</v>
      </c>
      <c r="BQ614" s="71">
        <v>7</v>
      </c>
      <c r="BR614" s="71">
        <v>0</v>
      </c>
      <c r="BS614" s="71">
        <v>10</v>
      </c>
      <c r="BT614" s="71">
        <v>0</v>
      </c>
      <c r="BU614"/>
      <c r="BV614" s="70">
        <v>146.41999999999999</v>
      </c>
      <c r="BW614" s="70">
        <v>0</v>
      </c>
      <c r="BX614" s="70">
        <v>56.512</v>
      </c>
      <c r="BY614" s="70">
        <v>0</v>
      </c>
      <c r="BZ614" s="70">
        <v>0</v>
      </c>
      <c r="CA614" s="70">
        <v>0</v>
      </c>
      <c r="CB614" s="70">
        <v>0</v>
      </c>
      <c r="CC614" s="70">
        <v>0</v>
      </c>
      <c r="CD614" s="70">
        <v>0</v>
      </c>
    </row>
    <row r="615" spans="1:82">
      <c r="A615" s="70" t="s">
        <v>2416</v>
      </c>
      <c r="B615" s="70">
        <v>85</v>
      </c>
      <c r="C615" s="70">
        <v>19</v>
      </c>
      <c r="D615" s="70">
        <v>5</v>
      </c>
      <c r="E615" s="70">
        <v>2022</v>
      </c>
      <c r="F615" s="70" t="s">
        <v>161</v>
      </c>
      <c r="G615" s="1064" t="s">
        <v>2397</v>
      </c>
      <c r="H615" s="70" t="s">
        <v>2398</v>
      </c>
      <c r="I615" s="148"/>
      <c r="J615" s="71">
        <v>370.50681175937825</v>
      </c>
      <c r="K615" s="71">
        <v>11.200087585955348</v>
      </c>
      <c r="L615" s="71">
        <v>10.251885080924037</v>
      </c>
      <c r="M615" s="71">
        <v>218.20631181882493</v>
      </c>
      <c r="N615" s="71">
        <v>167.41994453396964</v>
      </c>
      <c r="O615" s="71">
        <v>127.78859452991595</v>
      </c>
      <c r="P615" s="71">
        <v>92.456717475462014</v>
      </c>
      <c r="Q615" s="71">
        <v>8.0241361432431066</v>
      </c>
      <c r="R615" s="71">
        <v>17.702391970052762</v>
      </c>
      <c r="S615" s="71">
        <v>0</v>
      </c>
      <c r="T615" s="72"/>
      <c r="U615" s="71">
        <v>16610686</v>
      </c>
      <c r="V615" s="71">
        <v>5112</v>
      </c>
      <c r="W615" s="71">
        <v>229</v>
      </c>
      <c r="X615" s="71">
        <v>48835</v>
      </c>
      <c r="Y615" s="71">
        <v>65004</v>
      </c>
      <c r="Z615" s="71">
        <v>89331</v>
      </c>
      <c r="AA615" s="71">
        <v>20201</v>
      </c>
      <c r="AB615" s="71">
        <v>136303</v>
      </c>
      <c r="AC615" s="71">
        <v>3082559</v>
      </c>
      <c r="AD615" s="71">
        <v>0</v>
      </c>
      <c r="AE615" s="72"/>
      <c r="AF615" s="71">
        <v>130286344.95922321</v>
      </c>
      <c r="AG615" s="71">
        <v>9247051.7542286795</v>
      </c>
      <c r="AH615" s="71">
        <v>2604983.417990901</v>
      </c>
      <c r="AI615" s="71">
        <v>356099793.86103666</v>
      </c>
      <c r="AJ615" s="71">
        <v>264489031.97819841</v>
      </c>
      <c r="AK615" s="71">
        <v>0</v>
      </c>
      <c r="AL615" s="71">
        <v>0</v>
      </c>
      <c r="AM615" s="71">
        <v>17600437.60957307</v>
      </c>
      <c r="AN615" s="71">
        <v>0</v>
      </c>
      <c r="AO615" s="71">
        <v>0</v>
      </c>
      <c r="AP615" s="71">
        <v>780327643.58025098</v>
      </c>
      <c r="AQ615" s="72"/>
      <c r="AR615" s="71">
        <v>5068</v>
      </c>
      <c r="AS615" s="71">
        <v>998</v>
      </c>
      <c r="AT615" s="71">
        <v>0</v>
      </c>
      <c r="AU615" s="71">
        <v>1</v>
      </c>
      <c r="AV615" s="71">
        <v>0</v>
      </c>
      <c r="AW615" s="71">
        <v>1</v>
      </c>
      <c r="AX615" s="71"/>
      <c r="AY615" s="72"/>
      <c r="AZ615" s="71">
        <v>23138.699999999892</v>
      </c>
      <c r="BA615" s="71">
        <v>121793.89999999995</v>
      </c>
      <c r="BB615" s="71">
        <v>0</v>
      </c>
      <c r="BC615" s="71">
        <v>19.899999999999999</v>
      </c>
      <c r="BD615" s="71">
        <v>0</v>
      </c>
      <c r="BE615" s="71">
        <v>3452.8</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2417</v>
      </c>
      <c r="B616" s="70">
        <v>85</v>
      </c>
      <c r="C616" s="70">
        <v>20</v>
      </c>
      <c r="D616" s="70">
        <v>5</v>
      </c>
      <c r="E616" s="70">
        <v>2023</v>
      </c>
      <c r="F616" s="70" t="s">
        <v>1539</v>
      </c>
      <c r="G616" s="1064" t="s">
        <v>2397</v>
      </c>
      <c r="H616" s="70" t="s">
        <v>2398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5580</v>
      </c>
      <c r="AS616" s="71">
        <v>1018</v>
      </c>
      <c r="AT616" s="71">
        <v>0</v>
      </c>
      <c r="AU616" s="71">
        <v>1</v>
      </c>
      <c r="AV616" s="71">
        <v>0</v>
      </c>
      <c r="AW616" s="71">
        <v>1</v>
      </c>
      <c r="AX616" s="71"/>
      <c r="AY616" s="72"/>
      <c r="AZ616" s="71">
        <v>25938.300000000007</v>
      </c>
      <c r="BA616" s="71">
        <v>126943.19999999994</v>
      </c>
      <c r="BB616" s="71">
        <v>0</v>
      </c>
      <c r="BC616" s="71">
        <v>19.899999999999999</v>
      </c>
      <c r="BD616" s="71">
        <v>0</v>
      </c>
      <c r="BE616" s="71">
        <v>3452.8</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2418</v>
      </c>
      <c r="B617" s="70">
        <v>85</v>
      </c>
      <c r="C617" s="70">
        <v>21</v>
      </c>
      <c r="D617" s="70">
        <v>5</v>
      </c>
      <c r="E617" s="70">
        <v>2024</v>
      </c>
      <c r="F617" s="70" t="s">
        <v>1558</v>
      </c>
      <c r="G617" s="70" t="s">
        <v>2397</v>
      </c>
      <c r="H617" s="70" t="s">
        <v>2398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2423</v>
      </c>
      <c r="B618" s="70">
        <v>511</v>
      </c>
      <c r="C618" s="70">
        <v>1</v>
      </c>
      <c r="D618" s="70">
        <v>31</v>
      </c>
      <c r="E618" s="70">
        <v>1990</v>
      </c>
      <c r="F618" s="70" t="s">
        <v>787</v>
      </c>
      <c r="G618" s="70" t="s">
        <v>2424</v>
      </c>
      <c r="H618" s="70" t="s">
        <v>2425</v>
      </c>
      <c r="I618" s="148"/>
      <c r="J618" s="71">
        <v>34212.326584287533</v>
      </c>
      <c r="K618" s="71">
        <v>666.36144261852428</v>
      </c>
      <c r="L618" s="71">
        <v>550.51626254064092</v>
      </c>
      <c r="M618" s="71">
        <v>6553.0426768376738</v>
      </c>
      <c r="N618" s="71">
        <v>7168.6426282730818</v>
      </c>
      <c r="O618" s="71">
        <v>5466.2219290334269</v>
      </c>
      <c r="P618" s="71">
        <v>3371.8352340567021</v>
      </c>
      <c r="Q618" s="71">
        <v>491.50604550436901</v>
      </c>
      <c r="R618" s="71">
        <v>589.52840017083463</v>
      </c>
      <c r="S618" s="71">
        <v>725.6654299999999</v>
      </c>
      <c r="T618" s="72"/>
      <c r="U618" s="71">
        <v>2804483562</v>
      </c>
      <c r="V618" s="71">
        <v>278978</v>
      </c>
      <c r="W618" s="71">
        <v>5017</v>
      </c>
      <c r="X618" s="71">
        <v>2235324</v>
      </c>
      <c r="Y618" s="71">
        <v>2847812</v>
      </c>
      <c r="Z618" s="71">
        <v>2248321</v>
      </c>
      <c r="AA618" s="71">
        <v>818719</v>
      </c>
      <c r="AB618" s="71">
        <v>7980391</v>
      </c>
      <c r="AC618" s="71">
        <v>102107380</v>
      </c>
      <c r="AD618" s="71">
        <v>725.66543000000001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2426</v>
      </c>
      <c r="B619" s="70">
        <v>512</v>
      </c>
      <c r="C619" s="70">
        <v>2</v>
      </c>
      <c r="D619" s="70">
        <v>31</v>
      </c>
      <c r="E619" s="70">
        <v>2005</v>
      </c>
      <c r="F619" s="70" t="s">
        <v>789</v>
      </c>
      <c r="G619" s="70" t="s">
        <v>2424</v>
      </c>
      <c r="H619" s="70" t="s">
        <v>2425</v>
      </c>
      <c r="I619" s="148"/>
      <c r="J619" s="71">
        <v>28887.611171553599</v>
      </c>
      <c r="K619" s="71">
        <v>427.94345752238638</v>
      </c>
      <c r="L619" s="71">
        <v>331.40289953135169</v>
      </c>
      <c r="M619" s="71">
        <v>11666.910084959271</v>
      </c>
      <c r="N619" s="71">
        <v>10549.53328436469</v>
      </c>
      <c r="O619" s="71">
        <v>6605.7588981148474</v>
      </c>
      <c r="P619" s="71">
        <v>3295.9419517343781</v>
      </c>
      <c r="Q619" s="71">
        <v>512.16413220378399</v>
      </c>
      <c r="R619" s="71">
        <v>610.55488311847057</v>
      </c>
      <c r="S619" s="71">
        <v>925.21885141333985</v>
      </c>
      <c r="T619" s="72"/>
      <c r="U619" s="71">
        <v>1940019235</v>
      </c>
      <c r="V619" s="71">
        <v>216608</v>
      </c>
      <c r="W619" s="71">
        <v>3669</v>
      </c>
      <c r="X619" s="71">
        <v>2222766</v>
      </c>
      <c r="Y619" s="71">
        <v>3713460</v>
      </c>
      <c r="Z619" s="71">
        <v>3144117</v>
      </c>
      <c r="AA619" s="71">
        <v>655431</v>
      </c>
      <c r="AB619" s="71">
        <v>8693373</v>
      </c>
      <c r="AC619" s="71">
        <v>107963989</v>
      </c>
      <c r="AD619" s="71">
        <v>925.21885141333973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2427</v>
      </c>
      <c r="B620" s="70">
        <v>513</v>
      </c>
      <c r="C620" s="70">
        <v>3</v>
      </c>
      <c r="D620" s="70">
        <v>31</v>
      </c>
      <c r="E620" s="70">
        <v>2006</v>
      </c>
      <c r="F620" s="70" t="s">
        <v>790</v>
      </c>
      <c r="G620" s="70" t="s">
        <v>2424</v>
      </c>
      <c r="H620" s="70" t="s">
        <v>2425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2428</v>
      </c>
      <c r="B621" s="70">
        <v>514</v>
      </c>
      <c r="C621" s="70">
        <v>4</v>
      </c>
      <c r="D621" s="70">
        <v>31</v>
      </c>
      <c r="E621" s="70">
        <v>2007</v>
      </c>
      <c r="F621" s="70" t="s">
        <v>791</v>
      </c>
      <c r="G621" s="70" t="s">
        <v>2424</v>
      </c>
      <c r="H621" s="70" t="s">
        <v>2425</v>
      </c>
      <c r="I621" s="148"/>
      <c r="J621" s="71">
        <v>29939.043669465951</v>
      </c>
      <c r="K621" s="71">
        <v>437.1538800133726</v>
      </c>
      <c r="L621" s="71">
        <v>401.55617795673481</v>
      </c>
      <c r="M621" s="71">
        <v>11801.21915988764</v>
      </c>
      <c r="N621" s="71">
        <v>11653.60749268795</v>
      </c>
      <c r="O621" s="71">
        <v>6364.970701347811</v>
      </c>
      <c r="P621" s="71">
        <v>3288.0251931345911</v>
      </c>
      <c r="Q621" s="71">
        <v>547.28547519833398</v>
      </c>
      <c r="R621" s="71">
        <v>583.65614547991697</v>
      </c>
      <c r="S621" s="71">
        <v>877.78402362545012</v>
      </c>
      <c r="T621" s="72"/>
      <c r="U621" s="71">
        <v>2020115796</v>
      </c>
      <c r="V621" s="71">
        <v>207730</v>
      </c>
      <c r="W621" s="71">
        <v>4088</v>
      </c>
      <c r="X621" s="71">
        <v>2605233</v>
      </c>
      <c r="Y621" s="71">
        <v>3832776</v>
      </c>
      <c r="Z621" s="71">
        <v>3149332</v>
      </c>
      <c r="AA621" s="71">
        <v>643890</v>
      </c>
      <c r="AB621" s="71">
        <v>8798289</v>
      </c>
      <c r="AC621" s="71">
        <v>106168793</v>
      </c>
      <c r="AD621" s="71">
        <v>877.78402362545012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2429</v>
      </c>
      <c r="B622" s="70">
        <v>515</v>
      </c>
      <c r="C622" s="70">
        <v>5</v>
      </c>
      <c r="D622" s="70">
        <v>31</v>
      </c>
      <c r="E622" s="70">
        <v>2008</v>
      </c>
      <c r="F622" s="70" t="s">
        <v>792</v>
      </c>
      <c r="G622" s="70" t="s">
        <v>2424</v>
      </c>
      <c r="H622" s="70" t="s">
        <v>2425</v>
      </c>
      <c r="I622" s="148"/>
      <c r="J622" s="71">
        <v>27540.133661248528</v>
      </c>
      <c r="K622" s="71">
        <v>331.26075124686719</v>
      </c>
      <c r="L622" s="71">
        <v>319.25823582353843</v>
      </c>
      <c r="M622" s="71">
        <v>12343.65461286535</v>
      </c>
      <c r="N622" s="71">
        <v>11325.032712917389</v>
      </c>
      <c r="O622" s="71">
        <v>6118.8959827171047</v>
      </c>
      <c r="P622" s="71">
        <v>3210.042678869153</v>
      </c>
      <c r="Q622" s="71">
        <v>541.49175993187703</v>
      </c>
      <c r="R622" s="71">
        <v>534.81693264204728</v>
      </c>
      <c r="S622" s="71">
        <v>864.12245566719025</v>
      </c>
      <c r="T622" s="72"/>
      <c r="U622" s="71">
        <v>1949748289</v>
      </c>
      <c r="V622" s="71">
        <v>207730</v>
      </c>
      <c r="W622" s="71">
        <v>4088</v>
      </c>
      <c r="X622" s="71">
        <v>2605233</v>
      </c>
      <c r="Y622" s="71">
        <v>3887348</v>
      </c>
      <c r="Z622" s="71">
        <v>3133839</v>
      </c>
      <c r="AA622" s="71">
        <v>629336</v>
      </c>
      <c r="AB622" s="71">
        <v>8848329</v>
      </c>
      <c r="AC622" s="71">
        <v>101019560</v>
      </c>
      <c r="AD622" s="71">
        <v>864.12245566719025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2430</v>
      </c>
      <c r="B623" s="70">
        <v>516</v>
      </c>
      <c r="C623" s="70">
        <v>6</v>
      </c>
      <c r="D623" s="70">
        <v>31</v>
      </c>
      <c r="E623" s="70">
        <v>2009</v>
      </c>
      <c r="F623" s="70" t="s">
        <v>176</v>
      </c>
      <c r="G623" s="70" t="s">
        <v>2424</v>
      </c>
      <c r="H623" s="70" t="s">
        <v>2425</v>
      </c>
      <c r="I623" s="148"/>
      <c r="J623" s="71">
        <v>26576.61083046503</v>
      </c>
      <c r="K623" s="71">
        <v>310.58694707443283</v>
      </c>
      <c r="L623" s="71">
        <v>369.09330269712592</v>
      </c>
      <c r="M623" s="71">
        <v>11814.373268443071</v>
      </c>
      <c r="N623" s="71">
        <v>9774.279966035916</v>
      </c>
      <c r="O623" s="71">
        <v>6183.3768084296744</v>
      </c>
      <c r="P623" s="71">
        <v>3071.475199929489</v>
      </c>
      <c r="Q623" s="71">
        <v>517.99872918846904</v>
      </c>
      <c r="R623" s="71">
        <v>509.94918544291579</v>
      </c>
      <c r="S623" s="71">
        <v>882.22936492893859</v>
      </c>
      <c r="T623" s="72"/>
      <c r="U623" s="71">
        <v>1486838540</v>
      </c>
      <c r="V623" s="71">
        <v>237639</v>
      </c>
      <c r="W623" s="71">
        <v>6980</v>
      </c>
      <c r="X623" s="71">
        <v>2911100</v>
      </c>
      <c r="Y623" s="71">
        <v>3928288</v>
      </c>
      <c r="Z623" s="71">
        <v>3125848</v>
      </c>
      <c r="AA623" s="71">
        <v>618195</v>
      </c>
      <c r="AB623" s="71">
        <v>8885458</v>
      </c>
      <c r="AC623" s="71">
        <v>93970207</v>
      </c>
      <c r="AD623" s="71">
        <v>882.22936492893859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4.49</v>
      </c>
      <c r="BJ623" s="71">
        <v>17133.039000000001</v>
      </c>
      <c r="BK623" s="71">
        <v>3858.8960000000002</v>
      </c>
      <c r="BL623" s="71">
        <v>3432.5819999999994</v>
      </c>
      <c r="BM623" s="71">
        <v>34.6</v>
      </c>
      <c r="BN623" s="72"/>
      <c r="BO623" s="71">
        <v>0</v>
      </c>
      <c r="BP623" s="71">
        <v>1</v>
      </c>
      <c r="BQ623" s="71">
        <v>417</v>
      </c>
      <c r="BR623" s="71">
        <v>19</v>
      </c>
      <c r="BS623" s="71">
        <v>368</v>
      </c>
      <c r="BT623" s="71">
        <v>1</v>
      </c>
      <c r="BU623"/>
      <c r="BV623" s="70">
        <v>22642.732</v>
      </c>
      <c r="BW623" s="70">
        <v>68.456999999999994</v>
      </c>
      <c r="BX623" s="70">
        <v>1165.0899999999999</v>
      </c>
      <c r="BY623" s="70">
        <v>19.283000000000001</v>
      </c>
      <c r="BZ623" s="70">
        <v>258.137</v>
      </c>
      <c r="CA623" s="70">
        <v>45.331000000000003</v>
      </c>
      <c r="CB623" s="70">
        <v>226.57300000000001</v>
      </c>
      <c r="CC623" s="70">
        <v>38.003999999999998</v>
      </c>
      <c r="CD623" s="70">
        <v>0</v>
      </c>
    </row>
    <row r="624" spans="1:82">
      <c r="A624" s="70" t="s">
        <v>2431</v>
      </c>
      <c r="B624" s="70">
        <v>517</v>
      </c>
      <c r="C624" s="70">
        <v>7</v>
      </c>
      <c r="D624" s="70">
        <v>31</v>
      </c>
      <c r="E624" s="70">
        <v>2010</v>
      </c>
      <c r="F624" s="70" t="s">
        <v>177</v>
      </c>
      <c r="G624" s="70" t="s">
        <v>2424</v>
      </c>
      <c r="H624" s="70" t="s">
        <v>2425</v>
      </c>
      <c r="I624" s="148"/>
      <c r="J624" s="71">
        <v>26254.741613512331</v>
      </c>
      <c r="K624" s="71">
        <v>332.05993329666342</v>
      </c>
      <c r="L624" s="71">
        <v>341.98227742793227</v>
      </c>
      <c r="M624" s="71">
        <v>11963.25420857784</v>
      </c>
      <c r="N624" s="71">
        <v>10435.52981759318</v>
      </c>
      <c r="O624" s="71">
        <v>6142.3169987679612</v>
      </c>
      <c r="P624" s="71">
        <v>3119.5003329923029</v>
      </c>
      <c r="Q624" s="71">
        <v>541.86772797650997</v>
      </c>
      <c r="R624" s="71">
        <v>515.48661320113467</v>
      </c>
      <c r="S624" s="71">
        <v>823.78200116159599</v>
      </c>
      <c r="T624" s="72"/>
      <c r="U624" s="71">
        <v>1724668311</v>
      </c>
      <c r="V624" s="71">
        <v>237639</v>
      </c>
      <c r="W624" s="71">
        <v>6980</v>
      </c>
      <c r="X624" s="71">
        <v>2911100</v>
      </c>
      <c r="Y624" s="71">
        <v>3962170</v>
      </c>
      <c r="Z624" s="71">
        <v>3119520</v>
      </c>
      <c r="AA624" s="71">
        <v>612181</v>
      </c>
      <c r="AB624" s="71">
        <v>8906590</v>
      </c>
      <c r="AC624" s="71">
        <v>90018688</v>
      </c>
      <c r="AD624" s="71">
        <v>823.78200116159587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18.013999999999999</v>
      </c>
      <c r="BJ624" s="71">
        <v>18693.223999999998</v>
      </c>
      <c r="BK624" s="71">
        <v>5368.7139999999999</v>
      </c>
      <c r="BL624" s="71">
        <v>3523.3250000000007</v>
      </c>
      <c r="BM624" s="71">
        <v>0</v>
      </c>
      <c r="BN624" s="72"/>
      <c r="BO624" s="71">
        <v>0</v>
      </c>
      <c r="BP624" s="71">
        <v>4</v>
      </c>
      <c r="BQ624" s="71">
        <v>424</v>
      </c>
      <c r="BR624" s="71">
        <v>22</v>
      </c>
      <c r="BS624" s="71">
        <v>388</v>
      </c>
      <c r="BT624" s="71">
        <v>0</v>
      </c>
      <c r="BU624"/>
      <c r="BV624" s="70">
        <v>25812.100999999999</v>
      </c>
      <c r="BW624" s="70">
        <v>79.512</v>
      </c>
      <c r="BX624" s="70">
        <v>1239.0119999999999</v>
      </c>
      <c r="BY624" s="70">
        <v>19.050999999999998</v>
      </c>
      <c r="BZ624" s="70">
        <v>253.131</v>
      </c>
      <c r="CA624" s="70">
        <v>24.283000000000001</v>
      </c>
      <c r="CB624" s="70">
        <v>136.60300000000001</v>
      </c>
      <c r="CC624" s="70">
        <v>39.584000000000003</v>
      </c>
      <c r="CD624" s="70">
        <v>0</v>
      </c>
    </row>
    <row r="625" spans="1:82">
      <c r="A625" s="70" t="s">
        <v>2432</v>
      </c>
      <c r="B625" s="70">
        <v>518</v>
      </c>
      <c r="C625" s="70">
        <v>8</v>
      </c>
      <c r="D625" s="70">
        <v>31</v>
      </c>
      <c r="E625" s="70">
        <v>2011</v>
      </c>
      <c r="F625" s="70" t="s">
        <v>178</v>
      </c>
      <c r="G625" s="70" t="s">
        <v>2424</v>
      </c>
      <c r="H625" s="70" t="s">
        <v>2425</v>
      </c>
      <c r="I625" s="148"/>
      <c r="J625" s="71">
        <v>27016.476803333051</v>
      </c>
      <c r="K625" s="71">
        <v>519.58580576872441</v>
      </c>
      <c r="L625" s="71">
        <v>313.43988885651902</v>
      </c>
      <c r="M625" s="71">
        <v>15115.28978205585</v>
      </c>
      <c r="N625" s="71">
        <v>11053.27607927397</v>
      </c>
      <c r="O625" s="71">
        <v>6041.3344284893692</v>
      </c>
      <c r="P625" s="71">
        <v>3030.2524259331963</v>
      </c>
      <c r="Q625" s="71">
        <v>625.79450691448903</v>
      </c>
      <c r="R625" s="71">
        <v>506.76301314041427</v>
      </c>
      <c r="S625" s="71">
        <v>846.96856859603054</v>
      </c>
      <c r="T625" s="72"/>
      <c r="U625" s="71">
        <v>1785059381</v>
      </c>
      <c r="V625" s="71">
        <v>237639</v>
      </c>
      <c r="W625" s="71">
        <v>6980</v>
      </c>
      <c r="X625" s="71">
        <v>2911100</v>
      </c>
      <c r="Y625" s="71">
        <v>3993565</v>
      </c>
      <c r="Z625" s="71">
        <v>3134891</v>
      </c>
      <c r="AA625" s="71">
        <v>612363</v>
      </c>
      <c r="AB625" s="71">
        <v>8917368</v>
      </c>
      <c r="AC625" s="71">
        <v>88348938</v>
      </c>
      <c r="AD625" s="71">
        <v>846.96856859603054</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9.2859999999999996</v>
      </c>
      <c r="BJ625" s="71">
        <v>18470.48</v>
      </c>
      <c r="BK625" s="71">
        <v>6036.2969999999996</v>
      </c>
      <c r="BL625" s="71">
        <v>2952.7674000000002</v>
      </c>
      <c r="BM625" s="71">
        <v>0</v>
      </c>
      <c r="BN625" s="72"/>
      <c r="BO625" s="71">
        <v>0</v>
      </c>
      <c r="BP625" s="71">
        <v>3</v>
      </c>
      <c r="BQ625" s="71">
        <v>425</v>
      </c>
      <c r="BR625" s="71">
        <v>22</v>
      </c>
      <c r="BS625" s="71">
        <v>372</v>
      </c>
      <c r="BT625" s="71">
        <v>0</v>
      </c>
      <c r="BU625"/>
      <c r="BV625" s="70">
        <v>25901.707399999999</v>
      </c>
      <c r="BW625" s="70">
        <v>79.155000000000001</v>
      </c>
      <c r="BX625" s="70">
        <v>970.79600000000005</v>
      </c>
      <c r="BY625" s="70">
        <v>19.606000000000002</v>
      </c>
      <c r="BZ625" s="70">
        <v>254.09899999999999</v>
      </c>
      <c r="CA625" s="70">
        <v>69.453000000000003</v>
      </c>
      <c r="CB625" s="70">
        <v>118.637</v>
      </c>
      <c r="CC625" s="70">
        <v>55.377000000000002</v>
      </c>
      <c r="CD625" s="70">
        <v>0</v>
      </c>
    </row>
    <row r="626" spans="1:82">
      <c r="A626" s="70" t="s">
        <v>2433</v>
      </c>
      <c r="B626" s="70">
        <v>519</v>
      </c>
      <c r="C626" s="70">
        <v>9</v>
      </c>
      <c r="D626" s="70">
        <v>31</v>
      </c>
      <c r="E626" s="70">
        <v>2012</v>
      </c>
      <c r="F626" s="70" t="s">
        <v>179</v>
      </c>
      <c r="G626" s="70" t="s">
        <v>2424</v>
      </c>
      <c r="H626" s="70" t="s">
        <v>2425</v>
      </c>
      <c r="I626" s="148"/>
      <c r="J626" s="71">
        <v>26992.087846073478</v>
      </c>
      <c r="K626" s="71">
        <v>492.62870644283299</v>
      </c>
      <c r="L626" s="71">
        <v>309.08173339001371</v>
      </c>
      <c r="M626" s="71">
        <v>15547.4003584777</v>
      </c>
      <c r="N626" s="71">
        <v>11831.71969503786</v>
      </c>
      <c r="O626" s="71">
        <v>6018.1067583739987</v>
      </c>
      <c r="P626" s="71">
        <v>3043.5018172912182</v>
      </c>
      <c r="Q626" s="71">
        <v>692.59091599149599</v>
      </c>
      <c r="R626" s="71">
        <v>542.64578224413845</v>
      </c>
      <c r="S626" s="71">
        <v>903.2385517482802</v>
      </c>
      <c r="T626" s="72"/>
      <c r="U626" s="71">
        <v>1746130179</v>
      </c>
      <c r="V626" s="71">
        <v>237639</v>
      </c>
      <c r="W626" s="71">
        <v>6980</v>
      </c>
      <c r="X626" s="71">
        <v>2911100</v>
      </c>
      <c r="Y626" s="71">
        <v>4092210</v>
      </c>
      <c r="Z626" s="71">
        <v>3147607</v>
      </c>
      <c r="AA626" s="71">
        <v>611561</v>
      </c>
      <c r="AB626" s="71">
        <v>9083643</v>
      </c>
      <c r="AC626" s="71">
        <v>92154392</v>
      </c>
      <c r="AD626" s="71">
        <v>903.2385517482802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10.802</v>
      </c>
      <c r="BJ626" s="71">
        <v>21850.857</v>
      </c>
      <c r="BK626" s="71">
        <v>5470.7290000000003</v>
      </c>
      <c r="BL626" s="71">
        <v>3560.5700999999995</v>
      </c>
      <c r="BM626" s="71">
        <v>0</v>
      </c>
      <c r="BN626" s="72"/>
      <c r="BO626" s="71">
        <v>0</v>
      </c>
      <c r="BP626" s="71">
        <v>2</v>
      </c>
      <c r="BQ626" s="71">
        <v>444</v>
      </c>
      <c r="BR626" s="71">
        <v>22</v>
      </c>
      <c r="BS626" s="71">
        <v>407</v>
      </c>
      <c r="BT626" s="71">
        <v>0</v>
      </c>
      <c r="BU626"/>
      <c r="BV626" s="70">
        <v>29294.288100000002</v>
      </c>
      <c r="BW626" s="70">
        <v>99.186000000000007</v>
      </c>
      <c r="BX626" s="70">
        <v>1055.454</v>
      </c>
      <c r="BY626" s="70">
        <v>19.712</v>
      </c>
      <c r="BZ626" s="70">
        <v>272.29599999999999</v>
      </c>
      <c r="CA626" s="70">
        <v>62.427</v>
      </c>
      <c r="CB626" s="70">
        <v>54.08</v>
      </c>
      <c r="CC626" s="70">
        <v>35.515000000000001</v>
      </c>
      <c r="CD626" s="70">
        <v>0</v>
      </c>
    </row>
    <row r="627" spans="1:82">
      <c r="A627" s="70" t="s">
        <v>2434</v>
      </c>
      <c r="B627" s="70">
        <v>520</v>
      </c>
      <c r="C627" s="70">
        <v>10</v>
      </c>
      <c r="D627" s="70">
        <v>31</v>
      </c>
      <c r="E627" s="70">
        <v>2013</v>
      </c>
      <c r="F627" s="70" t="s">
        <v>180</v>
      </c>
      <c r="G627" s="70" t="s">
        <v>2424</v>
      </c>
      <c r="H627" s="70" t="s">
        <v>2425</v>
      </c>
      <c r="I627" s="148"/>
      <c r="J627" s="71">
        <v>28592.602938453649</v>
      </c>
      <c r="K627" s="71">
        <v>441.97268594864983</v>
      </c>
      <c r="L627" s="71">
        <v>282.75181605065683</v>
      </c>
      <c r="M627" s="71">
        <v>16425.145739998959</v>
      </c>
      <c r="N627" s="71">
        <v>12542.7360030173</v>
      </c>
      <c r="O627" s="71">
        <v>5800.1943430640085</v>
      </c>
      <c r="P627" s="71">
        <v>3066.6888779662713</v>
      </c>
      <c r="Q627" s="71">
        <v>703.97641062745504</v>
      </c>
      <c r="R627" s="71">
        <v>571.67236187955507</v>
      </c>
      <c r="S627" s="71">
        <v>813.56456810576958</v>
      </c>
      <c r="T627" s="72"/>
      <c r="U627" s="71">
        <v>1722614249</v>
      </c>
      <c r="V627" s="71">
        <v>237639</v>
      </c>
      <c r="W627" s="71">
        <v>6980</v>
      </c>
      <c r="X627" s="71">
        <v>2911100</v>
      </c>
      <c r="Y627" s="71">
        <v>4114032</v>
      </c>
      <c r="Z627" s="71">
        <v>3169080</v>
      </c>
      <c r="AA627" s="71">
        <v>613907</v>
      </c>
      <c r="AB627" s="71">
        <v>9100606</v>
      </c>
      <c r="AC627" s="71">
        <v>94767162</v>
      </c>
      <c r="AD627" s="71">
        <v>813.56456810576958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3.8210000000000002</v>
      </c>
      <c r="BI627" s="71">
        <v>11.106</v>
      </c>
      <c r="BJ627" s="71">
        <v>20252.690999999999</v>
      </c>
      <c r="BK627" s="71">
        <v>5503.6310000000003</v>
      </c>
      <c r="BL627" s="71">
        <v>3743.1793999999995</v>
      </c>
      <c r="BM627" s="71">
        <v>0</v>
      </c>
      <c r="BN627" s="72"/>
      <c r="BO627" s="71">
        <v>1</v>
      </c>
      <c r="BP627" s="71">
        <v>2</v>
      </c>
      <c r="BQ627" s="71">
        <v>444</v>
      </c>
      <c r="BR627" s="71">
        <v>22</v>
      </c>
      <c r="BS627" s="71">
        <v>402</v>
      </c>
      <c r="BT627" s="71">
        <v>0</v>
      </c>
      <c r="BU627"/>
      <c r="BV627" s="70">
        <v>27546.6564</v>
      </c>
      <c r="BW627" s="70">
        <v>192.11099999999999</v>
      </c>
      <c r="BX627" s="70">
        <v>1525.1759999999999</v>
      </c>
      <c r="BY627" s="70">
        <v>15.519</v>
      </c>
      <c r="BZ627" s="70">
        <v>149.85300000000001</v>
      </c>
      <c r="CA627" s="70">
        <v>26.488</v>
      </c>
      <c r="CB627" s="70">
        <v>30.271999999999998</v>
      </c>
      <c r="CC627" s="70">
        <v>28.353000000000002</v>
      </c>
      <c r="CD627" s="70">
        <v>0</v>
      </c>
    </row>
    <row r="628" spans="1:82">
      <c r="A628" s="70" t="s">
        <v>2435</v>
      </c>
      <c r="B628" s="70">
        <v>521</v>
      </c>
      <c r="C628" s="70">
        <v>11</v>
      </c>
      <c r="D628" s="70">
        <v>31</v>
      </c>
      <c r="E628" s="70">
        <v>2014</v>
      </c>
      <c r="F628" s="70" t="s">
        <v>181</v>
      </c>
      <c r="G628" s="70" t="s">
        <v>2424</v>
      </c>
      <c r="H628" s="70" t="s">
        <v>2425</v>
      </c>
      <c r="I628" s="148"/>
      <c r="J628" s="71">
        <v>27069.784994312839</v>
      </c>
      <c r="K628" s="71">
        <v>433.35954664329631</v>
      </c>
      <c r="L628" s="71">
        <v>385.0637786286436</v>
      </c>
      <c r="M628" s="71">
        <v>14762.4947291714</v>
      </c>
      <c r="N628" s="71">
        <v>12565.640339540751</v>
      </c>
      <c r="O628" s="71">
        <v>5516.8816212102274</v>
      </c>
      <c r="P628" s="71">
        <v>3089.1316795123516</v>
      </c>
      <c r="Q628" s="71">
        <v>676.61536648989795</v>
      </c>
      <c r="R628" s="71">
        <v>556.09554522147641</v>
      </c>
      <c r="S628" s="71">
        <v>856.73273955045545</v>
      </c>
      <c r="T628" s="72"/>
      <c r="U628" s="71">
        <v>1772105105</v>
      </c>
      <c r="V628" s="71">
        <v>209209</v>
      </c>
      <c r="W628" s="71">
        <v>6010</v>
      </c>
      <c r="X628" s="71">
        <v>3031395</v>
      </c>
      <c r="Y628" s="71">
        <v>4150981</v>
      </c>
      <c r="Z628" s="71">
        <v>3174713</v>
      </c>
      <c r="AA628" s="71">
        <v>615202</v>
      </c>
      <c r="AB628" s="71">
        <v>9116666</v>
      </c>
      <c r="AC628" s="71">
        <v>92474829</v>
      </c>
      <c r="AD628" s="71">
        <v>856.73273955045545</v>
      </c>
      <c r="AE628" s="72"/>
      <c r="AF628" s="71"/>
      <c r="AG628" s="71"/>
      <c r="AH628" s="71"/>
      <c r="AI628" s="71"/>
      <c r="AJ628" s="71"/>
      <c r="AK628" s="71"/>
      <c r="AL628" s="71"/>
      <c r="AM628" s="71"/>
      <c r="AN628" s="71"/>
      <c r="AO628" s="71"/>
      <c r="AP628" s="71"/>
      <c r="AQ628" s="72"/>
      <c r="AR628" s="71">
        <v>61851</v>
      </c>
      <c r="AS628" s="71">
        <v>3922</v>
      </c>
      <c r="AT628" s="71">
        <v>4</v>
      </c>
      <c r="AU628" s="71">
        <v>12</v>
      </c>
      <c r="AV628" s="71">
        <v>0</v>
      </c>
      <c r="AW628" s="71">
        <v>10</v>
      </c>
      <c r="AX628" s="71"/>
      <c r="AY628" s="72"/>
      <c r="AZ628" s="71">
        <v>228963.3</v>
      </c>
      <c r="BA628" s="71">
        <v>140332.4</v>
      </c>
      <c r="BB628" s="71">
        <v>6270</v>
      </c>
      <c r="BC628" s="71">
        <v>1373.8</v>
      </c>
      <c r="BD628" s="71">
        <v>0</v>
      </c>
      <c r="BE628" s="71">
        <v>51346.3</v>
      </c>
      <c r="BF628" s="71"/>
      <c r="BG628" s="72"/>
      <c r="BH628" s="71">
        <v>0</v>
      </c>
      <c r="BI628" s="71">
        <v>11.271000000000001</v>
      </c>
      <c r="BJ628" s="71">
        <v>19916.025000000001</v>
      </c>
      <c r="BK628" s="71">
        <v>5431.2420000000002</v>
      </c>
      <c r="BL628" s="71">
        <v>3810.5722999999994</v>
      </c>
      <c r="BM628" s="71">
        <v>0</v>
      </c>
      <c r="BN628" s="72"/>
      <c r="BO628" s="71">
        <v>0</v>
      </c>
      <c r="BP628" s="71">
        <v>2</v>
      </c>
      <c r="BQ628" s="71">
        <v>445</v>
      </c>
      <c r="BR628" s="71">
        <v>20</v>
      </c>
      <c r="BS628" s="71">
        <v>402</v>
      </c>
      <c r="BT628" s="71">
        <v>0</v>
      </c>
      <c r="BU628"/>
      <c r="BV628" s="70">
        <v>27155.1613</v>
      </c>
      <c r="BW628" s="70">
        <v>163.83500000000001</v>
      </c>
      <c r="BX628" s="70">
        <v>1565.0119999999999</v>
      </c>
      <c r="BY628" s="70">
        <v>13.404999999999999</v>
      </c>
      <c r="BZ628" s="70">
        <v>176.578</v>
      </c>
      <c r="CA628" s="70">
        <v>32.656999999999996</v>
      </c>
      <c r="CB628" s="70">
        <v>21.32</v>
      </c>
      <c r="CC628" s="70">
        <v>41.142000000000003</v>
      </c>
      <c r="CD628" s="70">
        <v>0</v>
      </c>
    </row>
    <row r="629" spans="1:82">
      <c r="A629" s="70" t="s">
        <v>2436</v>
      </c>
      <c r="B629" s="70">
        <v>522</v>
      </c>
      <c r="C629" s="70">
        <v>12</v>
      </c>
      <c r="D629" s="70">
        <v>31</v>
      </c>
      <c r="E629" s="70">
        <v>2015</v>
      </c>
      <c r="F629" s="70" t="s">
        <v>182</v>
      </c>
      <c r="G629" s="70" t="s">
        <v>2424</v>
      </c>
      <c r="H629" s="70" t="s">
        <v>2425</v>
      </c>
      <c r="I629" s="148"/>
      <c r="J629" s="71">
        <v>26339.301719863259</v>
      </c>
      <c r="K629" s="71">
        <v>413.7936536372672</v>
      </c>
      <c r="L629" s="71">
        <v>425.37084691571653</v>
      </c>
      <c r="M629" s="71">
        <v>14840.60069752353</v>
      </c>
      <c r="N629" s="71">
        <v>11210.263654635401</v>
      </c>
      <c r="O629" s="71">
        <v>5470.7929397089711</v>
      </c>
      <c r="P629" s="71">
        <v>3100.2258341160427</v>
      </c>
      <c r="Q629" s="71">
        <v>663.77850116868694</v>
      </c>
      <c r="R629" s="71">
        <v>545.91155050824375</v>
      </c>
      <c r="S629" s="71">
        <v>838.05868595713582</v>
      </c>
      <c r="T629" s="72"/>
      <c r="U629" s="71">
        <v>1747722611</v>
      </c>
      <c r="V629" s="71">
        <v>209209</v>
      </c>
      <c r="W629" s="71">
        <v>6010</v>
      </c>
      <c r="X629" s="71">
        <v>3031395</v>
      </c>
      <c r="Y629" s="71">
        <v>4193331</v>
      </c>
      <c r="Z629" s="71">
        <v>3178489</v>
      </c>
      <c r="AA629" s="71">
        <v>616924</v>
      </c>
      <c r="AB629" s="71">
        <v>9136151</v>
      </c>
      <c r="AC629" s="71">
        <v>93314672</v>
      </c>
      <c r="AD629" s="71">
        <v>838.05868595713582</v>
      </c>
      <c r="AE629" s="72"/>
      <c r="AF629" s="71">
        <v>12469870659.296881</v>
      </c>
      <c r="AG629" s="71">
        <v>351077782.1918605</v>
      </c>
      <c r="AH629" s="71">
        <v>81277504.161301106</v>
      </c>
      <c r="AI629" s="71">
        <v>21367496268.509281</v>
      </c>
      <c r="AJ629" s="71">
        <v>16483184130.846979</v>
      </c>
      <c r="AK629" s="71"/>
      <c r="AL629" s="71"/>
      <c r="AM629" s="71">
        <v>1252071169.837975</v>
      </c>
      <c r="AN629" s="71"/>
      <c r="AO629" s="71"/>
      <c r="AP629" s="71">
        <v>52004977514.844276</v>
      </c>
      <c r="AQ629" s="72"/>
      <c r="AR629" s="71">
        <v>71084</v>
      </c>
      <c r="AS629" s="71">
        <v>5726</v>
      </c>
      <c r="AT629" s="71">
        <v>4</v>
      </c>
      <c r="AU629" s="71">
        <v>13</v>
      </c>
      <c r="AV629" s="71">
        <v>0</v>
      </c>
      <c r="AW629" s="71">
        <v>11</v>
      </c>
      <c r="AX629" s="71"/>
      <c r="AY629" s="72"/>
      <c r="AZ629" s="71">
        <v>267634.59999999998</v>
      </c>
      <c r="BA629" s="71">
        <v>212773.50000000009</v>
      </c>
      <c r="BB629" s="71">
        <v>6270</v>
      </c>
      <c r="BC629" s="71">
        <v>1399.7</v>
      </c>
      <c r="BD629" s="71">
        <v>0</v>
      </c>
      <c r="BE629" s="71">
        <v>100346.3</v>
      </c>
      <c r="BF629" s="71"/>
      <c r="BG629" s="72"/>
      <c r="BH629" s="71">
        <v>0</v>
      </c>
      <c r="BI629" s="71">
        <v>10.913</v>
      </c>
      <c r="BJ629" s="71">
        <v>18650.129000000001</v>
      </c>
      <c r="BK629" s="71">
        <v>5497.7340000000004</v>
      </c>
      <c r="BL629" s="71">
        <v>3777.5488000000005</v>
      </c>
      <c r="BM629" s="71">
        <v>0</v>
      </c>
      <c r="BN629" s="72"/>
      <c r="BO629" s="71">
        <v>0</v>
      </c>
      <c r="BP629" s="71">
        <v>2</v>
      </c>
      <c r="BQ629" s="71">
        <v>437</v>
      </c>
      <c r="BR629" s="71">
        <v>21</v>
      </c>
      <c r="BS629" s="71">
        <v>400</v>
      </c>
      <c r="BT629" s="71">
        <v>0</v>
      </c>
      <c r="BU629"/>
      <c r="BV629" s="70">
        <v>26166.4208</v>
      </c>
      <c r="BW629" s="70">
        <v>107.982</v>
      </c>
      <c r="BX629" s="70">
        <v>1344.6559999999999</v>
      </c>
      <c r="BY629" s="70">
        <v>14.536</v>
      </c>
      <c r="BZ629" s="70">
        <v>163.22200000000001</v>
      </c>
      <c r="CA629" s="70">
        <v>48.622</v>
      </c>
      <c r="CB629" s="70">
        <v>39.886000000000003</v>
      </c>
      <c r="CC629" s="70">
        <v>51</v>
      </c>
      <c r="CD629" s="70">
        <v>0</v>
      </c>
    </row>
    <row r="630" spans="1:82">
      <c r="A630" s="70" t="s">
        <v>2437</v>
      </c>
      <c r="B630" s="70">
        <v>523</v>
      </c>
      <c r="C630" s="70">
        <v>13</v>
      </c>
      <c r="D630" s="70">
        <v>31</v>
      </c>
      <c r="E630" s="70">
        <v>2016</v>
      </c>
      <c r="F630" s="70" t="s">
        <v>155</v>
      </c>
      <c r="G630" s="70" t="s">
        <v>2424</v>
      </c>
      <c r="H630" s="70" t="s">
        <v>2425</v>
      </c>
      <c r="I630" s="148"/>
      <c r="J630" s="71">
        <v>25749.162414012724</v>
      </c>
      <c r="K630" s="71">
        <v>407.52997532063881</v>
      </c>
      <c r="L630" s="71">
        <v>466.70377562630102</v>
      </c>
      <c r="M630" s="71">
        <v>12579.741993252515</v>
      </c>
      <c r="N630" s="71">
        <v>10852.317332095483</v>
      </c>
      <c r="O630" s="71">
        <v>5425.2159470927418</v>
      </c>
      <c r="P630" s="71">
        <v>3075.1482754521721</v>
      </c>
      <c r="Q630" s="71">
        <v>646.66369083754137</v>
      </c>
      <c r="R630" s="71">
        <v>551.32195413542024</v>
      </c>
      <c r="S630" s="71">
        <v>837.19273763930198</v>
      </c>
      <c r="T630" s="72"/>
      <c r="U630" s="71">
        <v>1628816296</v>
      </c>
      <c r="V630" s="71">
        <v>209209</v>
      </c>
      <c r="W630" s="71">
        <v>6010</v>
      </c>
      <c r="X630" s="71">
        <v>3031395</v>
      </c>
      <c r="Y630" s="71">
        <v>4236072</v>
      </c>
      <c r="Z630" s="71">
        <v>3190756</v>
      </c>
      <c r="AA630" s="71">
        <v>632913</v>
      </c>
      <c r="AB630" s="71">
        <v>9155389</v>
      </c>
      <c r="AC630" s="71">
        <v>94160362.839674547</v>
      </c>
      <c r="AD630" s="71">
        <v>837.19273763930198</v>
      </c>
      <c r="AE630" s="72"/>
      <c r="AF630" s="71">
        <v>12478185220.770411</v>
      </c>
      <c r="AG630" s="71">
        <v>326176517.5912981</v>
      </c>
      <c r="AH630" s="71">
        <v>85420041.959472492</v>
      </c>
      <c r="AI630" s="71">
        <v>19887350148.371769</v>
      </c>
      <c r="AJ630" s="71">
        <v>15757647916.837891</v>
      </c>
      <c r="AK630" s="71"/>
      <c r="AL630" s="71"/>
      <c r="AM630" s="71">
        <v>1255682441.7763059</v>
      </c>
      <c r="AN630" s="71"/>
      <c r="AO630" s="71"/>
      <c r="AP630" s="71">
        <v>49790462287.307144</v>
      </c>
      <c r="AQ630" s="72"/>
      <c r="AR630" s="71">
        <v>78184</v>
      </c>
      <c r="AS630" s="71">
        <v>6742</v>
      </c>
      <c r="AT630" s="71">
        <v>4</v>
      </c>
      <c r="AU630" s="71">
        <v>16</v>
      </c>
      <c r="AV630" s="71">
        <v>0</v>
      </c>
      <c r="AW630" s="71">
        <v>11</v>
      </c>
      <c r="AX630" s="71"/>
      <c r="AY630" s="72"/>
      <c r="AZ630" s="71">
        <v>299279.09999999998</v>
      </c>
      <c r="BA630" s="71">
        <v>239457.8</v>
      </c>
      <c r="BB630" s="71">
        <v>6270</v>
      </c>
      <c r="BC630" s="71">
        <v>1604.7</v>
      </c>
      <c r="BD630" s="71">
        <v>0</v>
      </c>
      <c r="BE630" s="71">
        <v>99786.3</v>
      </c>
      <c r="BF630" s="71"/>
      <c r="BG630" s="72"/>
      <c r="BH630" s="71">
        <v>3.6930000000000001</v>
      </c>
      <c r="BI630" s="71">
        <v>10.388</v>
      </c>
      <c r="BJ630" s="71">
        <v>19183.458600000002</v>
      </c>
      <c r="BK630" s="71">
        <v>3827.288</v>
      </c>
      <c r="BL630" s="71">
        <v>3660.3307</v>
      </c>
      <c r="BM630" s="71">
        <v>0</v>
      </c>
      <c r="BN630" s="72"/>
      <c r="BO630" s="71">
        <v>1</v>
      </c>
      <c r="BP630" s="71">
        <v>2</v>
      </c>
      <c r="BQ630" s="71">
        <v>428</v>
      </c>
      <c r="BR630" s="71">
        <v>17</v>
      </c>
      <c r="BS630" s="71">
        <v>405</v>
      </c>
      <c r="BT630" s="71">
        <v>0</v>
      </c>
      <c r="BU630"/>
      <c r="BV630" s="70">
        <v>24564.664700000001</v>
      </c>
      <c r="BW630" s="70">
        <v>193.32900000000001</v>
      </c>
      <c r="BX630" s="70">
        <v>1647.1130000000001</v>
      </c>
      <c r="BY630" s="70">
        <v>18.484000000000002</v>
      </c>
      <c r="BZ630" s="70">
        <v>164.018</v>
      </c>
      <c r="CA630" s="70">
        <v>56.218600000000002</v>
      </c>
      <c r="CB630" s="70">
        <v>12.878</v>
      </c>
      <c r="CC630" s="70">
        <v>28.452999999999999</v>
      </c>
      <c r="CD630" s="70">
        <v>0</v>
      </c>
    </row>
    <row r="631" spans="1:82">
      <c r="A631" s="70" t="s">
        <v>2438</v>
      </c>
      <c r="B631" s="70">
        <v>524</v>
      </c>
      <c r="C631" s="70">
        <v>14</v>
      </c>
      <c r="D631" s="70">
        <v>31</v>
      </c>
      <c r="E631" s="70">
        <v>2017</v>
      </c>
      <c r="F631" s="70" t="s">
        <v>156</v>
      </c>
      <c r="G631" s="70" t="s">
        <v>2424</v>
      </c>
      <c r="H631" s="70" t="s">
        <v>2425</v>
      </c>
      <c r="I631" s="148"/>
      <c r="J631" s="71">
        <v>25959.946218263238</v>
      </c>
      <c r="K631" s="71">
        <v>420.60415091502597</v>
      </c>
      <c r="L631" s="71">
        <v>551.95426816780071</v>
      </c>
      <c r="M631" s="71">
        <v>12549.083627071786</v>
      </c>
      <c r="N631" s="71">
        <v>11150.040900266145</v>
      </c>
      <c r="O631" s="71">
        <v>5349.4375029083531</v>
      </c>
      <c r="P631" s="71">
        <v>3062.9778159326588</v>
      </c>
      <c r="Q631" s="71">
        <v>626.42317219890003</v>
      </c>
      <c r="R631" s="71">
        <v>548.74602636040981</v>
      </c>
      <c r="S631" s="71">
        <v>869.10199440854149</v>
      </c>
      <c r="T631" s="72"/>
      <c r="U631" s="71">
        <v>1795642664</v>
      </c>
      <c r="V631" s="71">
        <v>209209</v>
      </c>
      <c r="W631" s="71">
        <v>6010</v>
      </c>
      <c r="X631" s="71">
        <v>3031395</v>
      </c>
      <c r="Y631" s="71">
        <v>4280874</v>
      </c>
      <c r="Z631" s="71">
        <v>3198378</v>
      </c>
      <c r="AA631" s="71">
        <v>634427</v>
      </c>
      <c r="AB631" s="71">
        <v>9171274</v>
      </c>
      <c r="AC631" s="71">
        <v>95580027.999999985</v>
      </c>
      <c r="AD631" s="71">
        <v>869.10199440854149</v>
      </c>
      <c r="AE631" s="72"/>
      <c r="AF631" s="71">
        <v>12919986083.459021</v>
      </c>
      <c r="AG631" s="71">
        <v>339180023.91620111</v>
      </c>
      <c r="AH631" s="71">
        <v>121595484.3900172</v>
      </c>
      <c r="AI631" s="71">
        <v>20597148975.369888</v>
      </c>
      <c r="AJ631" s="71">
        <v>16910272126.607349</v>
      </c>
      <c r="AK631" s="71"/>
      <c r="AL631" s="71"/>
      <c r="AM631" s="71">
        <v>1259829314.9565761</v>
      </c>
      <c r="AN631" s="71"/>
      <c r="AO631" s="71"/>
      <c r="AP631" s="71">
        <v>52148012008.699051</v>
      </c>
      <c r="AQ631" s="72"/>
      <c r="AR631" s="71">
        <v>83941</v>
      </c>
      <c r="AS631" s="71">
        <v>7467</v>
      </c>
      <c r="AT631" s="71">
        <v>4</v>
      </c>
      <c r="AU631" s="71">
        <v>16</v>
      </c>
      <c r="AV631" s="71">
        <v>0</v>
      </c>
      <c r="AW631" s="71">
        <v>11</v>
      </c>
      <c r="AX631" s="71"/>
      <c r="AY631" s="72"/>
      <c r="AZ631" s="71">
        <v>324984.90000000002</v>
      </c>
      <c r="BA631" s="71">
        <v>256672.2999999999</v>
      </c>
      <c r="BB631" s="71">
        <v>6270</v>
      </c>
      <c r="BC631" s="71">
        <v>1604.7</v>
      </c>
      <c r="BD631" s="71">
        <v>0</v>
      </c>
      <c r="BE631" s="71">
        <v>99786.26</v>
      </c>
      <c r="BF631" s="71"/>
      <c r="BG631" s="72"/>
      <c r="BH631" s="71">
        <v>3.8490000000000002</v>
      </c>
      <c r="BI631" s="71">
        <v>9.5139999999999993</v>
      </c>
      <c r="BJ631" s="71">
        <v>19361.203000000001</v>
      </c>
      <c r="BK631" s="71">
        <v>5288.0169999999998</v>
      </c>
      <c r="BL631" s="71">
        <v>3967.7059999999997</v>
      </c>
      <c r="BM631" s="71">
        <v>0</v>
      </c>
      <c r="BN631" s="72"/>
      <c r="BO631" s="71">
        <v>1</v>
      </c>
      <c r="BP631" s="71">
        <v>2</v>
      </c>
      <c r="BQ631" s="71">
        <v>439</v>
      </c>
      <c r="BR631" s="71">
        <v>20</v>
      </c>
      <c r="BS631" s="71">
        <v>418</v>
      </c>
      <c r="BT631" s="71">
        <v>0</v>
      </c>
      <c r="BU631"/>
      <c r="BV631" s="70">
        <v>26186.342000000001</v>
      </c>
      <c r="BW631" s="70">
        <v>194.81800000000001</v>
      </c>
      <c r="BX631" s="70">
        <v>1900.673</v>
      </c>
      <c r="BY631" s="70">
        <v>19.198</v>
      </c>
      <c r="BZ631" s="70">
        <v>213.86199999999999</v>
      </c>
      <c r="CA631" s="70">
        <v>50.923999999999999</v>
      </c>
      <c r="CB631" s="70">
        <v>33.213999999999999</v>
      </c>
      <c r="CC631" s="70">
        <v>31.257999999999999</v>
      </c>
      <c r="CD631" s="70">
        <v>0</v>
      </c>
    </row>
    <row r="632" spans="1:82">
      <c r="A632" s="70" t="s">
        <v>2439</v>
      </c>
      <c r="B632" s="70">
        <v>525</v>
      </c>
      <c r="C632" s="70">
        <v>15</v>
      </c>
      <c r="D632" s="70">
        <v>31</v>
      </c>
      <c r="E632" s="70">
        <v>2018</v>
      </c>
      <c r="F632" s="70" t="s">
        <v>183</v>
      </c>
      <c r="G632" s="70" t="s">
        <v>2424</v>
      </c>
      <c r="H632" s="70" t="s">
        <v>2425</v>
      </c>
      <c r="I632" s="148"/>
      <c r="J632" s="71">
        <v>25379.414519137543</v>
      </c>
      <c r="K632" s="71">
        <v>392.8562890031688</v>
      </c>
      <c r="L632" s="71">
        <v>362.37179754519815</v>
      </c>
      <c r="M632" s="71">
        <v>12367.230644086156</v>
      </c>
      <c r="N632" s="71">
        <v>10828.726434663795</v>
      </c>
      <c r="O632" s="71">
        <v>5243.468305871319</v>
      </c>
      <c r="P632" s="71">
        <v>3056.3015956429344</v>
      </c>
      <c r="Q632" s="71">
        <v>582.43949934484101</v>
      </c>
      <c r="R632" s="71">
        <v>531.39938774199106</v>
      </c>
      <c r="S632" s="71">
        <v>918.64613026577945</v>
      </c>
      <c r="T632" s="72"/>
      <c r="U632" s="71">
        <v>1844305776</v>
      </c>
      <c r="V632" s="71">
        <v>209209</v>
      </c>
      <c r="W632" s="71">
        <v>6010</v>
      </c>
      <c r="X632" s="71">
        <v>3031395</v>
      </c>
      <c r="Y632" s="71">
        <v>4328814</v>
      </c>
      <c r="Z632" s="71">
        <v>3195048</v>
      </c>
      <c r="AA632" s="71">
        <v>639409</v>
      </c>
      <c r="AB632" s="71">
        <v>9189521</v>
      </c>
      <c r="AC632" s="71">
        <v>92195858</v>
      </c>
      <c r="AD632" s="71">
        <v>918.64613026577945</v>
      </c>
      <c r="AE632" s="72"/>
      <c r="AF632" s="71">
        <v>12246945920.16186</v>
      </c>
      <c r="AG632" s="71">
        <v>301166645.13589692</v>
      </c>
      <c r="AH632" s="71">
        <v>72442263.20774138</v>
      </c>
      <c r="AI632" s="71">
        <v>19970036320.905128</v>
      </c>
      <c r="AJ632" s="71">
        <v>15878284560.198219</v>
      </c>
      <c r="AK632" s="71"/>
      <c r="AL632" s="71"/>
      <c r="AM632" s="71">
        <v>1264947772.558023</v>
      </c>
      <c r="AN632" s="71"/>
      <c r="AO632" s="71"/>
      <c r="AP632" s="71">
        <v>49733823482.166862</v>
      </c>
      <c r="AQ632" s="72"/>
      <c r="AR632" s="71">
        <v>116725</v>
      </c>
      <c r="AS632" s="71">
        <v>8436</v>
      </c>
      <c r="AT632" s="71">
        <v>3</v>
      </c>
      <c r="AU632" s="71">
        <v>17</v>
      </c>
      <c r="AV632" s="71">
        <v>0</v>
      </c>
      <c r="AW632" s="71">
        <v>13</v>
      </c>
      <c r="AX632" s="71"/>
      <c r="AY632" s="72"/>
      <c r="AZ632" s="71">
        <v>441778.20000000036</v>
      </c>
      <c r="BA632" s="71">
        <v>282206.09999999998</v>
      </c>
      <c r="BB632" s="71">
        <v>4770</v>
      </c>
      <c r="BC632" s="71">
        <v>1944.5</v>
      </c>
      <c r="BD632" s="71">
        <v>0</v>
      </c>
      <c r="BE632" s="71">
        <v>104286.26000000001</v>
      </c>
      <c r="BF632" s="71"/>
      <c r="BG632" s="72"/>
      <c r="BH632" s="71">
        <v>3.3889999999999998</v>
      </c>
      <c r="BI632" s="71">
        <v>9.1479999999999997</v>
      </c>
      <c r="BJ632" s="71">
        <v>19439.478999999999</v>
      </c>
      <c r="BK632" s="71">
        <v>5130.116</v>
      </c>
      <c r="BL632" s="71">
        <v>4003.7679999999991</v>
      </c>
      <c r="BM632" s="71">
        <v>0</v>
      </c>
      <c r="BN632" s="72"/>
      <c r="BO632" s="71">
        <v>1</v>
      </c>
      <c r="BP632" s="71">
        <v>2</v>
      </c>
      <c r="BQ632" s="71">
        <v>424</v>
      </c>
      <c r="BR632" s="71">
        <v>20</v>
      </c>
      <c r="BS632" s="71">
        <v>409</v>
      </c>
      <c r="BT632" s="71">
        <v>0</v>
      </c>
      <c r="BU632"/>
      <c r="BV632" s="70">
        <v>26116.587</v>
      </c>
      <c r="BW632" s="70">
        <v>202.00899999999999</v>
      </c>
      <c r="BX632" s="70">
        <v>1936.6890000000001</v>
      </c>
      <c r="BY632" s="70">
        <v>25.620999999999999</v>
      </c>
      <c r="BZ632" s="70">
        <v>246.42400000000001</v>
      </c>
      <c r="CA632" s="70">
        <v>19.271000000000001</v>
      </c>
      <c r="CB632" s="70">
        <v>27.385999999999999</v>
      </c>
      <c r="CC632" s="70">
        <v>11.913</v>
      </c>
      <c r="CD632" s="70">
        <v>0</v>
      </c>
    </row>
    <row r="633" spans="1:82">
      <c r="A633" s="70" t="s">
        <v>2440</v>
      </c>
      <c r="B633" s="70">
        <v>526</v>
      </c>
      <c r="C633" s="70">
        <v>16</v>
      </c>
      <c r="D633" s="70">
        <v>31</v>
      </c>
      <c r="E633" s="70">
        <v>2019</v>
      </c>
      <c r="F633" s="70" t="s">
        <v>158</v>
      </c>
      <c r="G633" s="70" t="s">
        <v>2424</v>
      </c>
      <c r="H633" s="70" t="s">
        <v>2425</v>
      </c>
      <c r="I633" s="148"/>
      <c r="J633" s="71">
        <v>24237.368514019759</v>
      </c>
      <c r="K633" s="71">
        <v>357.31189590690173</v>
      </c>
      <c r="L633" s="71">
        <v>365.4577535044686</v>
      </c>
      <c r="M633" s="71">
        <v>12363.204153329736</v>
      </c>
      <c r="N633" s="71">
        <v>11158.586450849114</v>
      </c>
      <c r="O633" s="71">
        <v>5088.6229854110525</v>
      </c>
      <c r="P633" s="71">
        <v>3032.9636874620596</v>
      </c>
      <c r="Q633" s="71">
        <v>568.31668769749797</v>
      </c>
      <c r="R633" s="71">
        <v>493.13316405378009</v>
      </c>
      <c r="S633" s="71">
        <v>867.56936891692919</v>
      </c>
      <c r="T633" s="72"/>
      <c r="U633" s="71">
        <v>1774613863</v>
      </c>
      <c r="V633" s="71">
        <v>209209</v>
      </c>
      <c r="W633" s="71">
        <v>6010</v>
      </c>
      <c r="X633" s="71">
        <v>3031395</v>
      </c>
      <c r="Y633" s="71">
        <v>4381327</v>
      </c>
      <c r="Z633" s="71">
        <v>3185819</v>
      </c>
      <c r="AA633" s="71">
        <v>629777</v>
      </c>
      <c r="AB633" s="71">
        <v>9209442</v>
      </c>
      <c r="AC633" s="71">
        <v>86958126</v>
      </c>
      <c r="AD633" s="71">
        <v>867.56936891692919</v>
      </c>
      <c r="AE633" s="72"/>
      <c r="AF633" s="71">
        <v>12096355263.737551</v>
      </c>
      <c r="AG633" s="71">
        <v>289769937.99243969</v>
      </c>
      <c r="AH633" s="71">
        <v>76459444.99770534</v>
      </c>
      <c r="AI633" s="71">
        <v>20737655230.205391</v>
      </c>
      <c r="AJ633" s="71">
        <v>16351710772.403641</v>
      </c>
      <c r="AK633" s="71">
        <v>0</v>
      </c>
      <c r="AL633" s="71">
        <v>0</v>
      </c>
      <c r="AM633" s="71">
        <v>1254256671.7577419</v>
      </c>
      <c r="AN633" s="71">
        <v>0</v>
      </c>
      <c r="AO633" s="71">
        <v>0</v>
      </c>
      <c r="AP633" s="71">
        <v>50806207321.094475</v>
      </c>
      <c r="AQ633" s="72"/>
      <c r="AR633" s="71">
        <v>97528</v>
      </c>
      <c r="AS633" s="71">
        <v>8958</v>
      </c>
      <c r="AT633" s="71">
        <v>3</v>
      </c>
      <c r="AU633" s="71">
        <v>17</v>
      </c>
      <c r="AV633" s="71">
        <v>0</v>
      </c>
      <c r="AW633" s="71">
        <v>16</v>
      </c>
      <c r="AX633" s="71"/>
      <c r="AY633" s="72"/>
      <c r="AZ633" s="71">
        <v>384994.40000000107</v>
      </c>
      <c r="BA633" s="71">
        <v>295957.7</v>
      </c>
      <c r="BB633" s="71">
        <v>4770</v>
      </c>
      <c r="BC633" s="71">
        <v>1596.7</v>
      </c>
      <c r="BD633" s="71">
        <v>0</v>
      </c>
      <c r="BE633" s="71">
        <v>115763.628</v>
      </c>
      <c r="BF633" s="71"/>
      <c r="BG633" s="72"/>
      <c r="BH633" s="71">
        <v>3.613</v>
      </c>
      <c r="BI633" s="71">
        <v>9.2220000000000013</v>
      </c>
      <c r="BJ633" s="71">
        <v>18121.850999999999</v>
      </c>
      <c r="BK633" s="71">
        <v>5056.6469999999999</v>
      </c>
      <c r="BL633" s="71">
        <v>3849.5150000000003</v>
      </c>
      <c r="BM633" s="71">
        <v>0</v>
      </c>
      <c r="BN633" s="72"/>
      <c r="BO633" s="71">
        <v>1</v>
      </c>
      <c r="BP633" s="71">
        <v>2</v>
      </c>
      <c r="BQ633" s="71">
        <v>427</v>
      </c>
      <c r="BR633" s="71">
        <v>20</v>
      </c>
      <c r="BS633" s="71">
        <v>407</v>
      </c>
      <c r="BT633" s="71">
        <v>0</v>
      </c>
      <c r="BU633"/>
      <c r="BV633" s="70">
        <v>25084.626</v>
      </c>
      <c r="BW633" s="70">
        <v>126.79</v>
      </c>
      <c r="BX633" s="70">
        <v>1491.3109999999999</v>
      </c>
      <c r="BY633" s="70">
        <v>17.204000000000001</v>
      </c>
      <c r="BZ633" s="70">
        <v>226.726</v>
      </c>
      <c r="CA633" s="70">
        <v>30.623999999999999</v>
      </c>
      <c r="CB633" s="70">
        <v>33.759</v>
      </c>
      <c r="CC633" s="70">
        <v>29.808</v>
      </c>
      <c r="CD633" s="70">
        <v>0</v>
      </c>
    </row>
    <row r="634" spans="1:82">
      <c r="A634" s="70" t="s">
        <v>2441</v>
      </c>
      <c r="B634" s="70">
        <v>527</v>
      </c>
      <c r="C634" s="70">
        <v>17</v>
      </c>
      <c r="D634" s="70">
        <v>31</v>
      </c>
      <c r="E634" s="70">
        <v>2020</v>
      </c>
      <c r="F634" s="70" t="s">
        <v>159</v>
      </c>
      <c r="G634" s="1064" t="s">
        <v>2424</v>
      </c>
      <c r="H634" s="70" t="s">
        <v>2425</v>
      </c>
      <c r="I634" s="148"/>
      <c r="J634" s="71">
        <v>22025.019401078633</v>
      </c>
      <c r="K634" s="71">
        <v>379.87629628302125</v>
      </c>
      <c r="L634" s="71">
        <v>394.64654091180847</v>
      </c>
      <c r="M634" s="71">
        <v>11200.142469214987</v>
      </c>
      <c r="N634" s="71">
        <v>11458.498802273054</v>
      </c>
      <c r="O634" s="71">
        <v>4476.163815415779</v>
      </c>
      <c r="P634" s="71">
        <v>2873.688605851682</v>
      </c>
      <c r="Q634" s="71">
        <v>543.63231511527397</v>
      </c>
      <c r="R634" s="71">
        <v>454.86200237633432</v>
      </c>
      <c r="S634" s="71">
        <v>858.6047778834195</v>
      </c>
      <c r="T634" s="72"/>
      <c r="U634" s="71">
        <v>1583527800</v>
      </c>
      <c r="V634" s="71">
        <v>208794</v>
      </c>
      <c r="W634" s="71">
        <v>6704</v>
      </c>
      <c r="X634" s="71">
        <v>3115967</v>
      </c>
      <c r="Y634" s="71">
        <v>4429961</v>
      </c>
      <c r="Z634" s="71">
        <v>3198546</v>
      </c>
      <c r="AA634" s="71">
        <v>634234</v>
      </c>
      <c r="AB634" s="71">
        <v>9220245</v>
      </c>
      <c r="AC634" s="71">
        <v>80633281</v>
      </c>
      <c r="AD634" s="71">
        <v>858.6047778834195</v>
      </c>
      <c r="AE634" s="72"/>
      <c r="AF634" s="71">
        <v>11031231380.87035</v>
      </c>
      <c r="AG634" s="71">
        <v>290295693.31708843</v>
      </c>
      <c r="AH634" s="71">
        <v>81751618.66162248</v>
      </c>
      <c r="AI634" s="71">
        <v>18919260801.914639</v>
      </c>
      <c r="AJ634" s="71">
        <v>18507076532.573811</v>
      </c>
      <c r="AK634" s="71">
        <v>0</v>
      </c>
      <c r="AL634" s="71">
        <v>0</v>
      </c>
      <c r="AM634" s="71">
        <v>1203344411.558526</v>
      </c>
      <c r="AN634" s="71">
        <v>0</v>
      </c>
      <c r="AO634" s="71">
        <v>0</v>
      </c>
      <c r="AP634" s="71">
        <v>50032960438.896034</v>
      </c>
      <c r="AQ634" s="72"/>
      <c r="AR634" s="71">
        <v>104936</v>
      </c>
      <c r="AS634" s="71">
        <v>9086</v>
      </c>
      <c r="AT634" s="71">
        <v>4</v>
      </c>
      <c r="AU634" s="71">
        <v>17</v>
      </c>
      <c r="AV634" s="71">
        <v>0</v>
      </c>
      <c r="AW634" s="71">
        <v>16</v>
      </c>
      <c r="AX634" s="71"/>
      <c r="AY634" s="72"/>
      <c r="AZ634" s="71">
        <v>419467.0000000007</v>
      </c>
      <c r="BA634" s="71">
        <v>311583.90000000008</v>
      </c>
      <c r="BB634" s="71">
        <v>5370</v>
      </c>
      <c r="BC634" s="71">
        <v>1596.7</v>
      </c>
      <c r="BD634" s="71">
        <v>0</v>
      </c>
      <c r="BE634" s="71">
        <v>115763.628</v>
      </c>
      <c r="BF634" s="71"/>
      <c r="BG634" s="72"/>
      <c r="BH634" s="71">
        <v>3.9020000000000001</v>
      </c>
      <c r="BI634" s="71">
        <v>8.5879999999999992</v>
      </c>
      <c r="BJ634" s="71">
        <v>15627.598</v>
      </c>
      <c r="BK634" s="71">
        <v>4292.7089999999998</v>
      </c>
      <c r="BL634" s="71">
        <v>3413.2879999999996</v>
      </c>
      <c r="BM634" s="71">
        <v>0</v>
      </c>
      <c r="BN634" s="72"/>
      <c r="BO634" s="71">
        <v>1</v>
      </c>
      <c r="BP634" s="71">
        <v>2</v>
      </c>
      <c r="BQ634" s="71">
        <v>414</v>
      </c>
      <c r="BR634" s="71">
        <v>21</v>
      </c>
      <c r="BS634" s="71">
        <v>398</v>
      </c>
      <c r="BT634" s="71">
        <v>0</v>
      </c>
      <c r="BU634"/>
      <c r="BV634" s="70">
        <v>21727.248</v>
      </c>
      <c r="BW634" s="70">
        <v>120.321</v>
      </c>
      <c r="BX634" s="70">
        <v>1222.307</v>
      </c>
      <c r="BY634" s="70">
        <v>16.484000000000002</v>
      </c>
      <c r="BZ634" s="70">
        <v>190.28100000000001</v>
      </c>
      <c r="CA634" s="70">
        <v>17.652999999999999</v>
      </c>
      <c r="CB634" s="70">
        <v>39.177999999999997</v>
      </c>
      <c r="CC634" s="70">
        <v>12.613</v>
      </c>
      <c r="CD634" s="70">
        <v>0</v>
      </c>
    </row>
    <row r="635" spans="1:82">
      <c r="A635" s="70" t="s">
        <v>2442</v>
      </c>
      <c r="B635" s="70">
        <v>527</v>
      </c>
      <c r="C635" s="70">
        <v>18</v>
      </c>
      <c r="D635" s="70">
        <v>31</v>
      </c>
      <c r="E635" s="70">
        <v>2021</v>
      </c>
      <c r="F635" s="70" t="s">
        <v>160</v>
      </c>
      <c r="G635" s="1064" t="s">
        <v>2424</v>
      </c>
      <c r="H635" s="70" t="s">
        <v>2425</v>
      </c>
      <c r="I635" s="148"/>
      <c r="J635" s="71">
        <v>23111.148899747761</v>
      </c>
      <c r="K635" s="71">
        <v>477.07578462088128</v>
      </c>
      <c r="L635" s="71">
        <v>384.66950543788363</v>
      </c>
      <c r="M635" s="71">
        <v>12067.419573399095</v>
      </c>
      <c r="N635" s="71">
        <v>10976.877724210533</v>
      </c>
      <c r="O635" s="71">
        <v>4354.6883466251365</v>
      </c>
      <c r="P635" s="71">
        <v>2969.1419076511438</v>
      </c>
      <c r="Q635" s="71">
        <v>538.04945595992604</v>
      </c>
      <c r="R635" s="71">
        <v>511.30103919173808</v>
      </c>
      <c r="S635" s="71">
        <v>825.98854154524872</v>
      </c>
      <c r="T635" s="72"/>
      <c r="U635" s="71">
        <v>1737517810</v>
      </c>
      <c r="V635" s="71">
        <v>208794</v>
      </c>
      <c r="W635" s="71">
        <v>6704</v>
      </c>
      <c r="X635" s="71">
        <v>3115967</v>
      </c>
      <c r="Y635" s="71">
        <v>4468179</v>
      </c>
      <c r="Z635" s="71">
        <v>3204013</v>
      </c>
      <c r="AA635" s="71">
        <v>638991</v>
      </c>
      <c r="AB635" s="71">
        <v>9215210</v>
      </c>
      <c r="AC635" s="71">
        <v>87929700</v>
      </c>
      <c r="AD635" s="71">
        <v>825.98854154524872</v>
      </c>
      <c r="AE635" s="72"/>
      <c r="AF635" s="71">
        <v>10696715906.304039</v>
      </c>
      <c r="AG635" s="71">
        <v>359790138.7429204</v>
      </c>
      <c r="AH635" s="71">
        <v>77384059.403510973</v>
      </c>
      <c r="AI635" s="71">
        <v>20138840966.82444</v>
      </c>
      <c r="AJ635" s="71">
        <v>16348356944.886959</v>
      </c>
      <c r="AK635" s="71">
        <v>0</v>
      </c>
      <c r="AL635" s="71">
        <v>0</v>
      </c>
      <c r="AM635" s="71">
        <v>1209624291.5653434</v>
      </c>
      <c r="AN635" s="71">
        <v>0</v>
      </c>
      <c r="AO635" s="71">
        <v>0</v>
      </c>
      <c r="AP635" s="71">
        <v>48830712307.727211</v>
      </c>
      <c r="AQ635" s="72"/>
      <c r="AR635" s="71">
        <v>137173</v>
      </c>
      <c r="AS635" s="71">
        <v>9221</v>
      </c>
      <c r="AT635" s="71">
        <v>4</v>
      </c>
      <c r="AU635" s="71">
        <v>17</v>
      </c>
      <c r="AV635" s="71">
        <v>0</v>
      </c>
      <c r="AW635" s="71">
        <v>18</v>
      </c>
      <c r="AX635" s="71"/>
      <c r="AY635" s="72"/>
      <c r="AZ635" s="71">
        <v>537765.70000000007</v>
      </c>
      <c r="BA635" s="71">
        <v>325491.70000000321</v>
      </c>
      <c r="BB635" s="71">
        <v>5370</v>
      </c>
      <c r="BC635" s="71">
        <v>1596.7</v>
      </c>
      <c r="BD635" s="71">
        <v>0</v>
      </c>
      <c r="BE635" s="71">
        <v>121661.75999999999</v>
      </c>
      <c r="BF635" s="71"/>
      <c r="BG635" s="72"/>
      <c r="BH635" s="71">
        <v>3.5390000000000001</v>
      </c>
      <c r="BI635" s="71">
        <v>7.9909999999999997</v>
      </c>
      <c r="BJ635" s="71">
        <v>16230.575000000001</v>
      </c>
      <c r="BK635" s="71">
        <v>5058.2640000000001</v>
      </c>
      <c r="BL635" s="71">
        <v>3621.5869999999995</v>
      </c>
      <c r="BM635" s="71">
        <v>0</v>
      </c>
      <c r="BN635" s="72"/>
      <c r="BO635" s="71">
        <v>1</v>
      </c>
      <c r="BP635" s="71">
        <v>2</v>
      </c>
      <c r="BQ635" s="71">
        <v>414</v>
      </c>
      <c r="BR635" s="71">
        <v>21</v>
      </c>
      <c r="BS635" s="71">
        <v>409</v>
      </c>
      <c r="BT635" s="71">
        <v>0</v>
      </c>
      <c r="BU635"/>
      <c r="BV635" s="70">
        <v>23072.387999999999</v>
      </c>
      <c r="BW635" s="70">
        <v>109.98099999999999</v>
      </c>
      <c r="BX635" s="70">
        <v>1462.596</v>
      </c>
      <c r="BY635" s="70">
        <v>17.524999999999999</v>
      </c>
      <c r="BZ635" s="70">
        <v>189.095</v>
      </c>
      <c r="CA635" s="70">
        <v>20.797999999999998</v>
      </c>
      <c r="CB635" s="70">
        <v>33.18</v>
      </c>
      <c r="CC635" s="70">
        <v>16.393000000000001</v>
      </c>
      <c r="CD635" s="70">
        <v>0</v>
      </c>
    </row>
    <row r="636" spans="1:82">
      <c r="A636" s="70" t="s">
        <v>2443</v>
      </c>
      <c r="B636" s="70">
        <v>527</v>
      </c>
      <c r="C636" s="70">
        <v>19</v>
      </c>
      <c r="D636" s="70">
        <v>31</v>
      </c>
      <c r="E636" s="70">
        <v>2022</v>
      </c>
      <c r="F636" s="70" t="s">
        <v>161</v>
      </c>
      <c r="G636" s="70" t="s">
        <v>2424</v>
      </c>
      <c r="H636" s="70" t="s">
        <v>2425</v>
      </c>
      <c r="I636" s="148"/>
      <c r="J636" s="71">
        <v>22252.713117290772</v>
      </c>
      <c r="K636" s="71">
        <v>420.18923631033869</v>
      </c>
      <c r="L636" s="71">
        <v>273.26146756396179</v>
      </c>
      <c r="M636" s="71">
        <v>11954.312007433648</v>
      </c>
      <c r="N636" s="71">
        <v>11314.94633672953</v>
      </c>
      <c r="O636" s="71">
        <v>4593.588774197915</v>
      </c>
      <c r="P636" s="71">
        <v>2957.3883664578198</v>
      </c>
      <c r="Q636" s="71">
        <v>542.30916578478787</v>
      </c>
      <c r="R636" s="71">
        <v>527.65923970443123</v>
      </c>
      <c r="S636" s="71">
        <v>821.38545518887565</v>
      </c>
      <c r="T636" s="72"/>
      <c r="U636" s="71">
        <v>1823177796</v>
      </c>
      <c r="V636" s="71">
        <v>208794</v>
      </c>
      <c r="W636" s="71">
        <v>6704</v>
      </c>
      <c r="X636" s="71">
        <v>3115967</v>
      </c>
      <c r="Y636" s="71">
        <v>4512592</v>
      </c>
      <c r="Z636" s="71">
        <v>3211162</v>
      </c>
      <c r="AA636" s="71">
        <v>646164</v>
      </c>
      <c r="AB636" s="71">
        <v>9212003</v>
      </c>
      <c r="AC636" s="71">
        <v>91882539.999999985</v>
      </c>
      <c r="AD636" s="71">
        <v>821.38545518887565</v>
      </c>
      <c r="AE636" s="72"/>
      <c r="AF636" s="71">
        <v>10675521525.86034</v>
      </c>
      <c r="AG636" s="71">
        <v>344156449.23478812</v>
      </c>
      <c r="AH636" s="71">
        <v>62778728.682337269</v>
      </c>
      <c r="AI636" s="71">
        <v>19656206044.104691</v>
      </c>
      <c r="AJ636" s="71">
        <v>17346172255.864521</v>
      </c>
      <c r="AK636" s="71">
        <v>0</v>
      </c>
      <c r="AL636" s="71">
        <v>0</v>
      </c>
      <c r="AM636" s="71">
        <v>1189521023.460232</v>
      </c>
      <c r="AN636" s="71">
        <v>0</v>
      </c>
      <c r="AO636" s="71">
        <v>0</v>
      </c>
      <c r="AP636" s="71">
        <v>49274356027.206909</v>
      </c>
      <c r="AQ636" s="72"/>
      <c r="AR636" s="71">
        <v>146754</v>
      </c>
      <c r="AS636" s="71">
        <v>9265</v>
      </c>
      <c r="AT636" s="71">
        <v>4</v>
      </c>
      <c r="AU636" s="71">
        <v>18</v>
      </c>
      <c r="AV636" s="71">
        <v>0</v>
      </c>
      <c r="AW636" s="71">
        <v>18</v>
      </c>
      <c r="AX636" s="71"/>
      <c r="AY636" s="72"/>
      <c r="AZ636" s="71">
        <v>581515.70000002137</v>
      </c>
      <c r="BA636" s="71">
        <v>336306.20000000339</v>
      </c>
      <c r="BB636" s="71">
        <v>5370</v>
      </c>
      <c r="BC636" s="71">
        <v>6056.7</v>
      </c>
      <c r="BD636" s="71">
        <v>0</v>
      </c>
      <c r="BE636" s="71">
        <v>121661.76000000001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2444</v>
      </c>
      <c r="B637" s="70">
        <v>527</v>
      </c>
      <c r="C637" s="70">
        <v>20</v>
      </c>
      <c r="D637" s="70">
        <v>31</v>
      </c>
      <c r="E637" s="70">
        <v>2023</v>
      </c>
      <c r="F637" s="70" t="s">
        <v>1539</v>
      </c>
      <c r="G637" s="70" t="s">
        <v>2424</v>
      </c>
      <c r="H637" s="70" t="s">
        <v>2425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156599</v>
      </c>
      <c r="AS637" s="71">
        <v>9302</v>
      </c>
      <c r="AT637" s="71">
        <v>4</v>
      </c>
      <c r="AU637" s="71">
        <v>20</v>
      </c>
      <c r="AV637" s="71">
        <v>0</v>
      </c>
      <c r="AW637" s="71">
        <v>20</v>
      </c>
      <c r="AX637" s="71"/>
      <c r="AY637" s="72"/>
      <c r="AZ637" s="71">
        <v>624643.60000004608</v>
      </c>
      <c r="BA637" s="71">
        <v>338585.60000000341</v>
      </c>
      <c r="BB637" s="71">
        <v>5370</v>
      </c>
      <c r="BC637" s="71">
        <v>14446.7</v>
      </c>
      <c r="BD637" s="71">
        <v>0</v>
      </c>
      <c r="BE637" s="71">
        <v>126741.946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2445</v>
      </c>
      <c r="B638" s="70">
        <v>527</v>
      </c>
      <c r="C638" s="70">
        <v>21</v>
      </c>
      <c r="D638" s="70">
        <v>31</v>
      </c>
      <c r="E638" s="70">
        <v>2024</v>
      </c>
      <c r="F638" s="70" t="s">
        <v>1558</v>
      </c>
      <c r="G638" s="70" t="s">
        <v>2424</v>
      </c>
      <c r="H638" s="70" t="s">
        <v>2425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1567</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2327</v>
      </c>
      <c r="B9" s="70">
        <v>1</v>
      </c>
      <c r="C9" s="70">
        <v>1</v>
      </c>
      <c r="D9" s="70">
        <v>1</v>
      </c>
      <c r="E9" s="70">
        <v>1990</v>
      </c>
      <c r="F9" s="70" t="s">
        <v>787</v>
      </c>
      <c r="G9" s="1073" t="s">
        <v>2328</v>
      </c>
      <c r="H9" s="70" t="s">
        <v>2329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2330</v>
      </c>
      <c r="B10" s="70">
        <v>2</v>
      </c>
      <c r="C10" s="70">
        <v>2</v>
      </c>
      <c r="D10" s="70">
        <v>1</v>
      </c>
      <c r="E10" s="70">
        <v>2005</v>
      </c>
      <c r="F10" s="70" t="s">
        <v>789</v>
      </c>
      <c r="G10" s="1073" t="s">
        <v>2328</v>
      </c>
      <c r="H10" s="70" t="s">
        <v>2329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2331</v>
      </c>
      <c r="B11" s="70">
        <v>3</v>
      </c>
      <c r="C11" s="70">
        <v>3</v>
      </c>
      <c r="D11" s="70">
        <v>1</v>
      </c>
      <c r="E11" s="70">
        <v>2006</v>
      </c>
      <c r="F11" s="70" t="s">
        <v>790</v>
      </c>
      <c r="G11" s="1073" t="s">
        <v>2328</v>
      </c>
      <c r="H11" s="70" t="s">
        <v>2329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2332</v>
      </c>
      <c r="B12" s="70">
        <v>4</v>
      </c>
      <c r="C12" s="70">
        <v>4</v>
      </c>
      <c r="D12" s="70">
        <v>1</v>
      </c>
      <c r="E12" s="70">
        <v>2007</v>
      </c>
      <c r="F12" s="70" t="s">
        <v>791</v>
      </c>
      <c r="G12" s="1073" t="s">
        <v>2328</v>
      </c>
      <c r="H12" s="70" t="s">
        <v>2329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2333</v>
      </c>
      <c r="B13" s="70">
        <v>5</v>
      </c>
      <c r="C13" s="70">
        <v>5</v>
      </c>
      <c r="D13" s="70">
        <v>1</v>
      </c>
      <c r="E13" s="70">
        <v>2008</v>
      </c>
      <c r="F13" s="70" t="s">
        <v>792</v>
      </c>
      <c r="G13" s="1073" t="s">
        <v>2328</v>
      </c>
      <c r="H13" s="70" t="s">
        <v>2329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2334</v>
      </c>
      <c r="B14" s="70">
        <v>6</v>
      </c>
      <c r="C14" s="70">
        <v>6</v>
      </c>
      <c r="D14" s="70">
        <v>1</v>
      </c>
      <c r="E14" s="70">
        <v>2009</v>
      </c>
      <c r="F14" s="70" t="s">
        <v>176</v>
      </c>
      <c r="G14" s="1073" t="s">
        <v>2328</v>
      </c>
      <c r="H14" s="70" t="s">
        <v>2329</v>
      </c>
      <c r="I14" s="1066"/>
      <c r="J14" s="73">
        <v>0</v>
      </c>
      <c r="K14" s="73">
        <v>0</v>
      </c>
      <c r="L14" s="73">
        <v>0</v>
      </c>
      <c r="M14" s="73">
        <v>0</v>
      </c>
      <c r="N14" s="73">
        <v>0</v>
      </c>
      <c r="O14" s="73">
        <v>0</v>
      </c>
      <c r="P14" s="73">
        <v>0</v>
      </c>
      <c r="Q14" s="73">
        <v>0</v>
      </c>
      <c r="R14" s="73">
        <v>23.18</v>
      </c>
      <c r="S14" s="73">
        <v>29.7</v>
      </c>
      <c r="T14" s="73">
        <v>0</v>
      </c>
      <c r="U14" s="73">
        <v>0</v>
      </c>
      <c r="V14" s="73">
        <v>0</v>
      </c>
      <c r="W14" s="73">
        <v>0</v>
      </c>
      <c r="X14" s="73">
        <v>4.21</v>
      </c>
      <c r="Y14" s="73">
        <v>0</v>
      </c>
      <c r="Z14" s="73">
        <v>0</v>
      </c>
      <c r="AA14" s="73">
        <v>0</v>
      </c>
      <c r="AB14" s="73">
        <v>0</v>
      </c>
      <c r="AC14" s="73">
        <v>0</v>
      </c>
      <c r="AD14" s="73">
        <v>0</v>
      </c>
      <c r="AE14" s="73">
        <v>0</v>
      </c>
      <c r="AF14" s="73">
        <v>0</v>
      </c>
      <c r="AG14" s="73">
        <v>0</v>
      </c>
      <c r="AH14" s="73">
        <v>0</v>
      </c>
      <c r="AI14" s="73">
        <v>4.3099999999999996</v>
      </c>
      <c r="AJ14" s="73">
        <v>25.48</v>
      </c>
      <c r="AK14" s="73">
        <v>0</v>
      </c>
      <c r="AL14" s="73">
        <v>0</v>
      </c>
      <c r="AM14" s="73">
        <v>0</v>
      </c>
      <c r="AN14" s="73">
        <v>9.9</v>
      </c>
      <c r="AO14" s="73">
        <v>0</v>
      </c>
      <c r="AP14" s="73">
        <v>0</v>
      </c>
      <c r="AQ14" s="73">
        <v>0</v>
      </c>
      <c r="AR14" s="73">
        <v>0</v>
      </c>
      <c r="AS14" s="73">
        <v>15.87</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10.039999999999999</v>
      </c>
      <c r="BN14" s="73">
        <v>0</v>
      </c>
      <c r="BO14" s="73">
        <v>0</v>
      </c>
      <c r="BP14" s="73">
        <v>0</v>
      </c>
      <c r="BQ14" s="73">
        <v>0</v>
      </c>
      <c r="BR14" s="73">
        <v>0</v>
      </c>
      <c r="BS14" s="73">
        <v>0</v>
      </c>
      <c r="BT14" s="73">
        <v>0</v>
      </c>
      <c r="BU14" s="73">
        <v>0</v>
      </c>
      <c r="BV14" s="73">
        <v>0</v>
      </c>
      <c r="BW14" s="73">
        <v>0</v>
      </c>
      <c r="BX14" s="73">
        <v>0</v>
      </c>
      <c r="BY14" s="73">
        <v>0</v>
      </c>
      <c r="BZ14" s="73">
        <v>22.54</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4.3</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23.18</v>
      </c>
      <c r="DT14" s="73">
        <v>29.7</v>
      </c>
      <c r="DU14" s="73">
        <v>0</v>
      </c>
      <c r="DV14" s="73">
        <v>0</v>
      </c>
      <c r="DW14" s="73">
        <v>0</v>
      </c>
      <c r="DX14" s="73">
        <v>0</v>
      </c>
      <c r="DY14" s="73">
        <v>4.21</v>
      </c>
      <c r="DZ14" s="73">
        <v>0</v>
      </c>
      <c r="EA14" s="73">
        <v>0</v>
      </c>
      <c r="EB14" s="73">
        <v>0</v>
      </c>
      <c r="EC14" s="73">
        <v>0</v>
      </c>
      <c r="ED14" s="73">
        <v>0</v>
      </c>
      <c r="EE14" s="73">
        <v>0</v>
      </c>
      <c r="EF14" s="73">
        <v>0</v>
      </c>
      <c r="EG14" s="73">
        <v>0</v>
      </c>
      <c r="EH14" s="73">
        <v>0</v>
      </c>
      <c r="EI14" s="73">
        <v>0</v>
      </c>
      <c r="EJ14" s="73">
        <v>4.3099999999999996</v>
      </c>
      <c r="EK14" s="73">
        <v>25.48</v>
      </c>
      <c r="EL14" s="73">
        <v>0</v>
      </c>
      <c r="EM14" s="73">
        <v>0</v>
      </c>
      <c r="EN14" s="73">
        <v>0</v>
      </c>
      <c r="EO14" s="73">
        <v>9.9</v>
      </c>
      <c r="EP14" s="73">
        <v>0</v>
      </c>
      <c r="EQ14" s="73">
        <v>0</v>
      </c>
      <c r="ER14" s="73">
        <v>0</v>
      </c>
      <c r="ES14" s="73">
        <v>0</v>
      </c>
      <c r="ET14" s="73">
        <v>15.87</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10.039999999999999</v>
      </c>
      <c r="FO14" s="73">
        <v>0</v>
      </c>
      <c r="FP14" s="73">
        <v>0</v>
      </c>
      <c r="FQ14" s="73">
        <v>0</v>
      </c>
      <c r="FR14" s="73">
        <v>0</v>
      </c>
      <c r="FS14" s="73">
        <v>0</v>
      </c>
      <c r="FT14" s="73">
        <v>0</v>
      </c>
      <c r="FU14" s="73">
        <v>0</v>
      </c>
      <c r="FV14" s="73">
        <v>0</v>
      </c>
      <c r="FW14" s="73">
        <v>0</v>
      </c>
      <c r="FX14" s="73">
        <v>0</v>
      </c>
      <c r="FY14" s="73">
        <v>0</v>
      </c>
      <c r="FZ14" s="73">
        <v>0</v>
      </c>
      <c r="GA14" s="73">
        <v>22.54</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4.3</v>
      </c>
      <c r="HA14" s="73">
        <v>0</v>
      </c>
      <c r="HB14" s="73">
        <v>0</v>
      </c>
      <c r="HC14" s="73">
        <v>0</v>
      </c>
      <c r="HD14" s="73">
        <v>0</v>
      </c>
      <c r="HE14" s="73">
        <v>0</v>
      </c>
      <c r="HF14" s="73">
        <v>0</v>
      </c>
      <c r="HG14" s="73">
        <v>0</v>
      </c>
      <c r="HH14" s="73">
        <v>0</v>
      </c>
      <c r="HI14" s="73">
        <v>0</v>
      </c>
      <c r="HJ14" s="73">
        <v>0</v>
      </c>
      <c r="HK14" s="73">
        <v>96.78</v>
      </c>
      <c r="HL14" s="73">
        <v>15.87</v>
      </c>
      <c r="HM14" s="73">
        <v>0</v>
      </c>
      <c r="HN14" s="73">
        <v>0</v>
      </c>
      <c r="HO14" s="73">
        <v>10.039999999999999</v>
      </c>
      <c r="HP14" s="73">
        <v>0</v>
      </c>
      <c r="HQ14" s="73">
        <v>22.54</v>
      </c>
      <c r="HR14" s="73">
        <v>0</v>
      </c>
      <c r="HS14" s="73">
        <v>0</v>
      </c>
      <c r="HT14" s="73">
        <v>0</v>
      </c>
      <c r="HU14" s="73">
        <v>0</v>
      </c>
      <c r="HV14" s="73">
        <v>0</v>
      </c>
      <c r="HW14" s="73">
        <v>0</v>
      </c>
      <c r="HX14" s="73">
        <v>4.3</v>
      </c>
      <c r="HY14" s="73">
        <v>0</v>
      </c>
      <c r="HZ14" s="73">
        <v>0</v>
      </c>
      <c r="IA14" s="73">
        <v>0</v>
      </c>
      <c r="IB14" s="73">
        <v>0</v>
      </c>
      <c r="IC14" s="73">
        <v>0</v>
      </c>
      <c r="ID14" s="73">
        <v>0</v>
      </c>
      <c r="IE14" s="73">
        <v>0</v>
      </c>
      <c r="IF14" s="73">
        <v>96.78</v>
      </c>
      <c r="IG14" s="73">
        <v>15.87</v>
      </c>
      <c r="IH14" s="73">
        <v>0</v>
      </c>
      <c r="II14" s="73">
        <v>0</v>
      </c>
      <c r="IJ14" s="73">
        <v>10.039999999999999</v>
      </c>
      <c r="IK14" s="73">
        <v>0</v>
      </c>
      <c r="IL14" s="73">
        <v>22.54</v>
      </c>
      <c r="IM14" s="73">
        <v>0</v>
      </c>
      <c r="IN14" s="73">
        <v>0</v>
      </c>
      <c r="IO14" s="73">
        <v>0</v>
      </c>
      <c r="IP14" s="73">
        <v>0</v>
      </c>
      <c r="IQ14" s="73">
        <v>0</v>
      </c>
      <c r="IR14" s="73">
        <v>0</v>
      </c>
      <c r="IS14" s="73">
        <v>4.3</v>
      </c>
      <c r="IT14" s="73">
        <v>0</v>
      </c>
      <c r="IU14" s="73">
        <v>0</v>
      </c>
      <c r="IV14" s="74">
        <v>0</v>
      </c>
      <c r="IW14" s="71">
        <v>0</v>
      </c>
      <c r="IX14" s="71">
        <v>0</v>
      </c>
      <c r="IY14" s="71">
        <v>0</v>
      </c>
      <c r="IZ14" s="71">
        <v>0</v>
      </c>
      <c r="JA14" s="71">
        <v>0</v>
      </c>
      <c r="JB14" s="71">
        <v>0</v>
      </c>
      <c r="JC14" s="71">
        <v>0</v>
      </c>
      <c r="JD14" s="71">
        <v>0</v>
      </c>
      <c r="JE14" s="71">
        <v>2</v>
      </c>
      <c r="JF14" s="71">
        <v>1</v>
      </c>
      <c r="JG14" s="71">
        <v>0</v>
      </c>
      <c r="JH14" s="71">
        <v>0</v>
      </c>
      <c r="JI14" s="71">
        <v>0</v>
      </c>
      <c r="JJ14" s="71">
        <v>0</v>
      </c>
      <c r="JK14" s="71">
        <v>1</v>
      </c>
      <c r="JL14" s="71">
        <v>0</v>
      </c>
      <c r="JM14" s="71">
        <v>0</v>
      </c>
      <c r="JN14" s="71">
        <v>0</v>
      </c>
      <c r="JO14" s="71">
        <v>0</v>
      </c>
      <c r="JP14" s="71">
        <v>0</v>
      </c>
      <c r="JQ14" s="71">
        <v>0</v>
      </c>
      <c r="JR14" s="71">
        <v>0</v>
      </c>
      <c r="JS14" s="71">
        <v>0</v>
      </c>
      <c r="JT14" s="71">
        <v>0</v>
      </c>
      <c r="JU14" s="71">
        <v>0</v>
      </c>
      <c r="JV14" s="71">
        <v>1</v>
      </c>
      <c r="JW14" s="71">
        <v>2</v>
      </c>
      <c r="JX14" s="71">
        <v>0</v>
      </c>
      <c r="JY14" s="71">
        <v>0</v>
      </c>
      <c r="JZ14" s="71">
        <v>0</v>
      </c>
      <c r="KA14" s="71">
        <v>1</v>
      </c>
      <c r="KB14" s="71">
        <v>0</v>
      </c>
      <c r="KC14" s="71">
        <v>0</v>
      </c>
      <c r="KD14" s="71">
        <v>0</v>
      </c>
      <c r="KE14" s="71">
        <v>0</v>
      </c>
      <c r="KF14" s="71">
        <v>2</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2</v>
      </c>
      <c r="LA14" s="71">
        <v>0</v>
      </c>
      <c r="LB14" s="71">
        <v>0</v>
      </c>
      <c r="LC14" s="71">
        <v>0</v>
      </c>
      <c r="LD14" s="71">
        <v>0</v>
      </c>
      <c r="LE14" s="71">
        <v>0</v>
      </c>
      <c r="LF14" s="71">
        <v>0</v>
      </c>
      <c r="LG14" s="71">
        <v>0</v>
      </c>
      <c r="LH14" s="71">
        <v>0</v>
      </c>
      <c r="LI14" s="71">
        <v>0</v>
      </c>
      <c r="LJ14" s="71">
        <v>0</v>
      </c>
      <c r="LK14" s="71">
        <v>0</v>
      </c>
      <c r="LL14" s="71">
        <v>0</v>
      </c>
      <c r="LM14" s="71">
        <v>3</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1</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1</v>
      </c>
      <c r="NH14" s="71">
        <v>0</v>
      </c>
      <c r="NI14" s="71">
        <v>0</v>
      </c>
      <c r="NJ14" s="71">
        <v>0</v>
      </c>
      <c r="NK14" s="71">
        <v>0</v>
      </c>
      <c r="NL14" s="71">
        <v>1</v>
      </c>
      <c r="NM14" s="71">
        <v>0</v>
      </c>
      <c r="NN14" s="71">
        <v>0</v>
      </c>
      <c r="NO14" s="71">
        <v>0</v>
      </c>
      <c r="NP14" s="71">
        <v>0</v>
      </c>
      <c r="NQ14" s="71">
        <v>0</v>
      </c>
      <c r="NR14" s="71">
        <v>0</v>
      </c>
      <c r="NS14" s="71">
        <v>0</v>
      </c>
      <c r="NT14" s="71">
        <v>0</v>
      </c>
      <c r="NU14" s="71">
        <v>0</v>
      </c>
      <c r="NV14" s="71">
        <v>0</v>
      </c>
      <c r="NW14" s="71">
        <v>1</v>
      </c>
      <c r="NX14" s="71">
        <v>2</v>
      </c>
      <c r="NY14" s="71">
        <v>0</v>
      </c>
      <c r="NZ14" s="71">
        <v>0</v>
      </c>
      <c r="OA14" s="71">
        <v>0</v>
      </c>
      <c r="OB14" s="71">
        <v>1</v>
      </c>
      <c r="OC14" s="71">
        <v>0</v>
      </c>
      <c r="OD14" s="71">
        <v>0</v>
      </c>
      <c r="OE14" s="71">
        <v>0</v>
      </c>
      <c r="OF14" s="71">
        <v>0</v>
      </c>
      <c r="OG14" s="71">
        <v>2</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2</v>
      </c>
      <c r="PB14" s="71">
        <v>0</v>
      </c>
      <c r="PC14" s="71">
        <v>0</v>
      </c>
      <c r="PD14" s="71">
        <v>0</v>
      </c>
      <c r="PE14" s="71">
        <v>0</v>
      </c>
      <c r="PF14" s="71">
        <v>0</v>
      </c>
      <c r="PG14" s="71">
        <v>0</v>
      </c>
      <c r="PH14" s="71">
        <v>0</v>
      </c>
      <c r="PI14" s="71">
        <v>0</v>
      </c>
      <c r="PJ14" s="71">
        <v>0</v>
      </c>
      <c r="PK14" s="71">
        <v>0</v>
      </c>
      <c r="PL14" s="71">
        <v>0</v>
      </c>
      <c r="PM14" s="71">
        <v>0</v>
      </c>
      <c r="PN14" s="71">
        <v>3</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1</v>
      </c>
      <c r="QN14" s="71">
        <v>0</v>
      </c>
      <c r="QO14" s="71">
        <v>0</v>
      </c>
      <c r="QP14" s="71">
        <v>0</v>
      </c>
      <c r="QQ14" s="71">
        <v>0</v>
      </c>
      <c r="QR14" s="71">
        <v>0</v>
      </c>
      <c r="QS14" s="71">
        <v>0</v>
      </c>
      <c r="QT14" s="71">
        <v>0</v>
      </c>
      <c r="QU14" s="71">
        <v>0</v>
      </c>
      <c r="QV14" s="71">
        <v>0</v>
      </c>
      <c r="QW14" s="71">
        <v>0</v>
      </c>
      <c r="QX14" s="71">
        <v>8</v>
      </c>
      <c r="QY14" s="71">
        <v>2</v>
      </c>
      <c r="QZ14" s="71">
        <v>0</v>
      </c>
      <c r="RA14" s="71">
        <v>0</v>
      </c>
      <c r="RB14" s="71">
        <v>2</v>
      </c>
      <c r="RC14" s="71">
        <v>0</v>
      </c>
      <c r="RD14" s="71">
        <v>3</v>
      </c>
      <c r="RE14" s="71">
        <v>0</v>
      </c>
      <c r="RF14" s="71">
        <v>0</v>
      </c>
      <c r="RG14" s="71">
        <v>0</v>
      </c>
      <c r="RH14" s="71">
        <v>0</v>
      </c>
      <c r="RI14" s="71">
        <v>0</v>
      </c>
      <c r="RJ14" s="71">
        <v>0</v>
      </c>
      <c r="RK14" s="71">
        <v>1</v>
      </c>
      <c r="RL14" s="71">
        <v>0</v>
      </c>
      <c r="RM14" s="71">
        <v>0</v>
      </c>
      <c r="RN14" s="71">
        <v>0</v>
      </c>
      <c r="RO14" s="71">
        <v>0</v>
      </c>
      <c r="RP14" s="71">
        <v>0</v>
      </c>
      <c r="RQ14" s="71">
        <v>0</v>
      </c>
      <c r="RR14" s="71">
        <v>0</v>
      </c>
      <c r="RS14" s="71">
        <v>8</v>
      </c>
      <c r="RT14" s="71">
        <v>2</v>
      </c>
      <c r="RU14" s="71">
        <v>0</v>
      </c>
      <c r="RV14" s="71">
        <v>0</v>
      </c>
      <c r="RW14" s="71">
        <v>2</v>
      </c>
      <c r="RX14" s="71">
        <v>0</v>
      </c>
      <c r="RY14" s="71">
        <v>3</v>
      </c>
      <c r="RZ14" s="71">
        <v>0</v>
      </c>
      <c r="SA14" s="71">
        <v>0</v>
      </c>
      <c r="SB14" s="71">
        <v>0</v>
      </c>
      <c r="SC14" s="71">
        <v>0</v>
      </c>
      <c r="SD14" s="71">
        <v>0</v>
      </c>
      <c r="SE14" s="71">
        <v>0</v>
      </c>
      <c r="SF14" s="71">
        <v>1</v>
      </c>
      <c r="SG14" s="71">
        <v>0</v>
      </c>
      <c r="SH14" s="71">
        <v>0</v>
      </c>
    </row>
    <row r="15" spans="1:503">
      <c r="A15" s="16" t="s">
        <v>2335</v>
      </c>
      <c r="B15" s="70">
        <v>7</v>
      </c>
      <c r="C15" s="70">
        <v>7</v>
      </c>
      <c r="D15" s="70">
        <v>1</v>
      </c>
      <c r="E15" s="70">
        <v>2010</v>
      </c>
      <c r="F15" s="70" t="s">
        <v>177</v>
      </c>
      <c r="G15" s="1073" t="s">
        <v>2328</v>
      </c>
      <c r="H15" s="70" t="s">
        <v>2329</v>
      </c>
      <c r="I15" s="1066"/>
      <c r="J15" s="73">
        <v>0</v>
      </c>
      <c r="K15" s="73">
        <v>0</v>
      </c>
      <c r="L15" s="73">
        <v>0</v>
      </c>
      <c r="M15" s="73">
        <v>0</v>
      </c>
      <c r="N15" s="73">
        <v>0</v>
      </c>
      <c r="O15" s="73">
        <v>0</v>
      </c>
      <c r="P15" s="73">
        <v>0</v>
      </c>
      <c r="Q15" s="73">
        <v>0</v>
      </c>
      <c r="R15" s="73">
        <v>15.021000000000001</v>
      </c>
      <c r="S15" s="73">
        <v>28.890999999999998</v>
      </c>
      <c r="T15" s="73">
        <v>0</v>
      </c>
      <c r="U15" s="73">
        <v>0</v>
      </c>
      <c r="V15" s="73">
        <v>0</v>
      </c>
      <c r="W15" s="73">
        <v>0</v>
      </c>
      <c r="X15" s="73">
        <v>3.9209999999999998</v>
      </c>
      <c r="Y15" s="73">
        <v>0</v>
      </c>
      <c r="Z15" s="73">
        <v>0</v>
      </c>
      <c r="AA15" s="73">
        <v>0</v>
      </c>
      <c r="AB15" s="73">
        <v>0</v>
      </c>
      <c r="AC15" s="73">
        <v>0</v>
      </c>
      <c r="AD15" s="73">
        <v>0</v>
      </c>
      <c r="AE15" s="73">
        <v>0</v>
      </c>
      <c r="AF15" s="73">
        <v>0</v>
      </c>
      <c r="AG15" s="73">
        <v>0</v>
      </c>
      <c r="AH15" s="73">
        <v>0</v>
      </c>
      <c r="AI15" s="73">
        <v>5.726</v>
      </c>
      <c r="AJ15" s="73">
        <v>25.568000000000001</v>
      </c>
      <c r="AK15" s="73">
        <v>0</v>
      </c>
      <c r="AL15" s="73">
        <v>0</v>
      </c>
      <c r="AM15" s="73">
        <v>0</v>
      </c>
      <c r="AN15" s="73">
        <v>18.46</v>
      </c>
      <c r="AO15" s="73">
        <v>0</v>
      </c>
      <c r="AP15" s="73">
        <v>0</v>
      </c>
      <c r="AQ15" s="73">
        <v>0</v>
      </c>
      <c r="AR15" s="73">
        <v>0</v>
      </c>
      <c r="AS15" s="73">
        <v>9.8789999999999996</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4.4089999999999998</v>
      </c>
      <c r="BN15" s="73">
        <v>0</v>
      </c>
      <c r="BO15" s="73">
        <v>0</v>
      </c>
      <c r="BP15" s="73">
        <v>0</v>
      </c>
      <c r="BQ15" s="73">
        <v>0</v>
      </c>
      <c r="BR15" s="73">
        <v>0</v>
      </c>
      <c r="BS15" s="73">
        <v>0</v>
      </c>
      <c r="BT15" s="73">
        <v>0</v>
      </c>
      <c r="BU15" s="73">
        <v>0</v>
      </c>
      <c r="BV15" s="73">
        <v>0</v>
      </c>
      <c r="BW15" s="73">
        <v>0</v>
      </c>
      <c r="BX15" s="73">
        <v>0</v>
      </c>
      <c r="BY15" s="73">
        <v>0</v>
      </c>
      <c r="BZ15" s="73">
        <v>19.085000000000001</v>
      </c>
      <c r="CA15" s="73">
        <v>0</v>
      </c>
      <c r="CB15" s="73">
        <v>0</v>
      </c>
      <c r="CC15" s="73">
        <v>0</v>
      </c>
      <c r="CD15" s="73">
        <v>0</v>
      </c>
      <c r="CE15" s="73">
        <v>0</v>
      </c>
      <c r="CF15" s="73">
        <v>0</v>
      </c>
      <c r="CG15" s="73">
        <v>0</v>
      </c>
      <c r="CH15" s="73">
        <v>0</v>
      </c>
      <c r="CI15" s="73">
        <v>0</v>
      </c>
      <c r="CJ15" s="73">
        <v>0</v>
      </c>
      <c r="CK15" s="73">
        <v>0</v>
      </c>
      <c r="CL15" s="73">
        <v>0</v>
      </c>
      <c r="CM15" s="73">
        <v>0</v>
      </c>
      <c r="CN15" s="73">
        <v>3.1219999999999999</v>
      </c>
      <c r="CO15" s="73">
        <v>0</v>
      </c>
      <c r="CP15" s="73">
        <v>0</v>
      </c>
      <c r="CQ15" s="73">
        <v>0</v>
      </c>
      <c r="CR15" s="73">
        <v>0</v>
      </c>
      <c r="CS15" s="73">
        <v>0</v>
      </c>
      <c r="CT15" s="73">
        <v>0</v>
      </c>
      <c r="CU15" s="73">
        <v>0</v>
      </c>
      <c r="CV15" s="73">
        <v>0</v>
      </c>
      <c r="CW15" s="73">
        <v>0</v>
      </c>
      <c r="CX15" s="73">
        <v>0</v>
      </c>
      <c r="CY15" s="73">
        <v>4.3869999999999996</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15.021000000000001</v>
      </c>
      <c r="DT15" s="73">
        <v>28.890999999999998</v>
      </c>
      <c r="DU15" s="73">
        <v>0</v>
      </c>
      <c r="DV15" s="73">
        <v>0</v>
      </c>
      <c r="DW15" s="73">
        <v>0</v>
      </c>
      <c r="DX15" s="73">
        <v>0</v>
      </c>
      <c r="DY15" s="73">
        <v>3.9209999999999998</v>
      </c>
      <c r="DZ15" s="73">
        <v>0</v>
      </c>
      <c r="EA15" s="73">
        <v>0</v>
      </c>
      <c r="EB15" s="73">
        <v>0</v>
      </c>
      <c r="EC15" s="73">
        <v>0</v>
      </c>
      <c r="ED15" s="73">
        <v>0</v>
      </c>
      <c r="EE15" s="73">
        <v>0</v>
      </c>
      <c r="EF15" s="73">
        <v>0</v>
      </c>
      <c r="EG15" s="73">
        <v>0</v>
      </c>
      <c r="EH15" s="73">
        <v>0</v>
      </c>
      <c r="EI15" s="73">
        <v>0</v>
      </c>
      <c r="EJ15" s="73">
        <v>5.726</v>
      </c>
      <c r="EK15" s="73">
        <v>25.568000000000001</v>
      </c>
      <c r="EL15" s="73">
        <v>0</v>
      </c>
      <c r="EM15" s="73">
        <v>0</v>
      </c>
      <c r="EN15" s="73">
        <v>0</v>
      </c>
      <c r="EO15" s="73">
        <v>18.46</v>
      </c>
      <c r="EP15" s="73">
        <v>0</v>
      </c>
      <c r="EQ15" s="73">
        <v>0</v>
      </c>
      <c r="ER15" s="73">
        <v>0</v>
      </c>
      <c r="ES15" s="73">
        <v>0</v>
      </c>
      <c r="ET15" s="73">
        <v>9.8789999999999996</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4.4089999999999998</v>
      </c>
      <c r="FO15" s="73">
        <v>0</v>
      </c>
      <c r="FP15" s="73">
        <v>0</v>
      </c>
      <c r="FQ15" s="73">
        <v>0</v>
      </c>
      <c r="FR15" s="73">
        <v>0</v>
      </c>
      <c r="FS15" s="73">
        <v>0</v>
      </c>
      <c r="FT15" s="73">
        <v>0</v>
      </c>
      <c r="FU15" s="73">
        <v>0</v>
      </c>
      <c r="FV15" s="73">
        <v>0</v>
      </c>
      <c r="FW15" s="73">
        <v>0</v>
      </c>
      <c r="FX15" s="73">
        <v>0</v>
      </c>
      <c r="FY15" s="73">
        <v>0</v>
      </c>
      <c r="FZ15" s="73">
        <v>0</v>
      </c>
      <c r="GA15" s="73">
        <v>19.085000000000001</v>
      </c>
      <c r="GB15" s="73">
        <v>0</v>
      </c>
      <c r="GC15" s="73">
        <v>0</v>
      </c>
      <c r="GD15" s="73">
        <v>0</v>
      </c>
      <c r="GE15" s="73">
        <v>0</v>
      </c>
      <c r="GF15" s="73">
        <v>0</v>
      </c>
      <c r="GG15" s="73">
        <v>0</v>
      </c>
      <c r="GH15" s="73">
        <v>0</v>
      </c>
      <c r="GI15" s="73">
        <v>0</v>
      </c>
      <c r="GJ15" s="73">
        <v>0</v>
      </c>
      <c r="GK15" s="73">
        <v>0</v>
      </c>
      <c r="GL15" s="73">
        <v>0</v>
      </c>
      <c r="GM15" s="73">
        <v>0</v>
      </c>
      <c r="GN15" s="73">
        <v>0</v>
      </c>
      <c r="GO15" s="73">
        <v>3.1219999999999999</v>
      </c>
      <c r="GP15" s="73">
        <v>0</v>
      </c>
      <c r="GQ15" s="73">
        <v>0</v>
      </c>
      <c r="GR15" s="73">
        <v>0</v>
      </c>
      <c r="GS15" s="73">
        <v>0</v>
      </c>
      <c r="GT15" s="73">
        <v>0</v>
      </c>
      <c r="GU15" s="73">
        <v>0</v>
      </c>
      <c r="GV15" s="73">
        <v>0</v>
      </c>
      <c r="GW15" s="73">
        <v>0</v>
      </c>
      <c r="GX15" s="73">
        <v>0</v>
      </c>
      <c r="GY15" s="73">
        <v>0</v>
      </c>
      <c r="GZ15" s="73">
        <v>4.3869999999999996</v>
      </c>
      <c r="HA15" s="73">
        <v>0</v>
      </c>
      <c r="HB15" s="73">
        <v>0</v>
      </c>
      <c r="HC15" s="73">
        <v>0</v>
      </c>
      <c r="HD15" s="73">
        <v>0</v>
      </c>
      <c r="HE15" s="73">
        <v>0</v>
      </c>
      <c r="HF15" s="73">
        <v>0</v>
      </c>
      <c r="HG15" s="73">
        <v>0</v>
      </c>
      <c r="HH15" s="73">
        <v>0</v>
      </c>
      <c r="HI15" s="73">
        <v>0</v>
      </c>
      <c r="HJ15" s="73">
        <v>0</v>
      </c>
      <c r="HK15" s="73">
        <v>97.587000000000003</v>
      </c>
      <c r="HL15" s="73">
        <v>9.8789999999999996</v>
      </c>
      <c r="HM15" s="73">
        <v>0</v>
      </c>
      <c r="HN15" s="73">
        <v>0</v>
      </c>
      <c r="HO15" s="73">
        <v>4.4089999999999998</v>
      </c>
      <c r="HP15" s="73">
        <v>0</v>
      </c>
      <c r="HQ15" s="73">
        <v>19.085000000000001</v>
      </c>
      <c r="HR15" s="73">
        <v>0</v>
      </c>
      <c r="HS15" s="73">
        <v>0</v>
      </c>
      <c r="HT15" s="73">
        <v>0</v>
      </c>
      <c r="HU15" s="73">
        <v>0</v>
      </c>
      <c r="HV15" s="73">
        <v>3.1219999999999999</v>
      </c>
      <c r="HW15" s="73">
        <v>0</v>
      </c>
      <c r="HX15" s="73">
        <v>4.3869999999999996</v>
      </c>
      <c r="HY15" s="73">
        <v>0</v>
      </c>
      <c r="HZ15" s="73">
        <v>0</v>
      </c>
      <c r="IA15" s="73">
        <v>0</v>
      </c>
      <c r="IB15" s="73">
        <v>0</v>
      </c>
      <c r="IC15" s="73">
        <v>0</v>
      </c>
      <c r="ID15" s="73">
        <v>0</v>
      </c>
      <c r="IE15" s="73">
        <v>0</v>
      </c>
      <c r="IF15" s="73">
        <v>97.587000000000003</v>
      </c>
      <c r="IG15" s="73">
        <v>9.8789999999999996</v>
      </c>
      <c r="IH15" s="73">
        <v>0</v>
      </c>
      <c r="II15" s="73">
        <v>0</v>
      </c>
      <c r="IJ15" s="73">
        <v>4.4089999999999998</v>
      </c>
      <c r="IK15" s="73">
        <v>0</v>
      </c>
      <c r="IL15" s="73">
        <v>19.085000000000001</v>
      </c>
      <c r="IM15" s="73">
        <v>0</v>
      </c>
      <c r="IN15" s="73">
        <v>0</v>
      </c>
      <c r="IO15" s="73">
        <v>0</v>
      </c>
      <c r="IP15" s="73">
        <v>0</v>
      </c>
      <c r="IQ15" s="73">
        <v>3.1219999999999999</v>
      </c>
      <c r="IR15" s="73">
        <v>0</v>
      </c>
      <c r="IS15" s="73">
        <v>4.3869999999999996</v>
      </c>
      <c r="IT15" s="73">
        <v>0</v>
      </c>
      <c r="IU15" s="73">
        <v>0</v>
      </c>
      <c r="IV15" s="74">
        <v>0</v>
      </c>
      <c r="IW15" s="71">
        <v>0</v>
      </c>
      <c r="IX15" s="71">
        <v>0</v>
      </c>
      <c r="IY15" s="71">
        <v>0</v>
      </c>
      <c r="IZ15" s="71">
        <v>0</v>
      </c>
      <c r="JA15" s="71">
        <v>0</v>
      </c>
      <c r="JB15" s="71">
        <v>0</v>
      </c>
      <c r="JC15" s="71">
        <v>0</v>
      </c>
      <c r="JD15" s="71">
        <v>0</v>
      </c>
      <c r="JE15" s="71">
        <v>2</v>
      </c>
      <c r="JF15" s="71">
        <v>1</v>
      </c>
      <c r="JG15" s="71">
        <v>0</v>
      </c>
      <c r="JH15" s="71">
        <v>0</v>
      </c>
      <c r="JI15" s="71">
        <v>0</v>
      </c>
      <c r="JJ15" s="71">
        <v>0</v>
      </c>
      <c r="JK15" s="71">
        <v>1</v>
      </c>
      <c r="JL15" s="71">
        <v>0</v>
      </c>
      <c r="JM15" s="71">
        <v>0</v>
      </c>
      <c r="JN15" s="71">
        <v>0</v>
      </c>
      <c r="JO15" s="71">
        <v>0</v>
      </c>
      <c r="JP15" s="71">
        <v>0</v>
      </c>
      <c r="JQ15" s="71">
        <v>0</v>
      </c>
      <c r="JR15" s="71">
        <v>0</v>
      </c>
      <c r="JS15" s="71">
        <v>0</v>
      </c>
      <c r="JT15" s="71">
        <v>0</v>
      </c>
      <c r="JU15" s="71">
        <v>0</v>
      </c>
      <c r="JV15" s="71">
        <v>1</v>
      </c>
      <c r="JW15" s="71">
        <v>2</v>
      </c>
      <c r="JX15" s="71">
        <v>0</v>
      </c>
      <c r="JY15" s="71">
        <v>0</v>
      </c>
      <c r="JZ15" s="71">
        <v>0</v>
      </c>
      <c r="KA15" s="71">
        <v>2</v>
      </c>
      <c r="KB15" s="71">
        <v>0</v>
      </c>
      <c r="KC15" s="71">
        <v>0</v>
      </c>
      <c r="KD15" s="71">
        <v>0</v>
      </c>
      <c r="KE15" s="71">
        <v>0</v>
      </c>
      <c r="KF15" s="71">
        <v>2</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3</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1</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1</v>
      </c>
      <c r="NH15" s="71">
        <v>0</v>
      </c>
      <c r="NI15" s="71">
        <v>0</v>
      </c>
      <c r="NJ15" s="71">
        <v>0</v>
      </c>
      <c r="NK15" s="71">
        <v>0</v>
      </c>
      <c r="NL15" s="71">
        <v>1</v>
      </c>
      <c r="NM15" s="71">
        <v>0</v>
      </c>
      <c r="NN15" s="71">
        <v>0</v>
      </c>
      <c r="NO15" s="71">
        <v>0</v>
      </c>
      <c r="NP15" s="71">
        <v>0</v>
      </c>
      <c r="NQ15" s="71">
        <v>0</v>
      </c>
      <c r="NR15" s="71">
        <v>0</v>
      </c>
      <c r="NS15" s="71">
        <v>0</v>
      </c>
      <c r="NT15" s="71">
        <v>0</v>
      </c>
      <c r="NU15" s="71">
        <v>0</v>
      </c>
      <c r="NV15" s="71">
        <v>0</v>
      </c>
      <c r="NW15" s="71">
        <v>1</v>
      </c>
      <c r="NX15" s="71">
        <v>2</v>
      </c>
      <c r="NY15" s="71">
        <v>0</v>
      </c>
      <c r="NZ15" s="71">
        <v>0</v>
      </c>
      <c r="OA15" s="71">
        <v>0</v>
      </c>
      <c r="OB15" s="71">
        <v>2</v>
      </c>
      <c r="OC15" s="71">
        <v>0</v>
      </c>
      <c r="OD15" s="71">
        <v>0</v>
      </c>
      <c r="OE15" s="71">
        <v>0</v>
      </c>
      <c r="OF15" s="71">
        <v>0</v>
      </c>
      <c r="OG15" s="71">
        <v>2</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3</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1</v>
      </c>
      <c r="QN15" s="71">
        <v>0</v>
      </c>
      <c r="QO15" s="71">
        <v>0</v>
      </c>
      <c r="QP15" s="71">
        <v>0</v>
      </c>
      <c r="QQ15" s="71">
        <v>0</v>
      </c>
      <c r="QR15" s="71">
        <v>0</v>
      </c>
      <c r="QS15" s="71">
        <v>0</v>
      </c>
      <c r="QT15" s="71">
        <v>0</v>
      </c>
      <c r="QU15" s="71">
        <v>0</v>
      </c>
      <c r="QV15" s="71">
        <v>0</v>
      </c>
      <c r="QW15" s="71">
        <v>0</v>
      </c>
      <c r="QX15" s="71">
        <v>9</v>
      </c>
      <c r="QY15" s="71">
        <v>2</v>
      </c>
      <c r="QZ15" s="71">
        <v>0</v>
      </c>
      <c r="RA15" s="71">
        <v>0</v>
      </c>
      <c r="RB15" s="71">
        <v>1</v>
      </c>
      <c r="RC15" s="71">
        <v>0</v>
      </c>
      <c r="RD15" s="71">
        <v>3</v>
      </c>
      <c r="RE15" s="71">
        <v>0</v>
      </c>
      <c r="RF15" s="71">
        <v>0</v>
      </c>
      <c r="RG15" s="71">
        <v>0</v>
      </c>
      <c r="RH15" s="71">
        <v>0</v>
      </c>
      <c r="RI15" s="71">
        <v>1</v>
      </c>
      <c r="RJ15" s="71">
        <v>0</v>
      </c>
      <c r="RK15" s="71">
        <v>1</v>
      </c>
      <c r="RL15" s="71">
        <v>0</v>
      </c>
      <c r="RM15" s="71">
        <v>0</v>
      </c>
      <c r="RN15" s="71">
        <v>0</v>
      </c>
      <c r="RO15" s="71">
        <v>0</v>
      </c>
      <c r="RP15" s="71">
        <v>0</v>
      </c>
      <c r="RQ15" s="71">
        <v>0</v>
      </c>
      <c r="RR15" s="71">
        <v>0</v>
      </c>
      <c r="RS15" s="71">
        <v>9</v>
      </c>
      <c r="RT15" s="71">
        <v>2</v>
      </c>
      <c r="RU15" s="71">
        <v>0</v>
      </c>
      <c r="RV15" s="71">
        <v>0</v>
      </c>
      <c r="RW15" s="71">
        <v>1</v>
      </c>
      <c r="RX15" s="71">
        <v>0</v>
      </c>
      <c r="RY15" s="71">
        <v>3</v>
      </c>
      <c r="RZ15" s="71">
        <v>0</v>
      </c>
      <c r="SA15" s="71">
        <v>0</v>
      </c>
      <c r="SB15" s="71">
        <v>0</v>
      </c>
      <c r="SC15" s="71">
        <v>0</v>
      </c>
      <c r="SD15" s="71">
        <v>1</v>
      </c>
      <c r="SE15" s="71">
        <v>0</v>
      </c>
      <c r="SF15" s="71">
        <v>1</v>
      </c>
      <c r="SG15" s="71">
        <v>0</v>
      </c>
      <c r="SH15" s="71">
        <v>0</v>
      </c>
    </row>
    <row r="16" spans="1:503">
      <c r="A16" s="16" t="s">
        <v>2336</v>
      </c>
      <c r="B16" s="70">
        <v>8</v>
      </c>
      <c r="C16" s="70">
        <v>8</v>
      </c>
      <c r="D16" s="70">
        <v>1</v>
      </c>
      <c r="E16" s="70">
        <v>2011</v>
      </c>
      <c r="F16" s="70" t="s">
        <v>178</v>
      </c>
      <c r="G16" s="1073" t="s">
        <v>2328</v>
      </c>
      <c r="H16" s="70" t="s">
        <v>2329</v>
      </c>
      <c r="I16" s="1066"/>
      <c r="J16" s="73">
        <v>0</v>
      </c>
      <c r="K16" s="73">
        <v>0</v>
      </c>
      <c r="L16" s="73">
        <v>0</v>
      </c>
      <c r="M16" s="73">
        <v>0</v>
      </c>
      <c r="N16" s="73">
        <v>0</v>
      </c>
      <c r="O16" s="73">
        <v>0</v>
      </c>
      <c r="P16" s="73">
        <v>0</v>
      </c>
      <c r="Q16" s="73">
        <v>0</v>
      </c>
      <c r="R16" s="73">
        <v>29.684000000000001</v>
      </c>
      <c r="S16" s="73">
        <v>25.731000000000002</v>
      </c>
      <c r="T16" s="73">
        <v>0</v>
      </c>
      <c r="U16" s="73">
        <v>0</v>
      </c>
      <c r="V16" s="73">
        <v>0</v>
      </c>
      <c r="W16" s="73">
        <v>0</v>
      </c>
      <c r="X16" s="73">
        <v>3.6709999999999998</v>
      </c>
      <c r="Y16" s="73">
        <v>0</v>
      </c>
      <c r="Z16" s="73">
        <v>0</v>
      </c>
      <c r="AA16" s="73">
        <v>0</v>
      </c>
      <c r="AB16" s="73">
        <v>0</v>
      </c>
      <c r="AC16" s="73">
        <v>0</v>
      </c>
      <c r="AD16" s="73">
        <v>0</v>
      </c>
      <c r="AE16" s="73">
        <v>0</v>
      </c>
      <c r="AF16" s="73">
        <v>0</v>
      </c>
      <c r="AG16" s="73">
        <v>0</v>
      </c>
      <c r="AH16" s="73">
        <v>0</v>
      </c>
      <c r="AI16" s="73">
        <v>5.0250000000000004</v>
      </c>
      <c r="AJ16" s="73">
        <v>23.417000000000002</v>
      </c>
      <c r="AK16" s="73">
        <v>0</v>
      </c>
      <c r="AL16" s="73">
        <v>0</v>
      </c>
      <c r="AM16" s="73">
        <v>0</v>
      </c>
      <c r="AN16" s="73">
        <v>19.329999999999998</v>
      </c>
      <c r="AO16" s="73">
        <v>0</v>
      </c>
      <c r="AP16" s="73">
        <v>0</v>
      </c>
      <c r="AQ16" s="73">
        <v>0</v>
      </c>
      <c r="AR16" s="73">
        <v>0</v>
      </c>
      <c r="AS16" s="73">
        <v>10.095000000000001</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3.5529999999999999</v>
      </c>
      <c r="BN16" s="73">
        <v>0</v>
      </c>
      <c r="BO16" s="73">
        <v>0</v>
      </c>
      <c r="BP16" s="73">
        <v>0</v>
      </c>
      <c r="BQ16" s="73">
        <v>0</v>
      </c>
      <c r="BR16" s="73">
        <v>0</v>
      </c>
      <c r="BS16" s="73">
        <v>0</v>
      </c>
      <c r="BT16" s="73">
        <v>0</v>
      </c>
      <c r="BU16" s="73">
        <v>0</v>
      </c>
      <c r="BV16" s="73">
        <v>0</v>
      </c>
      <c r="BW16" s="73">
        <v>0</v>
      </c>
      <c r="BX16" s="73">
        <v>0</v>
      </c>
      <c r="BY16" s="73">
        <v>0</v>
      </c>
      <c r="BZ16" s="73">
        <v>13.061</v>
      </c>
      <c r="CA16" s="73">
        <v>0</v>
      </c>
      <c r="CB16" s="73">
        <v>0</v>
      </c>
      <c r="CC16" s="73">
        <v>0</v>
      </c>
      <c r="CD16" s="73">
        <v>0</v>
      </c>
      <c r="CE16" s="73">
        <v>0</v>
      </c>
      <c r="CF16" s="73">
        <v>0</v>
      </c>
      <c r="CG16" s="73">
        <v>0</v>
      </c>
      <c r="CH16" s="73">
        <v>0</v>
      </c>
      <c r="CI16" s="73">
        <v>0</v>
      </c>
      <c r="CJ16" s="73">
        <v>0</v>
      </c>
      <c r="CK16" s="73">
        <v>0</v>
      </c>
      <c r="CL16" s="73">
        <v>0</v>
      </c>
      <c r="CM16" s="73">
        <v>0</v>
      </c>
      <c r="CN16" s="73">
        <v>2.8210000000000002</v>
      </c>
      <c r="CO16" s="73">
        <v>0</v>
      </c>
      <c r="CP16" s="73">
        <v>0</v>
      </c>
      <c r="CQ16" s="73">
        <v>0</v>
      </c>
      <c r="CR16" s="73">
        <v>0</v>
      </c>
      <c r="CS16" s="73">
        <v>0</v>
      </c>
      <c r="CT16" s="73">
        <v>0</v>
      </c>
      <c r="CU16" s="73">
        <v>0</v>
      </c>
      <c r="CV16" s="73">
        <v>0</v>
      </c>
      <c r="CW16" s="73">
        <v>0</v>
      </c>
      <c r="CX16" s="73">
        <v>0</v>
      </c>
      <c r="CY16" s="73">
        <v>4.67</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29.684000000000001</v>
      </c>
      <c r="DT16" s="73">
        <v>25.731000000000002</v>
      </c>
      <c r="DU16" s="73">
        <v>0</v>
      </c>
      <c r="DV16" s="73">
        <v>0</v>
      </c>
      <c r="DW16" s="73">
        <v>0</v>
      </c>
      <c r="DX16" s="73">
        <v>0</v>
      </c>
      <c r="DY16" s="73">
        <v>3.6709999999999998</v>
      </c>
      <c r="DZ16" s="73">
        <v>0</v>
      </c>
      <c r="EA16" s="73">
        <v>0</v>
      </c>
      <c r="EB16" s="73">
        <v>0</v>
      </c>
      <c r="EC16" s="73">
        <v>0</v>
      </c>
      <c r="ED16" s="73">
        <v>0</v>
      </c>
      <c r="EE16" s="73">
        <v>0</v>
      </c>
      <c r="EF16" s="73">
        <v>0</v>
      </c>
      <c r="EG16" s="73">
        <v>0</v>
      </c>
      <c r="EH16" s="73">
        <v>0</v>
      </c>
      <c r="EI16" s="73">
        <v>0</v>
      </c>
      <c r="EJ16" s="73">
        <v>5.0250000000000004</v>
      </c>
      <c r="EK16" s="73">
        <v>23.417000000000002</v>
      </c>
      <c r="EL16" s="73">
        <v>0</v>
      </c>
      <c r="EM16" s="73">
        <v>0</v>
      </c>
      <c r="EN16" s="73">
        <v>0</v>
      </c>
      <c r="EO16" s="73">
        <v>19.329999999999998</v>
      </c>
      <c r="EP16" s="73">
        <v>0</v>
      </c>
      <c r="EQ16" s="73">
        <v>0</v>
      </c>
      <c r="ER16" s="73">
        <v>0</v>
      </c>
      <c r="ES16" s="73">
        <v>0</v>
      </c>
      <c r="ET16" s="73">
        <v>10.095000000000001</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3.5529999999999999</v>
      </c>
      <c r="FO16" s="73">
        <v>0</v>
      </c>
      <c r="FP16" s="73">
        <v>0</v>
      </c>
      <c r="FQ16" s="73">
        <v>0</v>
      </c>
      <c r="FR16" s="73">
        <v>0</v>
      </c>
      <c r="FS16" s="73">
        <v>0</v>
      </c>
      <c r="FT16" s="73">
        <v>0</v>
      </c>
      <c r="FU16" s="73">
        <v>0</v>
      </c>
      <c r="FV16" s="73">
        <v>0</v>
      </c>
      <c r="FW16" s="73">
        <v>0</v>
      </c>
      <c r="FX16" s="73">
        <v>0</v>
      </c>
      <c r="FY16" s="73">
        <v>0</v>
      </c>
      <c r="FZ16" s="73">
        <v>0</v>
      </c>
      <c r="GA16" s="73">
        <v>13.061</v>
      </c>
      <c r="GB16" s="73">
        <v>0</v>
      </c>
      <c r="GC16" s="73">
        <v>0</v>
      </c>
      <c r="GD16" s="73">
        <v>0</v>
      </c>
      <c r="GE16" s="73">
        <v>0</v>
      </c>
      <c r="GF16" s="73">
        <v>0</v>
      </c>
      <c r="GG16" s="73">
        <v>0</v>
      </c>
      <c r="GH16" s="73">
        <v>0</v>
      </c>
      <c r="GI16" s="73">
        <v>0</v>
      </c>
      <c r="GJ16" s="73">
        <v>0</v>
      </c>
      <c r="GK16" s="73">
        <v>0</v>
      </c>
      <c r="GL16" s="73">
        <v>0</v>
      </c>
      <c r="GM16" s="73">
        <v>0</v>
      </c>
      <c r="GN16" s="73">
        <v>0</v>
      </c>
      <c r="GO16" s="73">
        <v>2.8210000000000002</v>
      </c>
      <c r="GP16" s="73">
        <v>0</v>
      </c>
      <c r="GQ16" s="73">
        <v>0</v>
      </c>
      <c r="GR16" s="73">
        <v>0</v>
      </c>
      <c r="GS16" s="73">
        <v>0</v>
      </c>
      <c r="GT16" s="73">
        <v>0</v>
      </c>
      <c r="GU16" s="73">
        <v>0</v>
      </c>
      <c r="GV16" s="73">
        <v>0</v>
      </c>
      <c r="GW16" s="73">
        <v>0</v>
      </c>
      <c r="GX16" s="73">
        <v>0</v>
      </c>
      <c r="GY16" s="73">
        <v>0</v>
      </c>
      <c r="GZ16" s="73">
        <v>4.67</v>
      </c>
      <c r="HA16" s="73">
        <v>0</v>
      </c>
      <c r="HB16" s="73">
        <v>0</v>
      </c>
      <c r="HC16" s="73">
        <v>0</v>
      </c>
      <c r="HD16" s="73">
        <v>0</v>
      </c>
      <c r="HE16" s="73">
        <v>0</v>
      </c>
      <c r="HF16" s="73">
        <v>0</v>
      </c>
      <c r="HG16" s="73">
        <v>0</v>
      </c>
      <c r="HH16" s="73">
        <v>0</v>
      </c>
      <c r="HI16" s="73">
        <v>0</v>
      </c>
      <c r="HJ16" s="73">
        <v>0</v>
      </c>
      <c r="HK16" s="73">
        <v>106.858</v>
      </c>
      <c r="HL16" s="73">
        <v>10.095000000000001</v>
      </c>
      <c r="HM16" s="73">
        <v>0</v>
      </c>
      <c r="HN16" s="73">
        <v>0</v>
      </c>
      <c r="HO16" s="73">
        <v>3.5529999999999999</v>
      </c>
      <c r="HP16" s="73">
        <v>0</v>
      </c>
      <c r="HQ16" s="73">
        <v>13.061</v>
      </c>
      <c r="HR16" s="73">
        <v>0</v>
      </c>
      <c r="HS16" s="73">
        <v>0</v>
      </c>
      <c r="HT16" s="73">
        <v>0</v>
      </c>
      <c r="HU16" s="73">
        <v>0</v>
      </c>
      <c r="HV16" s="73">
        <v>2.8210000000000002</v>
      </c>
      <c r="HW16" s="73">
        <v>0</v>
      </c>
      <c r="HX16" s="73">
        <v>4.67</v>
      </c>
      <c r="HY16" s="73">
        <v>0</v>
      </c>
      <c r="HZ16" s="73">
        <v>0</v>
      </c>
      <c r="IA16" s="73">
        <v>0</v>
      </c>
      <c r="IB16" s="73">
        <v>0</v>
      </c>
      <c r="IC16" s="73">
        <v>0</v>
      </c>
      <c r="ID16" s="73">
        <v>0</v>
      </c>
      <c r="IE16" s="73">
        <v>0</v>
      </c>
      <c r="IF16" s="73">
        <v>106.858</v>
      </c>
      <c r="IG16" s="73">
        <v>10.095000000000001</v>
      </c>
      <c r="IH16" s="73">
        <v>0</v>
      </c>
      <c r="II16" s="73">
        <v>0</v>
      </c>
      <c r="IJ16" s="73">
        <v>3.5529999999999999</v>
      </c>
      <c r="IK16" s="73">
        <v>0</v>
      </c>
      <c r="IL16" s="73">
        <v>13.061</v>
      </c>
      <c r="IM16" s="73">
        <v>0</v>
      </c>
      <c r="IN16" s="73">
        <v>0</v>
      </c>
      <c r="IO16" s="73">
        <v>0</v>
      </c>
      <c r="IP16" s="73">
        <v>0</v>
      </c>
      <c r="IQ16" s="73">
        <v>2.8210000000000002</v>
      </c>
      <c r="IR16" s="73">
        <v>0</v>
      </c>
      <c r="IS16" s="73">
        <v>4.67</v>
      </c>
      <c r="IT16" s="73">
        <v>0</v>
      </c>
      <c r="IU16" s="73">
        <v>0</v>
      </c>
      <c r="IV16" s="74">
        <v>0</v>
      </c>
      <c r="IW16" s="71">
        <v>0</v>
      </c>
      <c r="IX16" s="71">
        <v>0</v>
      </c>
      <c r="IY16" s="71">
        <v>0</v>
      </c>
      <c r="IZ16" s="71">
        <v>0</v>
      </c>
      <c r="JA16" s="71">
        <v>0</v>
      </c>
      <c r="JB16" s="71">
        <v>0</v>
      </c>
      <c r="JC16" s="71">
        <v>0</v>
      </c>
      <c r="JD16" s="71">
        <v>0</v>
      </c>
      <c r="JE16" s="71">
        <v>3</v>
      </c>
      <c r="JF16" s="71">
        <v>1</v>
      </c>
      <c r="JG16" s="71">
        <v>0</v>
      </c>
      <c r="JH16" s="71">
        <v>0</v>
      </c>
      <c r="JI16" s="71">
        <v>0</v>
      </c>
      <c r="JJ16" s="71">
        <v>0</v>
      </c>
      <c r="JK16" s="71">
        <v>1</v>
      </c>
      <c r="JL16" s="71">
        <v>0</v>
      </c>
      <c r="JM16" s="71">
        <v>0</v>
      </c>
      <c r="JN16" s="71">
        <v>0</v>
      </c>
      <c r="JO16" s="71">
        <v>0</v>
      </c>
      <c r="JP16" s="71">
        <v>0</v>
      </c>
      <c r="JQ16" s="71">
        <v>0</v>
      </c>
      <c r="JR16" s="71">
        <v>0</v>
      </c>
      <c r="JS16" s="71">
        <v>0</v>
      </c>
      <c r="JT16" s="71">
        <v>0</v>
      </c>
      <c r="JU16" s="71">
        <v>0</v>
      </c>
      <c r="JV16" s="71">
        <v>1</v>
      </c>
      <c r="JW16" s="71">
        <v>2</v>
      </c>
      <c r="JX16" s="71">
        <v>0</v>
      </c>
      <c r="JY16" s="71">
        <v>0</v>
      </c>
      <c r="JZ16" s="71">
        <v>0</v>
      </c>
      <c r="KA16" s="71">
        <v>2</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2</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1</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3</v>
      </c>
      <c r="NG16" s="71">
        <v>1</v>
      </c>
      <c r="NH16" s="71">
        <v>0</v>
      </c>
      <c r="NI16" s="71">
        <v>0</v>
      </c>
      <c r="NJ16" s="71">
        <v>0</v>
      </c>
      <c r="NK16" s="71">
        <v>0</v>
      </c>
      <c r="NL16" s="71">
        <v>1</v>
      </c>
      <c r="NM16" s="71">
        <v>0</v>
      </c>
      <c r="NN16" s="71">
        <v>0</v>
      </c>
      <c r="NO16" s="71">
        <v>0</v>
      </c>
      <c r="NP16" s="71">
        <v>0</v>
      </c>
      <c r="NQ16" s="71">
        <v>0</v>
      </c>
      <c r="NR16" s="71">
        <v>0</v>
      </c>
      <c r="NS16" s="71">
        <v>0</v>
      </c>
      <c r="NT16" s="71">
        <v>0</v>
      </c>
      <c r="NU16" s="71">
        <v>0</v>
      </c>
      <c r="NV16" s="71">
        <v>0</v>
      </c>
      <c r="NW16" s="71">
        <v>1</v>
      </c>
      <c r="NX16" s="71">
        <v>2</v>
      </c>
      <c r="NY16" s="71">
        <v>0</v>
      </c>
      <c r="NZ16" s="71">
        <v>0</v>
      </c>
      <c r="OA16" s="71">
        <v>0</v>
      </c>
      <c r="OB16" s="71">
        <v>2</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2</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1</v>
      </c>
      <c r="QN16" s="71">
        <v>0</v>
      </c>
      <c r="QO16" s="71">
        <v>0</v>
      </c>
      <c r="QP16" s="71">
        <v>0</v>
      </c>
      <c r="QQ16" s="71">
        <v>0</v>
      </c>
      <c r="QR16" s="71">
        <v>0</v>
      </c>
      <c r="QS16" s="71">
        <v>0</v>
      </c>
      <c r="QT16" s="71">
        <v>0</v>
      </c>
      <c r="QU16" s="71">
        <v>0</v>
      </c>
      <c r="QV16" s="71">
        <v>0</v>
      </c>
      <c r="QW16" s="71">
        <v>0</v>
      </c>
      <c r="QX16" s="71">
        <v>10</v>
      </c>
      <c r="QY16" s="71">
        <v>1</v>
      </c>
      <c r="QZ16" s="71">
        <v>0</v>
      </c>
      <c r="RA16" s="71">
        <v>0</v>
      </c>
      <c r="RB16" s="71">
        <v>1</v>
      </c>
      <c r="RC16" s="71">
        <v>0</v>
      </c>
      <c r="RD16" s="71">
        <v>2</v>
      </c>
      <c r="RE16" s="71">
        <v>0</v>
      </c>
      <c r="RF16" s="71">
        <v>0</v>
      </c>
      <c r="RG16" s="71">
        <v>0</v>
      </c>
      <c r="RH16" s="71">
        <v>0</v>
      </c>
      <c r="RI16" s="71">
        <v>1</v>
      </c>
      <c r="RJ16" s="71">
        <v>0</v>
      </c>
      <c r="RK16" s="71">
        <v>1</v>
      </c>
      <c r="RL16" s="71">
        <v>0</v>
      </c>
      <c r="RM16" s="71">
        <v>0</v>
      </c>
      <c r="RN16" s="71">
        <v>0</v>
      </c>
      <c r="RO16" s="71">
        <v>0</v>
      </c>
      <c r="RP16" s="71">
        <v>0</v>
      </c>
      <c r="RQ16" s="71">
        <v>0</v>
      </c>
      <c r="RR16" s="71">
        <v>0</v>
      </c>
      <c r="RS16" s="71">
        <v>10</v>
      </c>
      <c r="RT16" s="71">
        <v>1</v>
      </c>
      <c r="RU16" s="71">
        <v>0</v>
      </c>
      <c r="RV16" s="71">
        <v>0</v>
      </c>
      <c r="RW16" s="71">
        <v>1</v>
      </c>
      <c r="RX16" s="71">
        <v>0</v>
      </c>
      <c r="RY16" s="71">
        <v>2</v>
      </c>
      <c r="RZ16" s="71">
        <v>0</v>
      </c>
      <c r="SA16" s="71">
        <v>0</v>
      </c>
      <c r="SB16" s="71">
        <v>0</v>
      </c>
      <c r="SC16" s="71">
        <v>0</v>
      </c>
      <c r="SD16" s="71">
        <v>1</v>
      </c>
      <c r="SE16" s="71">
        <v>0</v>
      </c>
      <c r="SF16" s="71">
        <v>1</v>
      </c>
      <c r="SG16" s="71">
        <v>0</v>
      </c>
      <c r="SH16" s="71">
        <v>0</v>
      </c>
    </row>
    <row r="17" spans="1:502">
      <c r="A17" s="16" t="s">
        <v>2337</v>
      </c>
      <c r="B17" s="70">
        <v>9</v>
      </c>
      <c r="C17" s="70">
        <v>9</v>
      </c>
      <c r="D17" s="70">
        <v>1</v>
      </c>
      <c r="E17" s="70">
        <v>2012</v>
      </c>
      <c r="F17" s="70" t="s">
        <v>179</v>
      </c>
      <c r="G17" s="1073" t="s">
        <v>2328</v>
      </c>
      <c r="H17" s="70" t="s">
        <v>2329</v>
      </c>
      <c r="I17" s="1066"/>
      <c r="J17" s="73">
        <v>0</v>
      </c>
      <c r="K17" s="73">
        <v>0</v>
      </c>
      <c r="L17" s="73">
        <v>0</v>
      </c>
      <c r="M17" s="73">
        <v>0</v>
      </c>
      <c r="N17" s="73">
        <v>0</v>
      </c>
      <c r="O17" s="73">
        <v>0</v>
      </c>
      <c r="P17" s="73">
        <v>0</v>
      </c>
      <c r="Q17" s="73">
        <v>0</v>
      </c>
      <c r="R17" s="73">
        <v>33.783999999999999</v>
      </c>
      <c r="S17" s="73">
        <v>28.013999999999999</v>
      </c>
      <c r="T17" s="73">
        <v>0</v>
      </c>
      <c r="U17" s="73">
        <v>0</v>
      </c>
      <c r="V17" s="73">
        <v>0</v>
      </c>
      <c r="W17" s="73">
        <v>0</v>
      </c>
      <c r="X17" s="73">
        <v>3.7330000000000001</v>
      </c>
      <c r="Y17" s="73">
        <v>0</v>
      </c>
      <c r="Z17" s="73">
        <v>0</v>
      </c>
      <c r="AA17" s="73">
        <v>0</v>
      </c>
      <c r="AB17" s="73">
        <v>0</v>
      </c>
      <c r="AC17" s="73">
        <v>0</v>
      </c>
      <c r="AD17" s="73">
        <v>0</v>
      </c>
      <c r="AE17" s="73">
        <v>0</v>
      </c>
      <c r="AF17" s="73">
        <v>0</v>
      </c>
      <c r="AG17" s="73">
        <v>0</v>
      </c>
      <c r="AH17" s="73">
        <v>0</v>
      </c>
      <c r="AI17" s="73">
        <v>5.5860000000000003</v>
      </c>
      <c r="AJ17" s="73">
        <v>25.681000000000001</v>
      </c>
      <c r="AK17" s="73">
        <v>0</v>
      </c>
      <c r="AL17" s="73">
        <v>0</v>
      </c>
      <c r="AM17" s="73">
        <v>0</v>
      </c>
      <c r="AN17" s="73">
        <v>20.739000000000001</v>
      </c>
      <c r="AO17" s="73">
        <v>0</v>
      </c>
      <c r="AP17" s="73">
        <v>0</v>
      </c>
      <c r="AQ17" s="73">
        <v>0</v>
      </c>
      <c r="AR17" s="73">
        <v>0</v>
      </c>
      <c r="AS17" s="73">
        <v>13.476000000000001</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9.8049999999999997</v>
      </c>
      <c r="BN17" s="73">
        <v>0</v>
      </c>
      <c r="BO17" s="73">
        <v>0</v>
      </c>
      <c r="BP17" s="73">
        <v>0</v>
      </c>
      <c r="BQ17" s="73">
        <v>0</v>
      </c>
      <c r="BR17" s="73">
        <v>0</v>
      </c>
      <c r="BS17" s="73">
        <v>0</v>
      </c>
      <c r="BT17" s="73">
        <v>0</v>
      </c>
      <c r="BU17" s="73">
        <v>0</v>
      </c>
      <c r="BV17" s="73">
        <v>0</v>
      </c>
      <c r="BW17" s="73">
        <v>0</v>
      </c>
      <c r="BX17" s="73">
        <v>0</v>
      </c>
      <c r="BY17" s="73">
        <v>0</v>
      </c>
      <c r="BZ17" s="73">
        <v>20.364999999999998</v>
      </c>
      <c r="CA17" s="73">
        <v>0</v>
      </c>
      <c r="CB17" s="73">
        <v>0</v>
      </c>
      <c r="CC17" s="73">
        <v>0</v>
      </c>
      <c r="CD17" s="73">
        <v>0</v>
      </c>
      <c r="CE17" s="73">
        <v>0</v>
      </c>
      <c r="CF17" s="73">
        <v>0</v>
      </c>
      <c r="CG17" s="73">
        <v>0</v>
      </c>
      <c r="CH17" s="73">
        <v>0</v>
      </c>
      <c r="CI17" s="73">
        <v>0</v>
      </c>
      <c r="CJ17" s="73">
        <v>0</v>
      </c>
      <c r="CK17" s="73">
        <v>0</v>
      </c>
      <c r="CL17" s="73">
        <v>0</v>
      </c>
      <c r="CM17" s="73">
        <v>0</v>
      </c>
      <c r="CN17" s="73">
        <v>3.3849999999999998</v>
      </c>
      <c r="CO17" s="73">
        <v>0</v>
      </c>
      <c r="CP17" s="73">
        <v>0</v>
      </c>
      <c r="CQ17" s="73">
        <v>0</v>
      </c>
      <c r="CR17" s="73">
        <v>0</v>
      </c>
      <c r="CS17" s="73">
        <v>0</v>
      </c>
      <c r="CT17" s="73">
        <v>0</v>
      </c>
      <c r="CU17" s="73">
        <v>0</v>
      </c>
      <c r="CV17" s="73">
        <v>0</v>
      </c>
      <c r="CW17" s="73">
        <v>0</v>
      </c>
      <c r="CX17" s="73">
        <v>0</v>
      </c>
      <c r="CY17" s="73">
        <v>5.585</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33.783999999999999</v>
      </c>
      <c r="DT17" s="73">
        <v>28.013999999999999</v>
      </c>
      <c r="DU17" s="73">
        <v>0</v>
      </c>
      <c r="DV17" s="73">
        <v>0</v>
      </c>
      <c r="DW17" s="73">
        <v>0</v>
      </c>
      <c r="DX17" s="73">
        <v>0</v>
      </c>
      <c r="DY17" s="73">
        <v>3.7330000000000001</v>
      </c>
      <c r="DZ17" s="73">
        <v>0</v>
      </c>
      <c r="EA17" s="73">
        <v>0</v>
      </c>
      <c r="EB17" s="73">
        <v>0</v>
      </c>
      <c r="EC17" s="73">
        <v>0</v>
      </c>
      <c r="ED17" s="73">
        <v>0</v>
      </c>
      <c r="EE17" s="73">
        <v>0</v>
      </c>
      <c r="EF17" s="73">
        <v>0</v>
      </c>
      <c r="EG17" s="73">
        <v>0</v>
      </c>
      <c r="EH17" s="73">
        <v>0</v>
      </c>
      <c r="EI17" s="73">
        <v>0</v>
      </c>
      <c r="EJ17" s="73">
        <v>5.5860000000000003</v>
      </c>
      <c r="EK17" s="73">
        <v>25.681000000000001</v>
      </c>
      <c r="EL17" s="73">
        <v>0</v>
      </c>
      <c r="EM17" s="73">
        <v>0</v>
      </c>
      <c r="EN17" s="73">
        <v>0</v>
      </c>
      <c r="EO17" s="73">
        <v>20.739000000000001</v>
      </c>
      <c r="EP17" s="73">
        <v>0</v>
      </c>
      <c r="EQ17" s="73">
        <v>0</v>
      </c>
      <c r="ER17" s="73">
        <v>0</v>
      </c>
      <c r="ES17" s="73">
        <v>0</v>
      </c>
      <c r="ET17" s="73">
        <v>13.476000000000001</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9.8049999999999997</v>
      </c>
      <c r="FO17" s="73">
        <v>0</v>
      </c>
      <c r="FP17" s="73">
        <v>0</v>
      </c>
      <c r="FQ17" s="73">
        <v>0</v>
      </c>
      <c r="FR17" s="73">
        <v>0</v>
      </c>
      <c r="FS17" s="73">
        <v>0</v>
      </c>
      <c r="FT17" s="73">
        <v>0</v>
      </c>
      <c r="FU17" s="73">
        <v>0</v>
      </c>
      <c r="FV17" s="73">
        <v>0</v>
      </c>
      <c r="FW17" s="73">
        <v>0</v>
      </c>
      <c r="FX17" s="73">
        <v>0</v>
      </c>
      <c r="FY17" s="73">
        <v>0</v>
      </c>
      <c r="FZ17" s="73">
        <v>0</v>
      </c>
      <c r="GA17" s="73">
        <v>20.364999999999998</v>
      </c>
      <c r="GB17" s="73">
        <v>0</v>
      </c>
      <c r="GC17" s="73">
        <v>0</v>
      </c>
      <c r="GD17" s="73">
        <v>0</v>
      </c>
      <c r="GE17" s="73">
        <v>0</v>
      </c>
      <c r="GF17" s="73">
        <v>0</v>
      </c>
      <c r="GG17" s="73">
        <v>0</v>
      </c>
      <c r="GH17" s="73">
        <v>0</v>
      </c>
      <c r="GI17" s="73">
        <v>0</v>
      </c>
      <c r="GJ17" s="73">
        <v>0</v>
      </c>
      <c r="GK17" s="73">
        <v>0</v>
      </c>
      <c r="GL17" s="73">
        <v>0</v>
      </c>
      <c r="GM17" s="73">
        <v>0</v>
      </c>
      <c r="GN17" s="73">
        <v>0</v>
      </c>
      <c r="GO17" s="73">
        <v>3.3849999999999998</v>
      </c>
      <c r="GP17" s="73">
        <v>0</v>
      </c>
      <c r="GQ17" s="73">
        <v>0</v>
      </c>
      <c r="GR17" s="73">
        <v>0</v>
      </c>
      <c r="GS17" s="73">
        <v>0</v>
      </c>
      <c r="GT17" s="73">
        <v>0</v>
      </c>
      <c r="GU17" s="73">
        <v>0</v>
      </c>
      <c r="GV17" s="73">
        <v>0</v>
      </c>
      <c r="GW17" s="73">
        <v>0</v>
      </c>
      <c r="GX17" s="73">
        <v>0</v>
      </c>
      <c r="GY17" s="73">
        <v>0</v>
      </c>
      <c r="GZ17" s="73">
        <v>5.585</v>
      </c>
      <c r="HA17" s="73">
        <v>0</v>
      </c>
      <c r="HB17" s="73">
        <v>0</v>
      </c>
      <c r="HC17" s="73">
        <v>0</v>
      </c>
      <c r="HD17" s="73">
        <v>0</v>
      </c>
      <c r="HE17" s="73">
        <v>0</v>
      </c>
      <c r="HF17" s="73">
        <v>0</v>
      </c>
      <c r="HG17" s="73">
        <v>0</v>
      </c>
      <c r="HH17" s="73">
        <v>0</v>
      </c>
      <c r="HI17" s="73">
        <v>0</v>
      </c>
      <c r="HJ17" s="73">
        <v>0</v>
      </c>
      <c r="HK17" s="73">
        <v>117.53700000000001</v>
      </c>
      <c r="HL17" s="73">
        <v>13.476000000000001</v>
      </c>
      <c r="HM17" s="73">
        <v>0</v>
      </c>
      <c r="HN17" s="73">
        <v>0</v>
      </c>
      <c r="HO17" s="73">
        <v>9.8049999999999997</v>
      </c>
      <c r="HP17" s="73">
        <v>0</v>
      </c>
      <c r="HQ17" s="73">
        <v>20.364999999999998</v>
      </c>
      <c r="HR17" s="73">
        <v>0</v>
      </c>
      <c r="HS17" s="73">
        <v>0</v>
      </c>
      <c r="HT17" s="73">
        <v>0</v>
      </c>
      <c r="HU17" s="73">
        <v>0</v>
      </c>
      <c r="HV17" s="73">
        <v>3.3849999999999998</v>
      </c>
      <c r="HW17" s="73">
        <v>0</v>
      </c>
      <c r="HX17" s="73">
        <v>5.585</v>
      </c>
      <c r="HY17" s="73">
        <v>0</v>
      </c>
      <c r="HZ17" s="73">
        <v>0</v>
      </c>
      <c r="IA17" s="73">
        <v>0</v>
      </c>
      <c r="IB17" s="73">
        <v>0</v>
      </c>
      <c r="IC17" s="73">
        <v>0</v>
      </c>
      <c r="ID17" s="73">
        <v>0</v>
      </c>
      <c r="IE17" s="73">
        <v>0</v>
      </c>
      <c r="IF17" s="73">
        <v>117.53700000000001</v>
      </c>
      <c r="IG17" s="73">
        <v>13.476000000000001</v>
      </c>
      <c r="IH17" s="73">
        <v>0</v>
      </c>
      <c r="II17" s="73">
        <v>0</v>
      </c>
      <c r="IJ17" s="73">
        <v>9.8049999999999997</v>
      </c>
      <c r="IK17" s="73">
        <v>0</v>
      </c>
      <c r="IL17" s="73">
        <v>20.364999999999998</v>
      </c>
      <c r="IM17" s="73">
        <v>0</v>
      </c>
      <c r="IN17" s="73">
        <v>0</v>
      </c>
      <c r="IO17" s="73">
        <v>0</v>
      </c>
      <c r="IP17" s="73">
        <v>0</v>
      </c>
      <c r="IQ17" s="73">
        <v>3.3849999999999998</v>
      </c>
      <c r="IR17" s="73">
        <v>0</v>
      </c>
      <c r="IS17" s="73">
        <v>5.585</v>
      </c>
      <c r="IT17" s="73">
        <v>0</v>
      </c>
      <c r="IU17" s="73">
        <v>0</v>
      </c>
      <c r="IV17" s="74">
        <v>0</v>
      </c>
      <c r="IW17" s="71">
        <v>0</v>
      </c>
      <c r="IX17" s="71">
        <v>0</v>
      </c>
      <c r="IY17" s="71">
        <v>0</v>
      </c>
      <c r="IZ17" s="71">
        <v>0</v>
      </c>
      <c r="JA17" s="71">
        <v>0</v>
      </c>
      <c r="JB17" s="71">
        <v>0</v>
      </c>
      <c r="JC17" s="71">
        <v>0</v>
      </c>
      <c r="JD17" s="71">
        <v>0</v>
      </c>
      <c r="JE17" s="71">
        <v>3</v>
      </c>
      <c r="JF17" s="71">
        <v>1</v>
      </c>
      <c r="JG17" s="71">
        <v>0</v>
      </c>
      <c r="JH17" s="71">
        <v>0</v>
      </c>
      <c r="JI17" s="71">
        <v>0</v>
      </c>
      <c r="JJ17" s="71">
        <v>0</v>
      </c>
      <c r="JK17" s="71">
        <v>1</v>
      </c>
      <c r="JL17" s="71">
        <v>0</v>
      </c>
      <c r="JM17" s="71">
        <v>0</v>
      </c>
      <c r="JN17" s="71">
        <v>0</v>
      </c>
      <c r="JO17" s="71">
        <v>0</v>
      </c>
      <c r="JP17" s="71">
        <v>0</v>
      </c>
      <c r="JQ17" s="71">
        <v>0</v>
      </c>
      <c r="JR17" s="71">
        <v>0</v>
      </c>
      <c r="JS17" s="71">
        <v>0</v>
      </c>
      <c r="JT17" s="71">
        <v>0</v>
      </c>
      <c r="JU17" s="71">
        <v>0</v>
      </c>
      <c r="JV17" s="71">
        <v>1</v>
      </c>
      <c r="JW17" s="71">
        <v>2</v>
      </c>
      <c r="JX17" s="71">
        <v>0</v>
      </c>
      <c r="JY17" s="71">
        <v>0</v>
      </c>
      <c r="JZ17" s="71">
        <v>0</v>
      </c>
      <c r="KA17" s="71">
        <v>2</v>
      </c>
      <c r="KB17" s="71">
        <v>0</v>
      </c>
      <c r="KC17" s="71">
        <v>0</v>
      </c>
      <c r="KD17" s="71">
        <v>0</v>
      </c>
      <c r="KE17" s="71">
        <v>0</v>
      </c>
      <c r="KF17" s="71">
        <v>2</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2</v>
      </c>
      <c r="LA17" s="71">
        <v>0</v>
      </c>
      <c r="LB17" s="71">
        <v>0</v>
      </c>
      <c r="LC17" s="71">
        <v>0</v>
      </c>
      <c r="LD17" s="71">
        <v>0</v>
      </c>
      <c r="LE17" s="71">
        <v>0</v>
      </c>
      <c r="LF17" s="71">
        <v>0</v>
      </c>
      <c r="LG17" s="71">
        <v>0</v>
      </c>
      <c r="LH17" s="71">
        <v>0</v>
      </c>
      <c r="LI17" s="71">
        <v>0</v>
      </c>
      <c r="LJ17" s="71">
        <v>0</v>
      </c>
      <c r="LK17" s="71">
        <v>0</v>
      </c>
      <c r="LL17" s="71">
        <v>0</v>
      </c>
      <c r="LM17" s="71">
        <v>3</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1</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3</v>
      </c>
      <c r="NG17" s="71">
        <v>1</v>
      </c>
      <c r="NH17" s="71">
        <v>0</v>
      </c>
      <c r="NI17" s="71">
        <v>0</v>
      </c>
      <c r="NJ17" s="71">
        <v>0</v>
      </c>
      <c r="NK17" s="71">
        <v>0</v>
      </c>
      <c r="NL17" s="71">
        <v>1</v>
      </c>
      <c r="NM17" s="71">
        <v>0</v>
      </c>
      <c r="NN17" s="71">
        <v>0</v>
      </c>
      <c r="NO17" s="71">
        <v>0</v>
      </c>
      <c r="NP17" s="71">
        <v>0</v>
      </c>
      <c r="NQ17" s="71">
        <v>0</v>
      </c>
      <c r="NR17" s="71">
        <v>0</v>
      </c>
      <c r="NS17" s="71">
        <v>0</v>
      </c>
      <c r="NT17" s="71">
        <v>0</v>
      </c>
      <c r="NU17" s="71">
        <v>0</v>
      </c>
      <c r="NV17" s="71">
        <v>0</v>
      </c>
      <c r="NW17" s="71">
        <v>1</v>
      </c>
      <c r="NX17" s="71">
        <v>2</v>
      </c>
      <c r="NY17" s="71">
        <v>0</v>
      </c>
      <c r="NZ17" s="71">
        <v>0</v>
      </c>
      <c r="OA17" s="71">
        <v>0</v>
      </c>
      <c r="OB17" s="71">
        <v>2</v>
      </c>
      <c r="OC17" s="71">
        <v>0</v>
      </c>
      <c r="OD17" s="71">
        <v>0</v>
      </c>
      <c r="OE17" s="71">
        <v>0</v>
      </c>
      <c r="OF17" s="71">
        <v>0</v>
      </c>
      <c r="OG17" s="71">
        <v>2</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2</v>
      </c>
      <c r="PB17" s="71">
        <v>0</v>
      </c>
      <c r="PC17" s="71">
        <v>0</v>
      </c>
      <c r="PD17" s="71">
        <v>0</v>
      </c>
      <c r="PE17" s="71">
        <v>0</v>
      </c>
      <c r="PF17" s="71">
        <v>0</v>
      </c>
      <c r="PG17" s="71">
        <v>0</v>
      </c>
      <c r="PH17" s="71">
        <v>0</v>
      </c>
      <c r="PI17" s="71">
        <v>0</v>
      </c>
      <c r="PJ17" s="71">
        <v>0</v>
      </c>
      <c r="PK17" s="71">
        <v>0</v>
      </c>
      <c r="PL17" s="71">
        <v>0</v>
      </c>
      <c r="PM17" s="71">
        <v>0</v>
      </c>
      <c r="PN17" s="71">
        <v>3</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1</v>
      </c>
      <c r="QN17" s="71">
        <v>0</v>
      </c>
      <c r="QO17" s="71">
        <v>0</v>
      </c>
      <c r="QP17" s="71">
        <v>0</v>
      </c>
      <c r="QQ17" s="71">
        <v>0</v>
      </c>
      <c r="QR17" s="71">
        <v>0</v>
      </c>
      <c r="QS17" s="71">
        <v>0</v>
      </c>
      <c r="QT17" s="71">
        <v>0</v>
      </c>
      <c r="QU17" s="71">
        <v>0</v>
      </c>
      <c r="QV17" s="71">
        <v>0</v>
      </c>
      <c r="QW17" s="71">
        <v>0</v>
      </c>
      <c r="QX17" s="71">
        <v>10</v>
      </c>
      <c r="QY17" s="71">
        <v>2</v>
      </c>
      <c r="QZ17" s="71">
        <v>0</v>
      </c>
      <c r="RA17" s="71">
        <v>0</v>
      </c>
      <c r="RB17" s="71">
        <v>2</v>
      </c>
      <c r="RC17" s="71">
        <v>0</v>
      </c>
      <c r="RD17" s="71">
        <v>3</v>
      </c>
      <c r="RE17" s="71">
        <v>0</v>
      </c>
      <c r="RF17" s="71">
        <v>0</v>
      </c>
      <c r="RG17" s="71">
        <v>0</v>
      </c>
      <c r="RH17" s="71">
        <v>0</v>
      </c>
      <c r="RI17" s="71">
        <v>1</v>
      </c>
      <c r="RJ17" s="71">
        <v>0</v>
      </c>
      <c r="RK17" s="71">
        <v>1</v>
      </c>
      <c r="RL17" s="71">
        <v>0</v>
      </c>
      <c r="RM17" s="71">
        <v>0</v>
      </c>
      <c r="RN17" s="71">
        <v>0</v>
      </c>
      <c r="RO17" s="71">
        <v>0</v>
      </c>
      <c r="RP17" s="71">
        <v>0</v>
      </c>
      <c r="RQ17" s="71">
        <v>0</v>
      </c>
      <c r="RR17" s="71">
        <v>0</v>
      </c>
      <c r="RS17" s="71">
        <v>10</v>
      </c>
      <c r="RT17" s="71">
        <v>2</v>
      </c>
      <c r="RU17" s="71">
        <v>0</v>
      </c>
      <c r="RV17" s="71">
        <v>0</v>
      </c>
      <c r="RW17" s="71">
        <v>2</v>
      </c>
      <c r="RX17" s="71">
        <v>0</v>
      </c>
      <c r="RY17" s="71">
        <v>3</v>
      </c>
      <c r="RZ17" s="71">
        <v>0</v>
      </c>
      <c r="SA17" s="71">
        <v>0</v>
      </c>
      <c r="SB17" s="71">
        <v>0</v>
      </c>
      <c r="SC17" s="71">
        <v>0</v>
      </c>
      <c r="SD17" s="71">
        <v>1</v>
      </c>
      <c r="SE17" s="71">
        <v>0</v>
      </c>
      <c r="SF17" s="71">
        <v>1</v>
      </c>
      <c r="SG17" s="71">
        <v>0</v>
      </c>
      <c r="SH17" s="71">
        <v>0</v>
      </c>
    </row>
    <row r="18" spans="1:502">
      <c r="A18" s="16" t="s">
        <v>2338</v>
      </c>
      <c r="B18" s="70">
        <v>10</v>
      </c>
      <c r="C18" s="70">
        <v>10</v>
      </c>
      <c r="D18" s="70">
        <v>1</v>
      </c>
      <c r="E18" s="70">
        <v>2013</v>
      </c>
      <c r="F18" s="70" t="s">
        <v>180</v>
      </c>
      <c r="G18" s="1073" t="s">
        <v>2328</v>
      </c>
      <c r="H18" s="70" t="s">
        <v>2329</v>
      </c>
      <c r="I18" s="1066"/>
      <c r="J18" s="73">
        <v>0</v>
      </c>
      <c r="K18" s="73">
        <v>0</v>
      </c>
      <c r="L18" s="73">
        <v>0</v>
      </c>
      <c r="M18" s="73">
        <v>0</v>
      </c>
      <c r="N18" s="73">
        <v>0</v>
      </c>
      <c r="O18" s="73">
        <v>0</v>
      </c>
      <c r="P18" s="73">
        <v>0</v>
      </c>
      <c r="Q18" s="73">
        <v>0</v>
      </c>
      <c r="R18" s="73">
        <v>35.380000000000003</v>
      </c>
      <c r="S18" s="73">
        <v>27.187999999999999</v>
      </c>
      <c r="T18" s="73">
        <v>0</v>
      </c>
      <c r="U18" s="73">
        <v>0</v>
      </c>
      <c r="V18" s="73">
        <v>0</v>
      </c>
      <c r="W18" s="73">
        <v>0</v>
      </c>
      <c r="X18" s="73">
        <v>5.1829999999999998</v>
      </c>
      <c r="Y18" s="73">
        <v>2.5859999999999999</v>
      </c>
      <c r="Z18" s="73">
        <v>0</v>
      </c>
      <c r="AA18" s="73">
        <v>0</v>
      </c>
      <c r="AB18" s="73">
        <v>0</v>
      </c>
      <c r="AC18" s="73">
        <v>0</v>
      </c>
      <c r="AD18" s="73">
        <v>0</v>
      </c>
      <c r="AE18" s="73">
        <v>0</v>
      </c>
      <c r="AF18" s="73">
        <v>0</v>
      </c>
      <c r="AG18" s="73">
        <v>0</v>
      </c>
      <c r="AH18" s="73">
        <v>0</v>
      </c>
      <c r="AI18" s="73">
        <v>6.2519999999999998</v>
      </c>
      <c r="AJ18" s="73">
        <v>30.646999999999998</v>
      </c>
      <c r="AK18" s="73">
        <v>0</v>
      </c>
      <c r="AL18" s="73">
        <v>0</v>
      </c>
      <c r="AM18" s="73">
        <v>0</v>
      </c>
      <c r="AN18" s="73">
        <v>24.247</v>
      </c>
      <c r="AO18" s="73">
        <v>0</v>
      </c>
      <c r="AP18" s="73">
        <v>0</v>
      </c>
      <c r="AQ18" s="73">
        <v>0</v>
      </c>
      <c r="AR18" s="73">
        <v>0</v>
      </c>
      <c r="AS18" s="73">
        <v>15.58</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10.91</v>
      </c>
      <c r="BN18" s="73">
        <v>0</v>
      </c>
      <c r="BO18" s="73">
        <v>0</v>
      </c>
      <c r="BP18" s="73">
        <v>0</v>
      </c>
      <c r="BQ18" s="73">
        <v>0</v>
      </c>
      <c r="BR18" s="73">
        <v>0</v>
      </c>
      <c r="BS18" s="73">
        <v>0</v>
      </c>
      <c r="BT18" s="73">
        <v>0</v>
      </c>
      <c r="BU18" s="73">
        <v>0</v>
      </c>
      <c r="BV18" s="73">
        <v>0</v>
      </c>
      <c r="BW18" s="73">
        <v>0</v>
      </c>
      <c r="BX18" s="73">
        <v>0</v>
      </c>
      <c r="BY18" s="73">
        <v>0</v>
      </c>
      <c r="BZ18" s="73">
        <v>23.173999999999999</v>
      </c>
      <c r="CA18" s="73">
        <v>0</v>
      </c>
      <c r="CB18" s="73">
        <v>0</v>
      </c>
      <c r="CC18" s="73">
        <v>0</v>
      </c>
      <c r="CD18" s="73">
        <v>0</v>
      </c>
      <c r="CE18" s="73">
        <v>0</v>
      </c>
      <c r="CF18" s="73">
        <v>0</v>
      </c>
      <c r="CG18" s="73">
        <v>0</v>
      </c>
      <c r="CH18" s="73">
        <v>0</v>
      </c>
      <c r="CI18" s="73">
        <v>0</v>
      </c>
      <c r="CJ18" s="73">
        <v>0</v>
      </c>
      <c r="CK18" s="73">
        <v>0</v>
      </c>
      <c r="CL18" s="73">
        <v>0</v>
      </c>
      <c r="CM18" s="73">
        <v>0</v>
      </c>
      <c r="CN18" s="73">
        <v>3.7959999999999998</v>
      </c>
      <c r="CO18" s="73">
        <v>0</v>
      </c>
      <c r="CP18" s="73">
        <v>0</v>
      </c>
      <c r="CQ18" s="73">
        <v>0</v>
      </c>
      <c r="CR18" s="73">
        <v>0</v>
      </c>
      <c r="CS18" s="73">
        <v>0</v>
      </c>
      <c r="CT18" s="73">
        <v>0</v>
      </c>
      <c r="CU18" s="73">
        <v>0</v>
      </c>
      <c r="CV18" s="73">
        <v>0</v>
      </c>
      <c r="CW18" s="73">
        <v>0</v>
      </c>
      <c r="CX18" s="73">
        <v>0</v>
      </c>
      <c r="CY18" s="73">
        <v>6.7709999999999999</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35.380000000000003</v>
      </c>
      <c r="DT18" s="73">
        <v>27.187999999999999</v>
      </c>
      <c r="DU18" s="73">
        <v>0</v>
      </c>
      <c r="DV18" s="73">
        <v>0</v>
      </c>
      <c r="DW18" s="73">
        <v>0</v>
      </c>
      <c r="DX18" s="73">
        <v>0</v>
      </c>
      <c r="DY18" s="73">
        <v>5.1829999999999998</v>
      </c>
      <c r="DZ18" s="73">
        <v>2.5859999999999999</v>
      </c>
      <c r="EA18" s="73">
        <v>0</v>
      </c>
      <c r="EB18" s="73">
        <v>0</v>
      </c>
      <c r="EC18" s="73">
        <v>0</v>
      </c>
      <c r="ED18" s="73">
        <v>0</v>
      </c>
      <c r="EE18" s="73">
        <v>0</v>
      </c>
      <c r="EF18" s="73">
        <v>0</v>
      </c>
      <c r="EG18" s="73">
        <v>0</v>
      </c>
      <c r="EH18" s="73">
        <v>0</v>
      </c>
      <c r="EI18" s="73">
        <v>0</v>
      </c>
      <c r="EJ18" s="73">
        <v>6.2519999999999998</v>
      </c>
      <c r="EK18" s="73">
        <v>30.646999999999998</v>
      </c>
      <c r="EL18" s="73">
        <v>0</v>
      </c>
      <c r="EM18" s="73">
        <v>0</v>
      </c>
      <c r="EN18" s="73">
        <v>0</v>
      </c>
      <c r="EO18" s="73">
        <v>24.247</v>
      </c>
      <c r="EP18" s="73">
        <v>0</v>
      </c>
      <c r="EQ18" s="73">
        <v>0</v>
      </c>
      <c r="ER18" s="73">
        <v>0</v>
      </c>
      <c r="ES18" s="73">
        <v>0</v>
      </c>
      <c r="ET18" s="73">
        <v>15.58</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10.91</v>
      </c>
      <c r="FO18" s="73">
        <v>0</v>
      </c>
      <c r="FP18" s="73">
        <v>0</v>
      </c>
      <c r="FQ18" s="73">
        <v>0</v>
      </c>
      <c r="FR18" s="73">
        <v>0</v>
      </c>
      <c r="FS18" s="73">
        <v>0</v>
      </c>
      <c r="FT18" s="73">
        <v>0</v>
      </c>
      <c r="FU18" s="73">
        <v>0</v>
      </c>
      <c r="FV18" s="73">
        <v>0</v>
      </c>
      <c r="FW18" s="73">
        <v>0</v>
      </c>
      <c r="FX18" s="73">
        <v>0</v>
      </c>
      <c r="FY18" s="73">
        <v>0</v>
      </c>
      <c r="FZ18" s="73">
        <v>0</v>
      </c>
      <c r="GA18" s="73">
        <v>23.173999999999999</v>
      </c>
      <c r="GB18" s="73">
        <v>0</v>
      </c>
      <c r="GC18" s="73">
        <v>0</v>
      </c>
      <c r="GD18" s="73">
        <v>0</v>
      </c>
      <c r="GE18" s="73">
        <v>0</v>
      </c>
      <c r="GF18" s="73">
        <v>0</v>
      </c>
      <c r="GG18" s="73">
        <v>0</v>
      </c>
      <c r="GH18" s="73">
        <v>0</v>
      </c>
      <c r="GI18" s="73">
        <v>0</v>
      </c>
      <c r="GJ18" s="73">
        <v>0</v>
      </c>
      <c r="GK18" s="73">
        <v>0</v>
      </c>
      <c r="GL18" s="73">
        <v>0</v>
      </c>
      <c r="GM18" s="73">
        <v>0</v>
      </c>
      <c r="GN18" s="73">
        <v>0</v>
      </c>
      <c r="GO18" s="73">
        <v>3.7959999999999998</v>
      </c>
      <c r="GP18" s="73">
        <v>0</v>
      </c>
      <c r="GQ18" s="73">
        <v>0</v>
      </c>
      <c r="GR18" s="73">
        <v>0</v>
      </c>
      <c r="GS18" s="73">
        <v>0</v>
      </c>
      <c r="GT18" s="73">
        <v>0</v>
      </c>
      <c r="GU18" s="73">
        <v>0</v>
      </c>
      <c r="GV18" s="73">
        <v>0</v>
      </c>
      <c r="GW18" s="73">
        <v>0</v>
      </c>
      <c r="GX18" s="73">
        <v>0</v>
      </c>
      <c r="GY18" s="73">
        <v>0</v>
      </c>
      <c r="GZ18" s="73">
        <v>6.7709999999999999</v>
      </c>
      <c r="HA18" s="73">
        <v>0</v>
      </c>
      <c r="HB18" s="73">
        <v>0</v>
      </c>
      <c r="HC18" s="73">
        <v>0</v>
      </c>
      <c r="HD18" s="73">
        <v>0</v>
      </c>
      <c r="HE18" s="73">
        <v>0</v>
      </c>
      <c r="HF18" s="73">
        <v>0</v>
      </c>
      <c r="HG18" s="73">
        <v>0</v>
      </c>
      <c r="HH18" s="73">
        <v>0</v>
      </c>
      <c r="HI18" s="73">
        <v>0</v>
      </c>
      <c r="HJ18" s="73">
        <v>0</v>
      </c>
      <c r="HK18" s="73">
        <v>131.483</v>
      </c>
      <c r="HL18" s="73">
        <v>15.58</v>
      </c>
      <c r="HM18" s="73">
        <v>0</v>
      </c>
      <c r="HN18" s="73">
        <v>0</v>
      </c>
      <c r="HO18" s="73">
        <v>10.91</v>
      </c>
      <c r="HP18" s="73">
        <v>0</v>
      </c>
      <c r="HQ18" s="73">
        <v>23.173999999999999</v>
      </c>
      <c r="HR18" s="73">
        <v>0</v>
      </c>
      <c r="HS18" s="73">
        <v>0</v>
      </c>
      <c r="HT18" s="73">
        <v>0</v>
      </c>
      <c r="HU18" s="73">
        <v>0</v>
      </c>
      <c r="HV18" s="73">
        <v>3.7959999999999998</v>
      </c>
      <c r="HW18" s="73">
        <v>0</v>
      </c>
      <c r="HX18" s="73">
        <v>6.7709999999999999</v>
      </c>
      <c r="HY18" s="73">
        <v>0</v>
      </c>
      <c r="HZ18" s="73">
        <v>0</v>
      </c>
      <c r="IA18" s="73">
        <v>0</v>
      </c>
      <c r="IB18" s="73">
        <v>0</v>
      </c>
      <c r="IC18" s="73">
        <v>0</v>
      </c>
      <c r="ID18" s="73">
        <v>0</v>
      </c>
      <c r="IE18" s="73">
        <v>0</v>
      </c>
      <c r="IF18" s="73">
        <v>131.483</v>
      </c>
      <c r="IG18" s="73">
        <v>15.58</v>
      </c>
      <c r="IH18" s="73">
        <v>0</v>
      </c>
      <c r="II18" s="73">
        <v>0</v>
      </c>
      <c r="IJ18" s="73">
        <v>10.91</v>
      </c>
      <c r="IK18" s="73">
        <v>0</v>
      </c>
      <c r="IL18" s="73">
        <v>23.173999999999999</v>
      </c>
      <c r="IM18" s="73">
        <v>0</v>
      </c>
      <c r="IN18" s="73">
        <v>0</v>
      </c>
      <c r="IO18" s="73">
        <v>0</v>
      </c>
      <c r="IP18" s="73">
        <v>0</v>
      </c>
      <c r="IQ18" s="73">
        <v>3.7959999999999998</v>
      </c>
      <c r="IR18" s="73">
        <v>0</v>
      </c>
      <c r="IS18" s="73">
        <v>6.7709999999999999</v>
      </c>
      <c r="IT18" s="73">
        <v>0</v>
      </c>
      <c r="IU18" s="73">
        <v>0</v>
      </c>
      <c r="IV18" s="74">
        <v>0</v>
      </c>
      <c r="IW18" s="71">
        <v>0</v>
      </c>
      <c r="IX18" s="71">
        <v>0</v>
      </c>
      <c r="IY18" s="71">
        <v>0</v>
      </c>
      <c r="IZ18" s="71">
        <v>0</v>
      </c>
      <c r="JA18" s="71">
        <v>0</v>
      </c>
      <c r="JB18" s="71">
        <v>0</v>
      </c>
      <c r="JC18" s="71">
        <v>0</v>
      </c>
      <c r="JD18" s="71">
        <v>0</v>
      </c>
      <c r="JE18" s="71">
        <v>3</v>
      </c>
      <c r="JF18" s="71">
        <v>1</v>
      </c>
      <c r="JG18" s="71">
        <v>0</v>
      </c>
      <c r="JH18" s="71">
        <v>0</v>
      </c>
      <c r="JI18" s="71">
        <v>0</v>
      </c>
      <c r="JJ18" s="71">
        <v>0</v>
      </c>
      <c r="JK18" s="71">
        <v>1</v>
      </c>
      <c r="JL18" s="71">
        <v>1</v>
      </c>
      <c r="JM18" s="71">
        <v>0</v>
      </c>
      <c r="JN18" s="71">
        <v>0</v>
      </c>
      <c r="JO18" s="71">
        <v>0</v>
      </c>
      <c r="JP18" s="71">
        <v>0</v>
      </c>
      <c r="JQ18" s="71">
        <v>0</v>
      </c>
      <c r="JR18" s="71">
        <v>0</v>
      </c>
      <c r="JS18" s="71">
        <v>0</v>
      </c>
      <c r="JT18" s="71">
        <v>0</v>
      </c>
      <c r="JU18" s="71">
        <v>0</v>
      </c>
      <c r="JV18" s="71">
        <v>1</v>
      </c>
      <c r="JW18" s="71">
        <v>2</v>
      </c>
      <c r="JX18" s="71">
        <v>0</v>
      </c>
      <c r="JY18" s="71">
        <v>0</v>
      </c>
      <c r="JZ18" s="71">
        <v>0</v>
      </c>
      <c r="KA18" s="71">
        <v>2</v>
      </c>
      <c r="KB18" s="71">
        <v>0</v>
      </c>
      <c r="KC18" s="71">
        <v>0</v>
      </c>
      <c r="KD18" s="71">
        <v>0</v>
      </c>
      <c r="KE18" s="71">
        <v>0</v>
      </c>
      <c r="KF18" s="71">
        <v>2</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2</v>
      </c>
      <c r="LA18" s="71">
        <v>0</v>
      </c>
      <c r="LB18" s="71">
        <v>0</v>
      </c>
      <c r="LC18" s="71">
        <v>0</v>
      </c>
      <c r="LD18" s="71">
        <v>0</v>
      </c>
      <c r="LE18" s="71">
        <v>0</v>
      </c>
      <c r="LF18" s="71">
        <v>0</v>
      </c>
      <c r="LG18" s="71">
        <v>0</v>
      </c>
      <c r="LH18" s="71">
        <v>0</v>
      </c>
      <c r="LI18" s="71">
        <v>0</v>
      </c>
      <c r="LJ18" s="71">
        <v>0</v>
      </c>
      <c r="LK18" s="71">
        <v>0</v>
      </c>
      <c r="LL18" s="71">
        <v>0</v>
      </c>
      <c r="LM18" s="71">
        <v>3</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1</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3</v>
      </c>
      <c r="NG18" s="71">
        <v>1</v>
      </c>
      <c r="NH18" s="71">
        <v>0</v>
      </c>
      <c r="NI18" s="71">
        <v>0</v>
      </c>
      <c r="NJ18" s="71">
        <v>0</v>
      </c>
      <c r="NK18" s="71">
        <v>0</v>
      </c>
      <c r="NL18" s="71">
        <v>1</v>
      </c>
      <c r="NM18" s="71">
        <v>1</v>
      </c>
      <c r="NN18" s="71">
        <v>0</v>
      </c>
      <c r="NO18" s="71">
        <v>0</v>
      </c>
      <c r="NP18" s="71">
        <v>0</v>
      </c>
      <c r="NQ18" s="71">
        <v>0</v>
      </c>
      <c r="NR18" s="71">
        <v>0</v>
      </c>
      <c r="NS18" s="71">
        <v>0</v>
      </c>
      <c r="NT18" s="71">
        <v>0</v>
      </c>
      <c r="NU18" s="71">
        <v>0</v>
      </c>
      <c r="NV18" s="71">
        <v>0</v>
      </c>
      <c r="NW18" s="71">
        <v>1</v>
      </c>
      <c r="NX18" s="71">
        <v>2</v>
      </c>
      <c r="NY18" s="71">
        <v>0</v>
      </c>
      <c r="NZ18" s="71">
        <v>0</v>
      </c>
      <c r="OA18" s="71">
        <v>0</v>
      </c>
      <c r="OB18" s="71">
        <v>2</v>
      </c>
      <c r="OC18" s="71">
        <v>0</v>
      </c>
      <c r="OD18" s="71">
        <v>0</v>
      </c>
      <c r="OE18" s="71">
        <v>0</v>
      </c>
      <c r="OF18" s="71">
        <v>0</v>
      </c>
      <c r="OG18" s="71">
        <v>2</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2</v>
      </c>
      <c r="PB18" s="71">
        <v>0</v>
      </c>
      <c r="PC18" s="71">
        <v>0</v>
      </c>
      <c r="PD18" s="71">
        <v>0</v>
      </c>
      <c r="PE18" s="71">
        <v>0</v>
      </c>
      <c r="PF18" s="71">
        <v>0</v>
      </c>
      <c r="PG18" s="71">
        <v>0</v>
      </c>
      <c r="PH18" s="71">
        <v>0</v>
      </c>
      <c r="PI18" s="71">
        <v>0</v>
      </c>
      <c r="PJ18" s="71">
        <v>0</v>
      </c>
      <c r="PK18" s="71">
        <v>0</v>
      </c>
      <c r="PL18" s="71">
        <v>0</v>
      </c>
      <c r="PM18" s="71">
        <v>0</v>
      </c>
      <c r="PN18" s="71">
        <v>3</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1</v>
      </c>
      <c r="QN18" s="71">
        <v>0</v>
      </c>
      <c r="QO18" s="71">
        <v>0</v>
      </c>
      <c r="QP18" s="71">
        <v>0</v>
      </c>
      <c r="QQ18" s="71">
        <v>0</v>
      </c>
      <c r="QR18" s="71">
        <v>0</v>
      </c>
      <c r="QS18" s="71">
        <v>0</v>
      </c>
      <c r="QT18" s="71">
        <v>0</v>
      </c>
      <c r="QU18" s="71">
        <v>0</v>
      </c>
      <c r="QV18" s="71">
        <v>0</v>
      </c>
      <c r="QW18" s="71">
        <v>0</v>
      </c>
      <c r="QX18" s="71">
        <v>11</v>
      </c>
      <c r="QY18" s="71">
        <v>2</v>
      </c>
      <c r="QZ18" s="71">
        <v>0</v>
      </c>
      <c r="RA18" s="71">
        <v>0</v>
      </c>
      <c r="RB18" s="71">
        <v>2</v>
      </c>
      <c r="RC18" s="71">
        <v>0</v>
      </c>
      <c r="RD18" s="71">
        <v>3</v>
      </c>
      <c r="RE18" s="71">
        <v>0</v>
      </c>
      <c r="RF18" s="71">
        <v>0</v>
      </c>
      <c r="RG18" s="71">
        <v>0</v>
      </c>
      <c r="RH18" s="71">
        <v>0</v>
      </c>
      <c r="RI18" s="71">
        <v>1</v>
      </c>
      <c r="RJ18" s="71">
        <v>0</v>
      </c>
      <c r="RK18" s="71">
        <v>1</v>
      </c>
      <c r="RL18" s="71">
        <v>0</v>
      </c>
      <c r="RM18" s="71">
        <v>0</v>
      </c>
      <c r="RN18" s="71">
        <v>0</v>
      </c>
      <c r="RO18" s="71">
        <v>0</v>
      </c>
      <c r="RP18" s="71">
        <v>0</v>
      </c>
      <c r="RQ18" s="71">
        <v>0</v>
      </c>
      <c r="RR18" s="71">
        <v>0</v>
      </c>
      <c r="RS18" s="71">
        <v>11</v>
      </c>
      <c r="RT18" s="71">
        <v>2</v>
      </c>
      <c r="RU18" s="71">
        <v>0</v>
      </c>
      <c r="RV18" s="71">
        <v>0</v>
      </c>
      <c r="RW18" s="71">
        <v>2</v>
      </c>
      <c r="RX18" s="71">
        <v>0</v>
      </c>
      <c r="RY18" s="71">
        <v>3</v>
      </c>
      <c r="RZ18" s="71">
        <v>0</v>
      </c>
      <c r="SA18" s="71">
        <v>0</v>
      </c>
      <c r="SB18" s="71">
        <v>0</v>
      </c>
      <c r="SC18" s="71">
        <v>0</v>
      </c>
      <c r="SD18" s="71">
        <v>1</v>
      </c>
      <c r="SE18" s="71">
        <v>0</v>
      </c>
      <c r="SF18" s="71">
        <v>1</v>
      </c>
      <c r="SG18" s="71">
        <v>0</v>
      </c>
      <c r="SH18" s="71">
        <v>0</v>
      </c>
    </row>
    <row r="19" spans="1:502">
      <c r="A19" s="16" t="s">
        <v>2339</v>
      </c>
      <c r="B19" s="70">
        <v>11</v>
      </c>
      <c r="C19" s="70">
        <v>11</v>
      </c>
      <c r="D19" s="70">
        <v>1</v>
      </c>
      <c r="E19" s="70">
        <v>2014</v>
      </c>
      <c r="F19" s="70" t="s">
        <v>181</v>
      </c>
      <c r="G19" s="1073" t="s">
        <v>2328</v>
      </c>
      <c r="H19" s="70" t="s">
        <v>2329</v>
      </c>
      <c r="I19" s="1066"/>
      <c r="J19" s="73">
        <v>0</v>
      </c>
      <c r="K19" s="73">
        <v>0</v>
      </c>
      <c r="L19" s="73">
        <v>0</v>
      </c>
      <c r="M19" s="73">
        <v>0</v>
      </c>
      <c r="N19" s="73">
        <v>0</v>
      </c>
      <c r="O19" s="73">
        <v>0</v>
      </c>
      <c r="P19" s="73">
        <v>0</v>
      </c>
      <c r="Q19" s="73">
        <v>0</v>
      </c>
      <c r="R19" s="73">
        <v>41.969000000000001</v>
      </c>
      <c r="S19" s="73">
        <v>32.375</v>
      </c>
      <c r="T19" s="73">
        <v>0</v>
      </c>
      <c r="U19" s="73">
        <v>0</v>
      </c>
      <c r="V19" s="73">
        <v>0</v>
      </c>
      <c r="W19" s="73">
        <v>0</v>
      </c>
      <c r="X19" s="73">
        <v>4.6470000000000002</v>
      </c>
      <c r="Y19" s="73">
        <v>3.1509999999999998</v>
      </c>
      <c r="Z19" s="73">
        <v>0</v>
      </c>
      <c r="AA19" s="73">
        <v>0</v>
      </c>
      <c r="AB19" s="73">
        <v>0</v>
      </c>
      <c r="AC19" s="73">
        <v>0</v>
      </c>
      <c r="AD19" s="73">
        <v>0</v>
      </c>
      <c r="AE19" s="73">
        <v>0</v>
      </c>
      <c r="AF19" s="73">
        <v>0</v>
      </c>
      <c r="AG19" s="73">
        <v>0</v>
      </c>
      <c r="AH19" s="73">
        <v>0</v>
      </c>
      <c r="AI19" s="73">
        <v>5.8390000000000004</v>
      </c>
      <c r="AJ19" s="73">
        <v>30.253</v>
      </c>
      <c r="AK19" s="73">
        <v>0</v>
      </c>
      <c r="AL19" s="73">
        <v>0</v>
      </c>
      <c r="AM19" s="73">
        <v>0</v>
      </c>
      <c r="AN19" s="73">
        <v>24.57</v>
      </c>
      <c r="AO19" s="73">
        <v>0</v>
      </c>
      <c r="AP19" s="73">
        <v>0</v>
      </c>
      <c r="AQ19" s="73">
        <v>0</v>
      </c>
      <c r="AR19" s="73">
        <v>0</v>
      </c>
      <c r="AS19" s="73">
        <v>20.231999999999999</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10.766999999999999</v>
      </c>
      <c r="BN19" s="73">
        <v>0</v>
      </c>
      <c r="BO19" s="73">
        <v>0</v>
      </c>
      <c r="BP19" s="73">
        <v>0</v>
      </c>
      <c r="BQ19" s="73">
        <v>0</v>
      </c>
      <c r="BR19" s="73">
        <v>0</v>
      </c>
      <c r="BS19" s="73">
        <v>0</v>
      </c>
      <c r="BT19" s="73">
        <v>0</v>
      </c>
      <c r="BU19" s="73">
        <v>0</v>
      </c>
      <c r="BV19" s="73">
        <v>0</v>
      </c>
      <c r="BW19" s="73">
        <v>0</v>
      </c>
      <c r="BX19" s="73">
        <v>0</v>
      </c>
      <c r="BY19" s="73">
        <v>0</v>
      </c>
      <c r="BZ19" s="73">
        <v>24.385000000000002</v>
      </c>
      <c r="CA19" s="73">
        <v>0</v>
      </c>
      <c r="CB19" s="73">
        <v>0</v>
      </c>
      <c r="CC19" s="73">
        <v>0</v>
      </c>
      <c r="CD19" s="73">
        <v>0</v>
      </c>
      <c r="CE19" s="73">
        <v>0</v>
      </c>
      <c r="CF19" s="73">
        <v>0</v>
      </c>
      <c r="CG19" s="73">
        <v>0</v>
      </c>
      <c r="CH19" s="73">
        <v>0</v>
      </c>
      <c r="CI19" s="73">
        <v>0</v>
      </c>
      <c r="CJ19" s="73">
        <v>0</v>
      </c>
      <c r="CK19" s="73">
        <v>0</v>
      </c>
      <c r="CL19" s="73">
        <v>0</v>
      </c>
      <c r="CM19" s="73">
        <v>0</v>
      </c>
      <c r="CN19" s="73">
        <v>3.6280000000000001</v>
      </c>
      <c r="CO19" s="73">
        <v>0</v>
      </c>
      <c r="CP19" s="73">
        <v>0</v>
      </c>
      <c r="CQ19" s="73">
        <v>0</v>
      </c>
      <c r="CR19" s="73">
        <v>0</v>
      </c>
      <c r="CS19" s="73">
        <v>0</v>
      </c>
      <c r="CT19" s="73">
        <v>0</v>
      </c>
      <c r="CU19" s="73">
        <v>0</v>
      </c>
      <c r="CV19" s="73">
        <v>0</v>
      </c>
      <c r="CW19" s="73">
        <v>0</v>
      </c>
      <c r="CX19" s="73">
        <v>0</v>
      </c>
      <c r="CY19" s="73">
        <v>6.7690000000000001</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41.969000000000001</v>
      </c>
      <c r="DT19" s="73">
        <v>32.375</v>
      </c>
      <c r="DU19" s="73">
        <v>0</v>
      </c>
      <c r="DV19" s="73">
        <v>0</v>
      </c>
      <c r="DW19" s="73">
        <v>0</v>
      </c>
      <c r="DX19" s="73">
        <v>0</v>
      </c>
      <c r="DY19" s="73">
        <v>4.6470000000000002</v>
      </c>
      <c r="DZ19" s="73">
        <v>3.1509999999999998</v>
      </c>
      <c r="EA19" s="73">
        <v>0</v>
      </c>
      <c r="EB19" s="73">
        <v>0</v>
      </c>
      <c r="EC19" s="73">
        <v>0</v>
      </c>
      <c r="ED19" s="73">
        <v>0</v>
      </c>
      <c r="EE19" s="73">
        <v>0</v>
      </c>
      <c r="EF19" s="73">
        <v>0</v>
      </c>
      <c r="EG19" s="73">
        <v>0</v>
      </c>
      <c r="EH19" s="73">
        <v>0</v>
      </c>
      <c r="EI19" s="73">
        <v>0</v>
      </c>
      <c r="EJ19" s="73">
        <v>5.8390000000000004</v>
      </c>
      <c r="EK19" s="73">
        <v>30.253</v>
      </c>
      <c r="EL19" s="73">
        <v>0</v>
      </c>
      <c r="EM19" s="73">
        <v>0</v>
      </c>
      <c r="EN19" s="73">
        <v>0</v>
      </c>
      <c r="EO19" s="73">
        <v>24.57</v>
      </c>
      <c r="EP19" s="73">
        <v>0</v>
      </c>
      <c r="EQ19" s="73">
        <v>0</v>
      </c>
      <c r="ER19" s="73">
        <v>0</v>
      </c>
      <c r="ES19" s="73">
        <v>0</v>
      </c>
      <c r="ET19" s="73">
        <v>20.231999999999999</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10.766999999999999</v>
      </c>
      <c r="FO19" s="73">
        <v>0</v>
      </c>
      <c r="FP19" s="73">
        <v>0</v>
      </c>
      <c r="FQ19" s="73">
        <v>0</v>
      </c>
      <c r="FR19" s="73">
        <v>0</v>
      </c>
      <c r="FS19" s="73">
        <v>0</v>
      </c>
      <c r="FT19" s="73">
        <v>0</v>
      </c>
      <c r="FU19" s="73">
        <v>0</v>
      </c>
      <c r="FV19" s="73">
        <v>0</v>
      </c>
      <c r="FW19" s="73">
        <v>0</v>
      </c>
      <c r="FX19" s="73">
        <v>0</v>
      </c>
      <c r="FY19" s="73">
        <v>0</v>
      </c>
      <c r="FZ19" s="73">
        <v>0</v>
      </c>
      <c r="GA19" s="73">
        <v>24.385000000000002</v>
      </c>
      <c r="GB19" s="73">
        <v>0</v>
      </c>
      <c r="GC19" s="73">
        <v>0</v>
      </c>
      <c r="GD19" s="73">
        <v>0</v>
      </c>
      <c r="GE19" s="73">
        <v>0</v>
      </c>
      <c r="GF19" s="73">
        <v>0</v>
      </c>
      <c r="GG19" s="73">
        <v>0</v>
      </c>
      <c r="GH19" s="73">
        <v>0</v>
      </c>
      <c r="GI19" s="73">
        <v>0</v>
      </c>
      <c r="GJ19" s="73">
        <v>0</v>
      </c>
      <c r="GK19" s="73">
        <v>0</v>
      </c>
      <c r="GL19" s="73">
        <v>0</v>
      </c>
      <c r="GM19" s="73">
        <v>0</v>
      </c>
      <c r="GN19" s="73">
        <v>0</v>
      </c>
      <c r="GO19" s="73">
        <v>3.6280000000000001</v>
      </c>
      <c r="GP19" s="73">
        <v>0</v>
      </c>
      <c r="GQ19" s="73">
        <v>0</v>
      </c>
      <c r="GR19" s="73">
        <v>0</v>
      </c>
      <c r="GS19" s="73">
        <v>0</v>
      </c>
      <c r="GT19" s="73">
        <v>0</v>
      </c>
      <c r="GU19" s="73">
        <v>0</v>
      </c>
      <c r="GV19" s="73">
        <v>0</v>
      </c>
      <c r="GW19" s="73">
        <v>0</v>
      </c>
      <c r="GX19" s="73">
        <v>0</v>
      </c>
      <c r="GY19" s="73">
        <v>0</v>
      </c>
      <c r="GZ19" s="73">
        <v>6.7690000000000001</v>
      </c>
      <c r="HA19" s="73">
        <v>0</v>
      </c>
      <c r="HB19" s="73">
        <v>0</v>
      </c>
      <c r="HC19" s="73">
        <v>0</v>
      </c>
      <c r="HD19" s="73">
        <v>0</v>
      </c>
      <c r="HE19" s="73">
        <v>0</v>
      </c>
      <c r="HF19" s="73">
        <v>0</v>
      </c>
      <c r="HG19" s="73">
        <v>0</v>
      </c>
      <c r="HH19" s="73">
        <v>0</v>
      </c>
      <c r="HI19" s="73">
        <v>0</v>
      </c>
      <c r="HJ19" s="73">
        <v>0</v>
      </c>
      <c r="HK19" s="73">
        <v>142.804</v>
      </c>
      <c r="HL19" s="73">
        <v>20.231999999999999</v>
      </c>
      <c r="HM19" s="73">
        <v>0</v>
      </c>
      <c r="HN19" s="73">
        <v>0</v>
      </c>
      <c r="HO19" s="73">
        <v>10.766999999999999</v>
      </c>
      <c r="HP19" s="73">
        <v>0</v>
      </c>
      <c r="HQ19" s="73">
        <v>24.385000000000002</v>
      </c>
      <c r="HR19" s="73">
        <v>0</v>
      </c>
      <c r="HS19" s="73">
        <v>0</v>
      </c>
      <c r="HT19" s="73">
        <v>0</v>
      </c>
      <c r="HU19" s="73">
        <v>0</v>
      </c>
      <c r="HV19" s="73">
        <v>3.6280000000000001</v>
      </c>
      <c r="HW19" s="73">
        <v>0</v>
      </c>
      <c r="HX19" s="73">
        <v>6.7690000000000001</v>
      </c>
      <c r="HY19" s="73">
        <v>0</v>
      </c>
      <c r="HZ19" s="73">
        <v>0</v>
      </c>
      <c r="IA19" s="73">
        <v>0</v>
      </c>
      <c r="IB19" s="73">
        <v>0</v>
      </c>
      <c r="IC19" s="73">
        <v>0</v>
      </c>
      <c r="ID19" s="73">
        <v>0</v>
      </c>
      <c r="IE19" s="73">
        <v>0</v>
      </c>
      <c r="IF19" s="73">
        <v>142.804</v>
      </c>
      <c r="IG19" s="73">
        <v>20.231999999999999</v>
      </c>
      <c r="IH19" s="73">
        <v>0</v>
      </c>
      <c r="II19" s="73">
        <v>0</v>
      </c>
      <c r="IJ19" s="73">
        <v>10.766999999999999</v>
      </c>
      <c r="IK19" s="73">
        <v>0</v>
      </c>
      <c r="IL19" s="73">
        <v>24.385000000000002</v>
      </c>
      <c r="IM19" s="73">
        <v>0</v>
      </c>
      <c r="IN19" s="73">
        <v>0</v>
      </c>
      <c r="IO19" s="73">
        <v>0</v>
      </c>
      <c r="IP19" s="73">
        <v>0</v>
      </c>
      <c r="IQ19" s="73">
        <v>3.6280000000000001</v>
      </c>
      <c r="IR19" s="73">
        <v>0</v>
      </c>
      <c r="IS19" s="73">
        <v>6.7690000000000001</v>
      </c>
      <c r="IT19" s="73">
        <v>0</v>
      </c>
      <c r="IU19" s="73">
        <v>0</v>
      </c>
      <c r="IV19" s="74">
        <v>0</v>
      </c>
      <c r="IW19" s="71">
        <v>0</v>
      </c>
      <c r="IX19" s="71">
        <v>0</v>
      </c>
      <c r="IY19" s="71">
        <v>0</v>
      </c>
      <c r="IZ19" s="71">
        <v>0</v>
      </c>
      <c r="JA19" s="71">
        <v>0</v>
      </c>
      <c r="JB19" s="71">
        <v>0</v>
      </c>
      <c r="JC19" s="71">
        <v>0</v>
      </c>
      <c r="JD19" s="71">
        <v>0</v>
      </c>
      <c r="JE19" s="71">
        <v>3</v>
      </c>
      <c r="JF19" s="71">
        <v>1</v>
      </c>
      <c r="JG19" s="71">
        <v>0</v>
      </c>
      <c r="JH19" s="71">
        <v>0</v>
      </c>
      <c r="JI19" s="71">
        <v>0</v>
      </c>
      <c r="JJ19" s="71">
        <v>0</v>
      </c>
      <c r="JK19" s="71">
        <v>1</v>
      </c>
      <c r="JL19" s="71">
        <v>1</v>
      </c>
      <c r="JM19" s="71">
        <v>0</v>
      </c>
      <c r="JN19" s="71">
        <v>0</v>
      </c>
      <c r="JO19" s="71">
        <v>0</v>
      </c>
      <c r="JP19" s="71">
        <v>0</v>
      </c>
      <c r="JQ19" s="71">
        <v>0</v>
      </c>
      <c r="JR19" s="71">
        <v>0</v>
      </c>
      <c r="JS19" s="71">
        <v>0</v>
      </c>
      <c r="JT19" s="71">
        <v>0</v>
      </c>
      <c r="JU19" s="71">
        <v>0</v>
      </c>
      <c r="JV19" s="71">
        <v>1</v>
      </c>
      <c r="JW19" s="71">
        <v>2</v>
      </c>
      <c r="JX19" s="71">
        <v>0</v>
      </c>
      <c r="JY19" s="71">
        <v>0</v>
      </c>
      <c r="JZ19" s="71">
        <v>0</v>
      </c>
      <c r="KA19" s="71">
        <v>2</v>
      </c>
      <c r="KB19" s="71">
        <v>0</v>
      </c>
      <c r="KC19" s="71">
        <v>0</v>
      </c>
      <c r="KD19" s="71">
        <v>0</v>
      </c>
      <c r="KE19" s="71">
        <v>0</v>
      </c>
      <c r="KF19" s="71">
        <v>2</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2</v>
      </c>
      <c r="LA19" s="71">
        <v>0</v>
      </c>
      <c r="LB19" s="71">
        <v>0</v>
      </c>
      <c r="LC19" s="71">
        <v>0</v>
      </c>
      <c r="LD19" s="71">
        <v>0</v>
      </c>
      <c r="LE19" s="71">
        <v>0</v>
      </c>
      <c r="LF19" s="71">
        <v>0</v>
      </c>
      <c r="LG19" s="71">
        <v>0</v>
      </c>
      <c r="LH19" s="71">
        <v>0</v>
      </c>
      <c r="LI19" s="71">
        <v>0</v>
      </c>
      <c r="LJ19" s="71">
        <v>0</v>
      </c>
      <c r="LK19" s="71">
        <v>0</v>
      </c>
      <c r="LL19" s="71">
        <v>0</v>
      </c>
      <c r="LM19" s="71">
        <v>3</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1</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3</v>
      </c>
      <c r="NG19" s="71">
        <v>1</v>
      </c>
      <c r="NH19" s="71">
        <v>0</v>
      </c>
      <c r="NI19" s="71">
        <v>0</v>
      </c>
      <c r="NJ19" s="71">
        <v>0</v>
      </c>
      <c r="NK19" s="71">
        <v>0</v>
      </c>
      <c r="NL19" s="71">
        <v>1</v>
      </c>
      <c r="NM19" s="71">
        <v>1</v>
      </c>
      <c r="NN19" s="71">
        <v>0</v>
      </c>
      <c r="NO19" s="71">
        <v>0</v>
      </c>
      <c r="NP19" s="71">
        <v>0</v>
      </c>
      <c r="NQ19" s="71">
        <v>0</v>
      </c>
      <c r="NR19" s="71">
        <v>0</v>
      </c>
      <c r="NS19" s="71">
        <v>0</v>
      </c>
      <c r="NT19" s="71">
        <v>0</v>
      </c>
      <c r="NU19" s="71">
        <v>0</v>
      </c>
      <c r="NV19" s="71">
        <v>0</v>
      </c>
      <c r="NW19" s="71">
        <v>1</v>
      </c>
      <c r="NX19" s="71">
        <v>2</v>
      </c>
      <c r="NY19" s="71">
        <v>0</v>
      </c>
      <c r="NZ19" s="71">
        <v>0</v>
      </c>
      <c r="OA19" s="71">
        <v>0</v>
      </c>
      <c r="OB19" s="71">
        <v>2</v>
      </c>
      <c r="OC19" s="71">
        <v>0</v>
      </c>
      <c r="OD19" s="71">
        <v>0</v>
      </c>
      <c r="OE19" s="71">
        <v>0</v>
      </c>
      <c r="OF19" s="71">
        <v>0</v>
      </c>
      <c r="OG19" s="71">
        <v>2</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2</v>
      </c>
      <c r="PB19" s="71">
        <v>0</v>
      </c>
      <c r="PC19" s="71">
        <v>0</v>
      </c>
      <c r="PD19" s="71">
        <v>0</v>
      </c>
      <c r="PE19" s="71">
        <v>0</v>
      </c>
      <c r="PF19" s="71">
        <v>0</v>
      </c>
      <c r="PG19" s="71">
        <v>0</v>
      </c>
      <c r="PH19" s="71">
        <v>0</v>
      </c>
      <c r="PI19" s="71">
        <v>0</v>
      </c>
      <c r="PJ19" s="71">
        <v>0</v>
      </c>
      <c r="PK19" s="71">
        <v>0</v>
      </c>
      <c r="PL19" s="71">
        <v>0</v>
      </c>
      <c r="PM19" s="71">
        <v>0</v>
      </c>
      <c r="PN19" s="71">
        <v>3</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1</v>
      </c>
      <c r="QN19" s="71">
        <v>0</v>
      </c>
      <c r="QO19" s="71">
        <v>0</v>
      </c>
      <c r="QP19" s="71">
        <v>0</v>
      </c>
      <c r="QQ19" s="71">
        <v>0</v>
      </c>
      <c r="QR19" s="71">
        <v>0</v>
      </c>
      <c r="QS19" s="71">
        <v>0</v>
      </c>
      <c r="QT19" s="71">
        <v>0</v>
      </c>
      <c r="QU19" s="71">
        <v>0</v>
      </c>
      <c r="QV19" s="71">
        <v>0</v>
      </c>
      <c r="QW19" s="71">
        <v>0</v>
      </c>
      <c r="QX19" s="71">
        <v>11</v>
      </c>
      <c r="QY19" s="71">
        <v>2</v>
      </c>
      <c r="QZ19" s="71">
        <v>0</v>
      </c>
      <c r="RA19" s="71">
        <v>0</v>
      </c>
      <c r="RB19" s="71">
        <v>2</v>
      </c>
      <c r="RC19" s="71">
        <v>0</v>
      </c>
      <c r="RD19" s="71">
        <v>3</v>
      </c>
      <c r="RE19" s="71">
        <v>0</v>
      </c>
      <c r="RF19" s="71">
        <v>0</v>
      </c>
      <c r="RG19" s="71">
        <v>0</v>
      </c>
      <c r="RH19" s="71">
        <v>0</v>
      </c>
      <c r="RI19" s="71">
        <v>1</v>
      </c>
      <c r="RJ19" s="71">
        <v>0</v>
      </c>
      <c r="RK19" s="71">
        <v>1</v>
      </c>
      <c r="RL19" s="71">
        <v>0</v>
      </c>
      <c r="RM19" s="71">
        <v>0</v>
      </c>
      <c r="RN19" s="71">
        <v>0</v>
      </c>
      <c r="RO19" s="71">
        <v>0</v>
      </c>
      <c r="RP19" s="71">
        <v>0</v>
      </c>
      <c r="RQ19" s="71">
        <v>0</v>
      </c>
      <c r="RR19" s="71">
        <v>0</v>
      </c>
      <c r="RS19" s="71">
        <v>11</v>
      </c>
      <c r="RT19" s="71">
        <v>2</v>
      </c>
      <c r="RU19" s="71">
        <v>0</v>
      </c>
      <c r="RV19" s="71">
        <v>0</v>
      </c>
      <c r="RW19" s="71">
        <v>2</v>
      </c>
      <c r="RX19" s="71">
        <v>0</v>
      </c>
      <c r="RY19" s="71">
        <v>3</v>
      </c>
      <c r="RZ19" s="71">
        <v>0</v>
      </c>
      <c r="SA19" s="71">
        <v>0</v>
      </c>
      <c r="SB19" s="71">
        <v>0</v>
      </c>
      <c r="SC19" s="71">
        <v>0</v>
      </c>
      <c r="SD19" s="71">
        <v>1</v>
      </c>
      <c r="SE19" s="71">
        <v>0</v>
      </c>
      <c r="SF19" s="71">
        <v>1</v>
      </c>
      <c r="SG19" s="71">
        <v>0</v>
      </c>
      <c r="SH19" s="71">
        <v>0</v>
      </c>
    </row>
    <row r="20" spans="1:502">
      <c r="A20" s="16" t="s">
        <v>2340</v>
      </c>
      <c r="B20" s="70">
        <v>12</v>
      </c>
      <c r="C20" s="70">
        <v>12</v>
      </c>
      <c r="D20" s="70">
        <v>1</v>
      </c>
      <c r="E20" s="70">
        <v>2015</v>
      </c>
      <c r="F20" s="70" t="s">
        <v>182</v>
      </c>
      <c r="G20" s="1073" t="s">
        <v>2328</v>
      </c>
      <c r="H20" s="70" t="s">
        <v>2329</v>
      </c>
      <c r="I20" s="1066"/>
      <c r="J20" s="73">
        <v>0</v>
      </c>
      <c r="K20" s="73">
        <v>0</v>
      </c>
      <c r="L20" s="73">
        <v>0</v>
      </c>
      <c r="M20" s="73">
        <v>0</v>
      </c>
      <c r="N20" s="73">
        <v>0</v>
      </c>
      <c r="O20" s="73">
        <v>0</v>
      </c>
      <c r="P20" s="73">
        <v>0</v>
      </c>
      <c r="Q20" s="73">
        <v>0</v>
      </c>
      <c r="R20" s="73">
        <v>43.21</v>
      </c>
      <c r="S20" s="73">
        <v>31.899000000000001</v>
      </c>
      <c r="T20" s="73">
        <v>0</v>
      </c>
      <c r="U20" s="73">
        <v>0</v>
      </c>
      <c r="V20" s="73">
        <v>0</v>
      </c>
      <c r="W20" s="73">
        <v>0</v>
      </c>
      <c r="X20" s="73">
        <v>4.6719999999999997</v>
      </c>
      <c r="Y20" s="73">
        <v>0</v>
      </c>
      <c r="Z20" s="73">
        <v>0</v>
      </c>
      <c r="AA20" s="73">
        <v>0</v>
      </c>
      <c r="AB20" s="73">
        <v>0</v>
      </c>
      <c r="AC20" s="73">
        <v>0</v>
      </c>
      <c r="AD20" s="73">
        <v>0</v>
      </c>
      <c r="AE20" s="73">
        <v>0</v>
      </c>
      <c r="AF20" s="73">
        <v>0</v>
      </c>
      <c r="AG20" s="73">
        <v>0</v>
      </c>
      <c r="AH20" s="73">
        <v>0</v>
      </c>
      <c r="AI20" s="73">
        <v>5.585</v>
      </c>
      <c r="AJ20" s="73">
        <v>32.209000000000003</v>
      </c>
      <c r="AK20" s="73">
        <v>0</v>
      </c>
      <c r="AL20" s="73">
        <v>0</v>
      </c>
      <c r="AM20" s="73">
        <v>0</v>
      </c>
      <c r="AN20" s="73">
        <v>23.579000000000001</v>
      </c>
      <c r="AO20" s="73">
        <v>0</v>
      </c>
      <c r="AP20" s="73">
        <v>0</v>
      </c>
      <c r="AQ20" s="73">
        <v>0</v>
      </c>
      <c r="AR20" s="73">
        <v>0</v>
      </c>
      <c r="AS20" s="73">
        <v>19.018000000000001</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10.818</v>
      </c>
      <c r="BN20" s="73">
        <v>0</v>
      </c>
      <c r="BO20" s="73">
        <v>0</v>
      </c>
      <c r="BP20" s="73">
        <v>0</v>
      </c>
      <c r="BQ20" s="73">
        <v>0</v>
      </c>
      <c r="BR20" s="73">
        <v>0</v>
      </c>
      <c r="BS20" s="73">
        <v>0</v>
      </c>
      <c r="BT20" s="73">
        <v>0</v>
      </c>
      <c r="BU20" s="73">
        <v>0</v>
      </c>
      <c r="BV20" s="73">
        <v>0</v>
      </c>
      <c r="BW20" s="73">
        <v>0</v>
      </c>
      <c r="BX20" s="73">
        <v>0</v>
      </c>
      <c r="BY20" s="73">
        <v>0</v>
      </c>
      <c r="BZ20" s="73">
        <v>21.562999999999999</v>
      </c>
      <c r="CA20" s="73">
        <v>0</v>
      </c>
      <c r="CB20" s="73">
        <v>0</v>
      </c>
      <c r="CC20" s="73">
        <v>0</v>
      </c>
      <c r="CD20" s="73">
        <v>0</v>
      </c>
      <c r="CE20" s="73">
        <v>0</v>
      </c>
      <c r="CF20" s="73">
        <v>0</v>
      </c>
      <c r="CG20" s="73">
        <v>0</v>
      </c>
      <c r="CH20" s="73">
        <v>0</v>
      </c>
      <c r="CI20" s="73">
        <v>0</v>
      </c>
      <c r="CJ20" s="73">
        <v>0</v>
      </c>
      <c r="CK20" s="73">
        <v>0</v>
      </c>
      <c r="CL20" s="73">
        <v>0</v>
      </c>
      <c r="CM20" s="73">
        <v>0</v>
      </c>
      <c r="CN20" s="73">
        <v>3.4740000000000002</v>
      </c>
      <c r="CO20" s="73">
        <v>0</v>
      </c>
      <c r="CP20" s="73">
        <v>0</v>
      </c>
      <c r="CQ20" s="73">
        <v>0</v>
      </c>
      <c r="CR20" s="73">
        <v>0</v>
      </c>
      <c r="CS20" s="73">
        <v>0</v>
      </c>
      <c r="CT20" s="73">
        <v>0</v>
      </c>
      <c r="CU20" s="73">
        <v>0</v>
      </c>
      <c r="CV20" s="73">
        <v>0</v>
      </c>
      <c r="CW20" s="73">
        <v>0</v>
      </c>
      <c r="CX20" s="73">
        <v>0</v>
      </c>
      <c r="CY20" s="73">
        <v>6.1020000000000003</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43.21</v>
      </c>
      <c r="DT20" s="73">
        <v>31.899000000000001</v>
      </c>
      <c r="DU20" s="73">
        <v>0</v>
      </c>
      <c r="DV20" s="73">
        <v>0</v>
      </c>
      <c r="DW20" s="73">
        <v>0</v>
      </c>
      <c r="DX20" s="73">
        <v>0</v>
      </c>
      <c r="DY20" s="73">
        <v>4.6719999999999997</v>
      </c>
      <c r="DZ20" s="73">
        <v>0</v>
      </c>
      <c r="EA20" s="73">
        <v>0</v>
      </c>
      <c r="EB20" s="73">
        <v>0</v>
      </c>
      <c r="EC20" s="73">
        <v>0</v>
      </c>
      <c r="ED20" s="73">
        <v>0</v>
      </c>
      <c r="EE20" s="73">
        <v>0</v>
      </c>
      <c r="EF20" s="73">
        <v>0</v>
      </c>
      <c r="EG20" s="73">
        <v>0</v>
      </c>
      <c r="EH20" s="73">
        <v>0</v>
      </c>
      <c r="EI20" s="73">
        <v>0</v>
      </c>
      <c r="EJ20" s="73">
        <v>5.585</v>
      </c>
      <c r="EK20" s="73">
        <v>32.209000000000003</v>
      </c>
      <c r="EL20" s="73">
        <v>0</v>
      </c>
      <c r="EM20" s="73">
        <v>0</v>
      </c>
      <c r="EN20" s="73">
        <v>0</v>
      </c>
      <c r="EO20" s="73">
        <v>23.579000000000001</v>
      </c>
      <c r="EP20" s="73">
        <v>0</v>
      </c>
      <c r="EQ20" s="73">
        <v>0</v>
      </c>
      <c r="ER20" s="73">
        <v>0</v>
      </c>
      <c r="ES20" s="73">
        <v>0</v>
      </c>
      <c r="ET20" s="73">
        <v>19.018000000000001</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10.818</v>
      </c>
      <c r="FO20" s="73">
        <v>0</v>
      </c>
      <c r="FP20" s="73">
        <v>0</v>
      </c>
      <c r="FQ20" s="73">
        <v>0</v>
      </c>
      <c r="FR20" s="73">
        <v>0</v>
      </c>
      <c r="FS20" s="73">
        <v>0</v>
      </c>
      <c r="FT20" s="73">
        <v>0</v>
      </c>
      <c r="FU20" s="73">
        <v>0</v>
      </c>
      <c r="FV20" s="73">
        <v>0</v>
      </c>
      <c r="FW20" s="73">
        <v>0</v>
      </c>
      <c r="FX20" s="73">
        <v>0</v>
      </c>
      <c r="FY20" s="73">
        <v>0</v>
      </c>
      <c r="FZ20" s="73">
        <v>0</v>
      </c>
      <c r="GA20" s="73">
        <v>21.562999999999999</v>
      </c>
      <c r="GB20" s="73">
        <v>0</v>
      </c>
      <c r="GC20" s="73">
        <v>0</v>
      </c>
      <c r="GD20" s="73">
        <v>0</v>
      </c>
      <c r="GE20" s="73">
        <v>0</v>
      </c>
      <c r="GF20" s="73">
        <v>0</v>
      </c>
      <c r="GG20" s="73">
        <v>0</v>
      </c>
      <c r="GH20" s="73">
        <v>0</v>
      </c>
      <c r="GI20" s="73">
        <v>0</v>
      </c>
      <c r="GJ20" s="73">
        <v>0</v>
      </c>
      <c r="GK20" s="73">
        <v>0</v>
      </c>
      <c r="GL20" s="73">
        <v>0</v>
      </c>
      <c r="GM20" s="73">
        <v>0</v>
      </c>
      <c r="GN20" s="73">
        <v>0</v>
      </c>
      <c r="GO20" s="73">
        <v>3.4740000000000002</v>
      </c>
      <c r="GP20" s="73">
        <v>0</v>
      </c>
      <c r="GQ20" s="73">
        <v>0</v>
      </c>
      <c r="GR20" s="73">
        <v>0</v>
      </c>
      <c r="GS20" s="73">
        <v>0</v>
      </c>
      <c r="GT20" s="73">
        <v>0</v>
      </c>
      <c r="GU20" s="73">
        <v>0</v>
      </c>
      <c r="GV20" s="73">
        <v>0</v>
      </c>
      <c r="GW20" s="73">
        <v>0</v>
      </c>
      <c r="GX20" s="73">
        <v>0</v>
      </c>
      <c r="GY20" s="73">
        <v>0</v>
      </c>
      <c r="GZ20" s="73">
        <v>6.1020000000000003</v>
      </c>
      <c r="HA20" s="73">
        <v>0</v>
      </c>
      <c r="HB20" s="73">
        <v>0</v>
      </c>
      <c r="HC20" s="73">
        <v>0</v>
      </c>
      <c r="HD20" s="73">
        <v>0</v>
      </c>
      <c r="HE20" s="73">
        <v>0</v>
      </c>
      <c r="HF20" s="73">
        <v>0</v>
      </c>
      <c r="HG20" s="73">
        <v>0</v>
      </c>
      <c r="HH20" s="73">
        <v>0</v>
      </c>
      <c r="HI20" s="73">
        <v>0</v>
      </c>
      <c r="HJ20" s="73">
        <v>0</v>
      </c>
      <c r="HK20" s="73">
        <v>141.154</v>
      </c>
      <c r="HL20" s="73">
        <v>19.018000000000001</v>
      </c>
      <c r="HM20" s="73">
        <v>0</v>
      </c>
      <c r="HN20" s="73">
        <v>0</v>
      </c>
      <c r="HO20" s="73">
        <v>10.818</v>
      </c>
      <c r="HP20" s="73">
        <v>0</v>
      </c>
      <c r="HQ20" s="73">
        <v>21.562999999999999</v>
      </c>
      <c r="HR20" s="73">
        <v>0</v>
      </c>
      <c r="HS20" s="73">
        <v>0</v>
      </c>
      <c r="HT20" s="73">
        <v>0</v>
      </c>
      <c r="HU20" s="73">
        <v>0</v>
      </c>
      <c r="HV20" s="73">
        <v>3.4740000000000002</v>
      </c>
      <c r="HW20" s="73">
        <v>0</v>
      </c>
      <c r="HX20" s="73">
        <v>6.1020000000000003</v>
      </c>
      <c r="HY20" s="73">
        <v>0</v>
      </c>
      <c r="HZ20" s="73">
        <v>0</v>
      </c>
      <c r="IA20" s="73">
        <v>0</v>
      </c>
      <c r="IB20" s="73">
        <v>0</v>
      </c>
      <c r="IC20" s="73">
        <v>0</v>
      </c>
      <c r="ID20" s="73">
        <v>0</v>
      </c>
      <c r="IE20" s="73">
        <v>0</v>
      </c>
      <c r="IF20" s="73">
        <v>141.154</v>
      </c>
      <c r="IG20" s="73">
        <v>19.018000000000001</v>
      </c>
      <c r="IH20" s="73">
        <v>0</v>
      </c>
      <c r="II20" s="73">
        <v>0</v>
      </c>
      <c r="IJ20" s="73">
        <v>10.818</v>
      </c>
      <c r="IK20" s="73">
        <v>0</v>
      </c>
      <c r="IL20" s="73">
        <v>21.562999999999999</v>
      </c>
      <c r="IM20" s="73">
        <v>0</v>
      </c>
      <c r="IN20" s="73">
        <v>0</v>
      </c>
      <c r="IO20" s="73">
        <v>0</v>
      </c>
      <c r="IP20" s="73">
        <v>0</v>
      </c>
      <c r="IQ20" s="73">
        <v>3.4740000000000002</v>
      </c>
      <c r="IR20" s="73">
        <v>0</v>
      </c>
      <c r="IS20" s="73">
        <v>6.1020000000000003</v>
      </c>
      <c r="IT20" s="73">
        <v>0</v>
      </c>
      <c r="IU20" s="73">
        <v>0</v>
      </c>
      <c r="IV20" s="74">
        <v>0</v>
      </c>
      <c r="IW20" s="71">
        <v>0</v>
      </c>
      <c r="IX20" s="71">
        <v>0</v>
      </c>
      <c r="IY20" s="71">
        <v>0</v>
      </c>
      <c r="IZ20" s="71">
        <v>0</v>
      </c>
      <c r="JA20" s="71">
        <v>0</v>
      </c>
      <c r="JB20" s="71">
        <v>0</v>
      </c>
      <c r="JC20" s="71">
        <v>0</v>
      </c>
      <c r="JD20" s="71">
        <v>0</v>
      </c>
      <c r="JE20" s="71">
        <v>3</v>
      </c>
      <c r="JF20" s="71">
        <v>1</v>
      </c>
      <c r="JG20" s="71">
        <v>0</v>
      </c>
      <c r="JH20" s="71">
        <v>0</v>
      </c>
      <c r="JI20" s="71">
        <v>0</v>
      </c>
      <c r="JJ20" s="71">
        <v>0</v>
      </c>
      <c r="JK20" s="71">
        <v>1</v>
      </c>
      <c r="JL20" s="71">
        <v>0</v>
      </c>
      <c r="JM20" s="71">
        <v>0</v>
      </c>
      <c r="JN20" s="71">
        <v>0</v>
      </c>
      <c r="JO20" s="71">
        <v>0</v>
      </c>
      <c r="JP20" s="71">
        <v>0</v>
      </c>
      <c r="JQ20" s="71">
        <v>0</v>
      </c>
      <c r="JR20" s="71">
        <v>0</v>
      </c>
      <c r="JS20" s="71">
        <v>0</v>
      </c>
      <c r="JT20" s="71">
        <v>0</v>
      </c>
      <c r="JU20" s="71">
        <v>0</v>
      </c>
      <c r="JV20" s="71">
        <v>1</v>
      </c>
      <c r="JW20" s="71">
        <v>3</v>
      </c>
      <c r="JX20" s="71">
        <v>0</v>
      </c>
      <c r="JY20" s="71">
        <v>0</v>
      </c>
      <c r="JZ20" s="71">
        <v>0</v>
      </c>
      <c r="KA20" s="71">
        <v>2</v>
      </c>
      <c r="KB20" s="71">
        <v>0</v>
      </c>
      <c r="KC20" s="71">
        <v>0</v>
      </c>
      <c r="KD20" s="71">
        <v>0</v>
      </c>
      <c r="KE20" s="71">
        <v>0</v>
      </c>
      <c r="KF20" s="71">
        <v>2</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2</v>
      </c>
      <c r="LA20" s="71">
        <v>0</v>
      </c>
      <c r="LB20" s="71">
        <v>0</v>
      </c>
      <c r="LC20" s="71">
        <v>0</v>
      </c>
      <c r="LD20" s="71">
        <v>0</v>
      </c>
      <c r="LE20" s="71">
        <v>0</v>
      </c>
      <c r="LF20" s="71">
        <v>0</v>
      </c>
      <c r="LG20" s="71">
        <v>0</v>
      </c>
      <c r="LH20" s="71">
        <v>0</v>
      </c>
      <c r="LI20" s="71">
        <v>0</v>
      </c>
      <c r="LJ20" s="71">
        <v>0</v>
      </c>
      <c r="LK20" s="71">
        <v>0</v>
      </c>
      <c r="LL20" s="71">
        <v>0</v>
      </c>
      <c r="LM20" s="71">
        <v>3</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1</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3</v>
      </c>
      <c r="NG20" s="71">
        <v>1</v>
      </c>
      <c r="NH20" s="71">
        <v>0</v>
      </c>
      <c r="NI20" s="71">
        <v>0</v>
      </c>
      <c r="NJ20" s="71">
        <v>0</v>
      </c>
      <c r="NK20" s="71">
        <v>0</v>
      </c>
      <c r="NL20" s="71">
        <v>1</v>
      </c>
      <c r="NM20" s="71">
        <v>0</v>
      </c>
      <c r="NN20" s="71">
        <v>0</v>
      </c>
      <c r="NO20" s="71">
        <v>0</v>
      </c>
      <c r="NP20" s="71">
        <v>0</v>
      </c>
      <c r="NQ20" s="71">
        <v>0</v>
      </c>
      <c r="NR20" s="71">
        <v>0</v>
      </c>
      <c r="NS20" s="71">
        <v>0</v>
      </c>
      <c r="NT20" s="71">
        <v>0</v>
      </c>
      <c r="NU20" s="71">
        <v>0</v>
      </c>
      <c r="NV20" s="71">
        <v>0</v>
      </c>
      <c r="NW20" s="71">
        <v>1</v>
      </c>
      <c r="NX20" s="71">
        <v>3</v>
      </c>
      <c r="NY20" s="71">
        <v>0</v>
      </c>
      <c r="NZ20" s="71">
        <v>0</v>
      </c>
      <c r="OA20" s="71">
        <v>0</v>
      </c>
      <c r="OB20" s="71">
        <v>2</v>
      </c>
      <c r="OC20" s="71">
        <v>0</v>
      </c>
      <c r="OD20" s="71">
        <v>0</v>
      </c>
      <c r="OE20" s="71">
        <v>0</v>
      </c>
      <c r="OF20" s="71">
        <v>0</v>
      </c>
      <c r="OG20" s="71">
        <v>2</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2</v>
      </c>
      <c r="PB20" s="71">
        <v>0</v>
      </c>
      <c r="PC20" s="71">
        <v>0</v>
      </c>
      <c r="PD20" s="71">
        <v>0</v>
      </c>
      <c r="PE20" s="71">
        <v>0</v>
      </c>
      <c r="PF20" s="71">
        <v>0</v>
      </c>
      <c r="PG20" s="71">
        <v>0</v>
      </c>
      <c r="PH20" s="71">
        <v>0</v>
      </c>
      <c r="PI20" s="71">
        <v>0</v>
      </c>
      <c r="PJ20" s="71">
        <v>0</v>
      </c>
      <c r="PK20" s="71">
        <v>0</v>
      </c>
      <c r="PL20" s="71">
        <v>0</v>
      </c>
      <c r="PM20" s="71">
        <v>0</v>
      </c>
      <c r="PN20" s="71">
        <v>3</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1</v>
      </c>
      <c r="QN20" s="71">
        <v>0</v>
      </c>
      <c r="QO20" s="71">
        <v>0</v>
      </c>
      <c r="QP20" s="71">
        <v>0</v>
      </c>
      <c r="QQ20" s="71">
        <v>0</v>
      </c>
      <c r="QR20" s="71">
        <v>0</v>
      </c>
      <c r="QS20" s="71">
        <v>0</v>
      </c>
      <c r="QT20" s="71">
        <v>0</v>
      </c>
      <c r="QU20" s="71">
        <v>0</v>
      </c>
      <c r="QV20" s="71">
        <v>0</v>
      </c>
      <c r="QW20" s="71">
        <v>0</v>
      </c>
      <c r="QX20" s="71">
        <v>11</v>
      </c>
      <c r="QY20" s="71">
        <v>2</v>
      </c>
      <c r="QZ20" s="71">
        <v>0</v>
      </c>
      <c r="RA20" s="71">
        <v>0</v>
      </c>
      <c r="RB20" s="71">
        <v>2</v>
      </c>
      <c r="RC20" s="71">
        <v>0</v>
      </c>
      <c r="RD20" s="71">
        <v>3</v>
      </c>
      <c r="RE20" s="71">
        <v>0</v>
      </c>
      <c r="RF20" s="71">
        <v>0</v>
      </c>
      <c r="RG20" s="71">
        <v>0</v>
      </c>
      <c r="RH20" s="71">
        <v>0</v>
      </c>
      <c r="RI20" s="71">
        <v>1</v>
      </c>
      <c r="RJ20" s="71">
        <v>0</v>
      </c>
      <c r="RK20" s="71">
        <v>1</v>
      </c>
      <c r="RL20" s="71">
        <v>0</v>
      </c>
      <c r="RM20" s="71">
        <v>0</v>
      </c>
      <c r="RN20" s="71">
        <v>0</v>
      </c>
      <c r="RO20" s="71">
        <v>0</v>
      </c>
      <c r="RP20" s="71">
        <v>0</v>
      </c>
      <c r="RQ20" s="71">
        <v>0</v>
      </c>
      <c r="RR20" s="71">
        <v>0</v>
      </c>
      <c r="RS20" s="71">
        <v>11</v>
      </c>
      <c r="RT20" s="71">
        <v>2</v>
      </c>
      <c r="RU20" s="71">
        <v>0</v>
      </c>
      <c r="RV20" s="71">
        <v>0</v>
      </c>
      <c r="RW20" s="71">
        <v>2</v>
      </c>
      <c r="RX20" s="71">
        <v>0</v>
      </c>
      <c r="RY20" s="71">
        <v>3</v>
      </c>
      <c r="RZ20" s="71">
        <v>0</v>
      </c>
      <c r="SA20" s="71">
        <v>0</v>
      </c>
      <c r="SB20" s="71">
        <v>0</v>
      </c>
      <c r="SC20" s="71">
        <v>0</v>
      </c>
      <c r="SD20" s="71">
        <v>1</v>
      </c>
      <c r="SE20" s="71">
        <v>0</v>
      </c>
      <c r="SF20" s="71">
        <v>1</v>
      </c>
      <c r="SG20" s="71">
        <v>0</v>
      </c>
      <c r="SH20" s="71">
        <v>0</v>
      </c>
    </row>
    <row r="21" spans="1:502">
      <c r="A21" s="16" t="s">
        <v>2341</v>
      </c>
      <c r="B21" s="70">
        <v>13</v>
      </c>
      <c r="C21" s="70">
        <v>13</v>
      </c>
      <c r="D21" s="70">
        <v>1</v>
      </c>
      <c r="E21" s="70">
        <v>2016</v>
      </c>
      <c r="F21" s="70" t="s">
        <v>155</v>
      </c>
      <c r="G21" s="1073" t="s">
        <v>2328</v>
      </c>
      <c r="H21" s="70" t="s">
        <v>2329</v>
      </c>
      <c r="I21" s="1066"/>
      <c r="J21" s="73">
        <v>0</v>
      </c>
      <c r="K21" s="73">
        <v>0</v>
      </c>
      <c r="L21" s="73">
        <v>0</v>
      </c>
      <c r="M21" s="73">
        <v>0</v>
      </c>
      <c r="N21" s="73">
        <v>0</v>
      </c>
      <c r="O21" s="73">
        <v>0</v>
      </c>
      <c r="P21" s="73">
        <v>0</v>
      </c>
      <c r="Q21" s="73">
        <v>0</v>
      </c>
      <c r="R21" s="73">
        <v>44.213000000000001</v>
      </c>
      <c r="S21" s="73">
        <v>10.051</v>
      </c>
      <c r="T21" s="73">
        <v>0</v>
      </c>
      <c r="U21" s="73">
        <v>0</v>
      </c>
      <c r="V21" s="73">
        <v>0</v>
      </c>
      <c r="W21" s="73">
        <v>0</v>
      </c>
      <c r="X21" s="73">
        <v>4.5599999999999996</v>
      </c>
      <c r="Y21" s="73">
        <v>0</v>
      </c>
      <c r="Z21" s="73">
        <v>0</v>
      </c>
      <c r="AA21" s="73">
        <v>0</v>
      </c>
      <c r="AB21" s="73">
        <v>0</v>
      </c>
      <c r="AC21" s="73">
        <v>0</v>
      </c>
      <c r="AD21" s="73">
        <v>0</v>
      </c>
      <c r="AE21" s="73">
        <v>0</v>
      </c>
      <c r="AF21" s="73">
        <v>0</v>
      </c>
      <c r="AG21" s="73">
        <v>0</v>
      </c>
      <c r="AH21" s="73">
        <v>0</v>
      </c>
      <c r="AI21" s="73">
        <v>4.9139999999999997</v>
      </c>
      <c r="AJ21" s="73">
        <v>31.228999999999999</v>
      </c>
      <c r="AK21" s="73">
        <v>0</v>
      </c>
      <c r="AL21" s="73">
        <v>0</v>
      </c>
      <c r="AM21" s="73">
        <v>0</v>
      </c>
      <c r="AN21" s="73">
        <v>23.143999999999998</v>
      </c>
      <c r="AO21" s="73">
        <v>0</v>
      </c>
      <c r="AP21" s="73">
        <v>0</v>
      </c>
      <c r="AQ21" s="73">
        <v>0</v>
      </c>
      <c r="AR21" s="73">
        <v>0</v>
      </c>
      <c r="AS21" s="73">
        <v>15.242000000000001</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10.637</v>
      </c>
      <c r="BN21" s="73">
        <v>0</v>
      </c>
      <c r="BO21" s="73">
        <v>0</v>
      </c>
      <c r="BP21" s="73">
        <v>0</v>
      </c>
      <c r="BQ21" s="73">
        <v>0</v>
      </c>
      <c r="BR21" s="73">
        <v>0</v>
      </c>
      <c r="BS21" s="73">
        <v>0</v>
      </c>
      <c r="BT21" s="73">
        <v>0</v>
      </c>
      <c r="BU21" s="73">
        <v>0</v>
      </c>
      <c r="BV21" s="73">
        <v>0</v>
      </c>
      <c r="BW21" s="73">
        <v>0</v>
      </c>
      <c r="BX21" s="73">
        <v>0</v>
      </c>
      <c r="BY21" s="73">
        <v>0</v>
      </c>
      <c r="BZ21" s="73">
        <v>34.478999999999999</v>
      </c>
      <c r="CA21" s="73">
        <v>0</v>
      </c>
      <c r="CB21" s="73">
        <v>0</v>
      </c>
      <c r="CC21" s="73">
        <v>0</v>
      </c>
      <c r="CD21" s="73">
        <v>0</v>
      </c>
      <c r="CE21" s="73">
        <v>0</v>
      </c>
      <c r="CF21" s="73">
        <v>0</v>
      </c>
      <c r="CG21" s="73">
        <v>0</v>
      </c>
      <c r="CH21" s="73">
        <v>0</v>
      </c>
      <c r="CI21" s="73">
        <v>0</v>
      </c>
      <c r="CJ21" s="73">
        <v>0</v>
      </c>
      <c r="CK21" s="73">
        <v>0</v>
      </c>
      <c r="CL21" s="73">
        <v>0</v>
      </c>
      <c r="CM21" s="73">
        <v>0</v>
      </c>
      <c r="CN21" s="73">
        <v>3.4350000000000001</v>
      </c>
      <c r="CO21" s="73">
        <v>0</v>
      </c>
      <c r="CP21" s="73">
        <v>0</v>
      </c>
      <c r="CQ21" s="73">
        <v>0</v>
      </c>
      <c r="CR21" s="73">
        <v>0</v>
      </c>
      <c r="CS21" s="73">
        <v>0</v>
      </c>
      <c r="CT21" s="73">
        <v>0</v>
      </c>
      <c r="CU21" s="73">
        <v>0</v>
      </c>
      <c r="CV21" s="73">
        <v>0</v>
      </c>
      <c r="CW21" s="73">
        <v>0</v>
      </c>
      <c r="CX21" s="73">
        <v>0</v>
      </c>
      <c r="CY21" s="73">
        <v>5.4779999999999998</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44.213000000000001</v>
      </c>
      <c r="DT21" s="73">
        <v>10.051</v>
      </c>
      <c r="DU21" s="73">
        <v>0</v>
      </c>
      <c r="DV21" s="73">
        <v>0</v>
      </c>
      <c r="DW21" s="73">
        <v>0</v>
      </c>
      <c r="DX21" s="73">
        <v>0</v>
      </c>
      <c r="DY21" s="73">
        <v>4.5599999999999996</v>
      </c>
      <c r="DZ21" s="73">
        <v>0</v>
      </c>
      <c r="EA21" s="73">
        <v>0</v>
      </c>
      <c r="EB21" s="73">
        <v>0</v>
      </c>
      <c r="EC21" s="73">
        <v>0</v>
      </c>
      <c r="ED21" s="73">
        <v>0</v>
      </c>
      <c r="EE21" s="73">
        <v>0</v>
      </c>
      <c r="EF21" s="73">
        <v>0</v>
      </c>
      <c r="EG21" s="73">
        <v>0</v>
      </c>
      <c r="EH21" s="73">
        <v>0</v>
      </c>
      <c r="EI21" s="73">
        <v>0</v>
      </c>
      <c r="EJ21" s="73">
        <v>4.9139999999999997</v>
      </c>
      <c r="EK21" s="73">
        <v>31.228999999999999</v>
      </c>
      <c r="EL21" s="73">
        <v>0</v>
      </c>
      <c r="EM21" s="73">
        <v>0</v>
      </c>
      <c r="EN21" s="73">
        <v>0</v>
      </c>
      <c r="EO21" s="73">
        <v>23.143999999999998</v>
      </c>
      <c r="EP21" s="73">
        <v>0</v>
      </c>
      <c r="EQ21" s="73">
        <v>0</v>
      </c>
      <c r="ER21" s="73">
        <v>0</v>
      </c>
      <c r="ES21" s="73">
        <v>0</v>
      </c>
      <c r="ET21" s="73">
        <v>15.242000000000001</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10.637</v>
      </c>
      <c r="FO21" s="73">
        <v>0</v>
      </c>
      <c r="FP21" s="73">
        <v>0</v>
      </c>
      <c r="FQ21" s="73">
        <v>0</v>
      </c>
      <c r="FR21" s="73">
        <v>0</v>
      </c>
      <c r="FS21" s="73">
        <v>0</v>
      </c>
      <c r="FT21" s="73">
        <v>0</v>
      </c>
      <c r="FU21" s="73">
        <v>0</v>
      </c>
      <c r="FV21" s="73">
        <v>0</v>
      </c>
      <c r="FW21" s="73">
        <v>0</v>
      </c>
      <c r="FX21" s="73">
        <v>0</v>
      </c>
      <c r="FY21" s="73">
        <v>0</v>
      </c>
      <c r="FZ21" s="73">
        <v>0</v>
      </c>
      <c r="GA21" s="73">
        <v>34.478999999999999</v>
      </c>
      <c r="GB21" s="73">
        <v>0</v>
      </c>
      <c r="GC21" s="73">
        <v>0</v>
      </c>
      <c r="GD21" s="73">
        <v>0</v>
      </c>
      <c r="GE21" s="73">
        <v>0</v>
      </c>
      <c r="GF21" s="73">
        <v>0</v>
      </c>
      <c r="GG21" s="73">
        <v>0</v>
      </c>
      <c r="GH21" s="73">
        <v>0</v>
      </c>
      <c r="GI21" s="73">
        <v>0</v>
      </c>
      <c r="GJ21" s="73">
        <v>0</v>
      </c>
      <c r="GK21" s="73">
        <v>0</v>
      </c>
      <c r="GL21" s="73">
        <v>0</v>
      </c>
      <c r="GM21" s="73">
        <v>0</v>
      </c>
      <c r="GN21" s="73">
        <v>0</v>
      </c>
      <c r="GO21" s="73">
        <v>3.4350000000000001</v>
      </c>
      <c r="GP21" s="73">
        <v>0</v>
      </c>
      <c r="GQ21" s="73">
        <v>0</v>
      </c>
      <c r="GR21" s="73">
        <v>0</v>
      </c>
      <c r="GS21" s="73">
        <v>0</v>
      </c>
      <c r="GT21" s="73">
        <v>0</v>
      </c>
      <c r="GU21" s="73">
        <v>0</v>
      </c>
      <c r="GV21" s="73">
        <v>0</v>
      </c>
      <c r="GW21" s="73">
        <v>0</v>
      </c>
      <c r="GX21" s="73">
        <v>0</v>
      </c>
      <c r="GY21" s="73">
        <v>0</v>
      </c>
      <c r="GZ21" s="73">
        <v>5.4779999999999998</v>
      </c>
      <c r="HA21" s="73">
        <v>0</v>
      </c>
      <c r="HB21" s="73">
        <v>0</v>
      </c>
      <c r="HC21" s="73">
        <v>0</v>
      </c>
      <c r="HD21" s="73">
        <v>0</v>
      </c>
      <c r="HE21" s="73">
        <v>0</v>
      </c>
      <c r="HF21" s="73">
        <v>0</v>
      </c>
      <c r="HG21" s="73">
        <v>0</v>
      </c>
      <c r="HH21" s="73">
        <v>0</v>
      </c>
      <c r="HI21" s="73">
        <v>0</v>
      </c>
      <c r="HJ21" s="73">
        <v>0</v>
      </c>
      <c r="HK21" s="73">
        <v>118.111</v>
      </c>
      <c r="HL21" s="73">
        <v>15.242000000000001</v>
      </c>
      <c r="HM21" s="73">
        <v>0</v>
      </c>
      <c r="HN21" s="73">
        <v>0</v>
      </c>
      <c r="HO21" s="73">
        <v>10.637</v>
      </c>
      <c r="HP21" s="73">
        <v>0</v>
      </c>
      <c r="HQ21" s="73">
        <v>34.478999999999999</v>
      </c>
      <c r="HR21" s="73">
        <v>0</v>
      </c>
      <c r="HS21" s="73">
        <v>0</v>
      </c>
      <c r="HT21" s="73">
        <v>0</v>
      </c>
      <c r="HU21" s="73">
        <v>0</v>
      </c>
      <c r="HV21" s="73">
        <v>3.4350000000000001</v>
      </c>
      <c r="HW21" s="73">
        <v>0</v>
      </c>
      <c r="HX21" s="73">
        <v>5.4779999999999998</v>
      </c>
      <c r="HY21" s="73">
        <v>0</v>
      </c>
      <c r="HZ21" s="73">
        <v>0</v>
      </c>
      <c r="IA21" s="73">
        <v>0</v>
      </c>
      <c r="IB21" s="73">
        <v>0</v>
      </c>
      <c r="IC21" s="73">
        <v>0</v>
      </c>
      <c r="ID21" s="73">
        <v>0</v>
      </c>
      <c r="IE21" s="73">
        <v>0</v>
      </c>
      <c r="IF21" s="73">
        <v>118.111</v>
      </c>
      <c r="IG21" s="73">
        <v>15.242000000000001</v>
      </c>
      <c r="IH21" s="73">
        <v>0</v>
      </c>
      <c r="II21" s="73">
        <v>0</v>
      </c>
      <c r="IJ21" s="73">
        <v>10.637</v>
      </c>
      <c r="IK21" s="73">
        <v>0</v>
      </c>
      <c r="IL21" s="73">
        <v>34.478999999999999</v>
      </c>
      <c r="IM21" s="73">
        <v>0</v>
      </c>
      <c r="IN21" s="73">
        <v>0</v>
      </c>
      <c r="IO21" s="73">
        <v>0</v>
      </c>
      <c r="IP21" s="73">
        <v>0</v>
      </c>
      <c r="IQ21" s="73">
        <v>3.4350000000000001</v>
      </c>
      <c r="IR21" s="73">
        <v>0</v>
      </c>
      <c r="IS21" s="73">
        <v>5.4779999999999998</v>
      </c>
      <c r="IT21" s="73">
        <v>0</v>
      </c>
      <c r="IU21" s="73">
        <v>0</v>
      </c>
      <c r="IV21" s="74">
        <v>0</v>
      </c>
      <c r="IW21" s="71">
        <v>0</v>
      </c>
      <c r="IX21" s="71">
        <v>0</v>
      </c>
      <c r="IY21" s="71">
        <v>0</v>
      </c>
      <c r="IZ21" s="71">
        <v>0</v>
      </c>
      <c r="JA21" s="71">
        <v>0</v>
      </c>
      <c r="JB21" s="71">
        <v>0</v>
      </c>
      <c r="JC21" s="71">
        <v>0</v>
      </c>
      <c r="JD21" s="71">
        <v>0</v>
      </c>
      <c r="JE21" s="71">
        <v>3</v>
      </c>
      <c r="JF21" s="71">
        <v>1</v>
      </c>
      <c r="JG21" s="71">
        <v>0</v>
      </c>
      <c r="JH21" s="71">
        <v>0</v>
      </c>
      <c r="JI21" s="71">
        <v>0</v>
      </c>
      <c r="JJ21" s="71">
        <v>0</v>
      </c>
      <c r="JK21" s="71">
        <v>1</v>
      </c>
      <c r="JL21" s="71">
        <v>0</v>
      </c>
      <c r="JM21" s="71">
        <v>0</v>
      </c>
      <c r="JN21" s="71">
        <v>0</v>
      </c>
      <c r="JO21" s="71">
        <v>0</v>
      </c>
      <c r="JP21" s="71">
        <v>0</v>
      </c>
      <c r="JQ21" s="71">
        <v>0</v>
      </c>
      <c r="JR21" s="71">
        <v>0</v>
      </c>
      <c r="JS21" s="71">
        <v>0</v>
      </c>
      <c r="JT21" s="71">
        <v>0</v>
      </c>
      <c r="JU21" s="71">
        <v>0</v>
      </c>
      <c r="JV21" s="71">
        <v>1</v>
      </c>
      <c r="JW21" s="71">
        <v>3</v>
      </c>
      <c r="JX21" s="71">
        <v>0</v>
      </c>
      <c r="JY21" s="71">
        <v>0</v>
      </c>
      <c r="JZ21" s="71">
        <v>0</v>
      </c>
      <c r="KA21" s="71">
        <v>2</v>
      </c>
      <c r="KB21" s="71">
        <v>0</v>
      </c>
      <c r="KC21" s="71">
        <v>0</v>
      </c>
      <c r="KD21" s="71">
        <v>0</v>
      </c>
      <c r="KE21" s="71">
        <v>0</v>
      </c>
      <c r="KF21" s="71">
        <v>2</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2</v>
      </c>
      <c r="LA21" s="71">
        <v>0</v>
      </c>
      <c r="LB21" s="71">
        <v>0</v>
      </c>
      <c r="LC21" s="71">
        <v>0</v>
      </c>
      <c r="LD21" s="71">
        <v>0</v>
      </c>
      <c r="LE21" s="71">
        <v>0</v>
      </c>
      <c r="LF21" s="71">
        <v>0</v>
      </c>
      <c r="LG21" s="71">
        <v>0</v>
      </c>
      <c r="LH21" s="71">
        <v>0</v>
      </c>
      <c r="LI21" s="71">
        <v>0</v>
      </c>
      <c r="LJ21" s="71">
        <v>0</v>
      </c>
      <c r="LK21" s="71">
        <v>0</v>
      </c>
      <c r="LL21" s="71">
        <v>0</v>
      </c>
      <c r="LM21" s="71">
        <v>4</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1</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3</v>
      </c>
      <c r="NG21" s="71">
        <v>1</v>
      </c>
      <c r="NH21" s="71">
        <v>0</v>
      </c>
      <c r="NI21" s="71">
        <v>0</v>
      </c>
      <c r="NJ21" s="71">
        <v>0</v>
      </c>
      <c r="NK21" s="71">
        <v>0</v>
      </c>
      <c r="NL21" s="71">
        <v>1</v>
      </c>
      <c r="NM21" s="71">
        <v>0</v>
      </c>
      <c r="NN21" s="71">
        <v>0</v>
      </c>
      <c r="NO21" s="71">
        <v>0</v>
      </c>
      <c r="NP21" s="71">
        <v>0</v>
      </c>
      <c r="NQ21" s="71">
        <v>0</v>
      </c>
      <c r="NR21" s="71">
        <v>0</v>
      </c>
      <c r="NS21" s="71">
        <v>0</v>
      </c>
      <c r="NT21" s="71">
        <v>0</v>
      </c>
      <c r="NU21" s="71">
        <v>0</v>
      </c>
      <c r="NV21" s="71">
        <v>0</v>
      </c>
      <c r="NW21" s="71">
        <v>1</v>
      </c>
      <c r="NX21" s="71">
        <v>3</v>
      </c>
      <c r="NY21" s="71">
        <v>0</v>
      </c>
      <c r="NZ21" s="71">
        <v>0</v>
      </c>
      <c r="OA21" s="71">
        <v>0</v>
      </c>
      <c r="OB21" s="71">
        <v>2</v>
      </c>
      <c r="OC21" s="71">
        <v>0</v>
      </c>
      <c r="OD21" s="71">
        <v>0</v>
      </c>
      <c r="OE21" s="71">
        <v>0</v>
      </c>
      <c r="OF21" s="71">
        <v>0</v>
      </c>
      <c r="OG21" s="71">
        <v>2</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2</v>
      </c>
      <c r="PB21" s="71">
        <v>0</v>
      </c>
      <c r="PC21" s="71">
        <v>0</v>
      </c>
      <c r="PD21" s="71">
        <v>0</v>
      </c>
      <c r="PE21" s="71">
        <v>0</v>
      </c>
      <c r="PF21" s="71">
        <v>0</v>
      </c>
      <c r="PG21" s="71">
        <v>0</v>
      </c>
      <c r="PH21" s="71">
        <v>0</v>
      </c>
      <c r="PI21" s="71">
        <v>0</v>
      </c>
      <c r="PJ21" s="71">
        <v>0</v>
      </c>
      <c r="PK21" s="71">
        <v>0</v>
      </c>
      <c r="PL21" s="71">
        <v>0</v>
      </c>
      <c r="PM21" s="71">
        <v>0</v>
      </c>
      <c r="PN21" s="71">
        <v>4</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1</v>
      </c>
      <c r="QN21" s="71">
        <v>0</v>
      </c>
      <c r="QO21" s="71">
        <v>0</v>
      </c>
      <c r="QP21" s="71">
        <v>0</v>
      </c>
      <c r="QQ21" s="71">
        <v>0</v>
      </c>
      <c r="QR21" s="71">
        <v>0</v>
      </c>
      <c r="QS21" s="71">
        <v>0</v>
      </c>
      <c r="QT21" s="71">
        <v>0</v>
      </c>
      <c r="QU21" s="71">
        <v>0</v>
      </c>
      <c r="QV21" s="71">
        <v>0</v>
      </c>
      <c r="QW21" s="71">
        <v>0</v>
      </c>
      <c r="QX21" s="71">
        <v>11</v>
      </c>
      <c r="QY21" s="71">
        <v>2</v>
      </c>
      <c r="QZ21" s="71">
        <v>0</v>
      </c>
      <c r="RA21" s="71">
        <v>0</v>
      </c>
      <c r="RB21" s="71">
        <v>2</v>
      </c>
      <c r="RC21" s="71">
        <v>0</v>
      </c>
      <c r="RD21" s="71">
        <v>4</v>
      </c>
      <c r="RE21" s="71">
        <v>0</v>
      </c>
      <c r="RF21" s="71">
        <v>0</v>
      </c>
      <c r="RG21" s="71">
        <v>0</v>
      </c>
      <c r="RH21" s="71">
        <v>0</v>
      </c>
      <c r="RI21" s="71">
        <v>1</v>
      </c>
      <c r="RJ21" s="71">
        <v>0</v>
      </c>
      <c r="RK21" s="71">
        <v>1</v>
      </c>
      <c r="RL21" s="71">
        <v>0</v>
      </c>
      <c r="RM21" s="71">
        <v>0</v>
      </c>
      <c r="RN21" s="71">
        <v>0</v>
      </c>
      <c r="RO21" s="71">
        <v>0</v>
      </c>
      <c r="RP21" s="71">
        <v>0</v>
      </c>
      <c r="RQ21" s="71">
        <v>0</v>
      </c>
      <c r="RR21" s="71">
        <v>0</v>
      </c>
      <c r="RS21" s="71">
        <v>11</v>
      </c>
      <c r="RT21" s="71">
        <v>2</v>
      </c>
      <c r="RU21" s="71">
        <v>0</v>
      </c>
      <c r="RV21" s="71">
        <v>0</v>
      </c>
      <c r="RW21" s="71">
        <v>2</v>
      </c>
      <c r="RX21" s="71">
        <v>0</v>
      </c>
      <c r="RY21" s="71">
        <v>4</v>
      </c>
      <c r="RZ21" s="71">
        <v>0</v>
      </c>
      <c r="SA21" s="71">
        <v>0</v>
      </c>
      <c r="SB21" s="71">
        <v>0</v>
      </c>
      <c r="SC21" s="71">
        <v>0</v>
      </c>
      <c r="SD21" s="71">
        <v>1</v>
      </c>
      <c r="SE21" s="71">
        <v>0</v>
      </c>
      <c r="SF21" s="71">
        <v>1</v>
      </c>
      <c r="SG21" s="71">
        <v>0</v>
      </c>
      <c r="SH21" s="71">
        <v>0</v>
      </c>
    </row>
    <row r="22" spans="1:502">
      <c r="A22" s="16" t="s">
        <v>2342</v>
      </c>
      <c r="B22" s="70">
        <v>14</v>
      </c>
      <c r="C22" s="70">
        <v>14</v>
      </c>
      <c r="D22" s="70">
        <v>1</v>
      </c>
      <c r="E22" s="70">
        <v>2017</v>
      </c>
      <c r="F22" s="70" t="s">
        <v>156</v>
      </c>
      <c r="G22" s="1073" t="s">
        <v>2328</v>
      </c>
      <c r="H22" s="70" t="s">
        <v>2329</v>
      </c>
      <c r="I22" s="1066"/>
      <c r="J22" s="73">
        <v>0</v>
      </c>
      <c r="K22" s="73">
        <v>0</v>
      </c>
      <c r="L22" s="73">
        <v>0</v>
      </c>
      <c r="M22" s="73">
        <v>0</v>
      </c>
      <c r="N22" s="73">
        <v>0</v>
      </c>
      <c r="O22" s="73">
        <v>0</v>
      </c>
      <c r="P22" s="73">
        <v>0</v>
      </c>
      <c r="Q22" s="73">
        <v>0</v>
      </c>
      <c r="R22" s="73">
        <v>43.555999999999997</v>
      </c>
      <c r="S22" s="73">
        <v>23.835000000000001</v>
      </c>
      <c r="T22" s="73">
        <v>0</v>
      </c>
      <c r="U22" s="73">
        <v>0</v>
      </c>
      <c r="V22" s="73">
        <v>0</v>
      </c>
      <c r="W22" s="73">
        <v>0</v>
      </c>
      <c r="X22" s="73">
        <v>4.4690000000000003</v>
      </c>
      <c r="Y22" s="73">
        <v>0</v>
      </c>
      <c r="Z22" s="73">
        <v>0</v>
      </c>
      <c r="AA22" s="73">
        <v>0</v>
      </c>
      <c r="AB22" s="73">
        <v>0</v>
      </c>
      <c r="AC22" s="73">
        <v>0</v>
      </c>
      <c r="AD22" s="73">
        <v>0</v>
      </c>
      <c r="AE22" s="73">
        <v>0</v>
      </c>
      <c r="AF22" s="73">
        <v>0</v>
      </c>
      <c r="AG22" s="73">
        <v>0</v>
      </c>
      <c r="AH22" s="73">
        <v>0</v>
      </c>
      <c r="AI22" s="73">
        <v>4.7640000000000002</v>
      </c>
      <c r="AJ22" s="73">
        <v>35.613999999999997</v>
      </c>
      <c r="AK22" s="73">
        <v>0</v>
      </c>
      <c r="AL22" s="73">
        <v>0</v>
      </c>
      <c r="AM22" s="73">
        <v>0</v>
      </c>
      <c r="AN22" s="73">
        <v>25.277000000000001</v>
      </c>
      <c r="AO22" s="73">
        <v>0</v>
      </c>
      <c r="AP22" s="73">
        <v>0</v>
      </c>
      <c r="AQ22" s="73">
        <v>0</v>
      </c>
      <c r="AR22" s="73">
        <v>0</v>
      </c>
      <c r="AS22" s="73">
        <v>14.327</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10.210000000000001</v>
      </c>
      <c r="BN22" s="73">
        <v>0</v>
      </c>
      <c r="BO22" s="73">
        <v>0</v>
      </c>
      <c r="BP22" s="73">
        <v>0</v>
      </c>
      <c r="BQ22" s="73">
        <v>0</v>
      </c>
      <c r="BR22" s="73">
        <v>0</v>
      </c>
      <c r="BS22" s="73">
        <v>0</v>
      </c>
      <c r="BT22" s="73">
        <v>0</v>
      </c>
      <c r="BU22" s="73">
        <v>0</v>
      </c>
      <c r="BV22" s="73">
        <v>0</v>
      </c>
      <c r="BW22" s="73">
        <v>0</v>
      </c>
      <c r="BX22" s="73">
        <v>0</v>
      </c>
      <c r="BY22" s="73">
        <v>0</v>
      </c>
      <c r="BZ22" s="73">
        <v>33.134</v>
      </c>
      <c r="CA22" s="73">
        <v>0</v>
      </c>
      <c r="CB22" s="73">
        <v>0</v>
      </c>
      <c r="CC22" s="73">
        <v>0</v>
      </c>
      <c r="CD22" s="73">
        <v>0</v>
      </c>
      <c r="CE22" s="73">
        <v>0</v>
      </c>
      <c r="CF22" s="73">
        <v>0</v>
      </c>
      <c r="CG22" s="73">
        <v>0</v>
      </c>
      <c r="CH22" s="73">
        <v>0</v>
      </c>
      <c r="CI22" s="73">
        <v>0</v>
      </c>
      <c r="CJ22" s="73">
        <v>0</v>
      </c>
      <c r="CK22" s="73">
        <v>0</v>
      </c>
      <c r="CL22" s="73">
        <v>0</v>
      </c>
      <c r="CM22" s="73">
        <v>0</v>
      </c>
      <c r="CN22" s="73">
        <v>3.4849999999999999</v>
      </c>
      <c r="CO22" s="73">
        <v>0</v>
      </c>
      <c r="CP22" s="73">
        <v>0</v>
      </c>
      <c r="CQ22" s="73">
        <v>0</v>
      </c>
      <c r="CR22" s="73">
        <v>0</v>
      </c>
      <c r="CS22" s="73">
        <v>0</v>
      </c>
      <c r="CT22" s="73">
        <v>0</v>
      </c>
      <c r="CU22" s="73">
        <v>0</v>
      </c>
      <c r="CV22" s="73">
        <v>0</v>
      </c>
      <c r="CW22" s="73">
        <v>0</v>
      </c>
      <c r="CX22" s="73">
        <v>0</v>
      </c>
      <c r="CY22" s="73">
        <v>5.5990000000000002</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43.555999999999997</v>
      </c>
      <c r="DT22" s="73">
        <v>23.835000000000001</v>
      </c>
      <c r="DU22" s="73">
        <v>0</v>
      </c>
      <c r="DV22" s="73">
        <v>0</v>
      </c>
      <c r="DW22" s="73">
        <v>0</v>
      </c>
      <c r="DX22" s="73">
        <v>0</v>
      </c>
      <c r="DY22" s="73">
        <v>4.4690000000000003</v>
      </c>
      <c r="DZ22" s="73">
        <v>0</v>
      </c>
      <c r="EA22" s="73">
        <v>0</v>
      </c>
      <c r="EB22" s="73">
        <v>0</v>
      </c>
      <c r="EC22" s="73">
        <v>0</v>
      </c>
      <c r="ED22" s="73">
        <v>0</v>
      </c>
      <c r="EE22" s="73">
        <v>0</v>
      </c>
      <c r="EF22" s="73">
        <v>0</v>
      </c>
      <c r="EG22" s="73">
        <v>0</v>
      </c>
      <c r="EH22" s="73">
        <v>0</v>
      </c>
      <c r="EI22" s="73">
        <v>0</v>
      </c>
      <c r="EJ22" s="73">
        <v>4.7640000000000002</v>
      </c>
      <c r="EK22" s="73">
        <v>35.613999999999997</v>
      </c>
      <c r="EL22" s="73">
        <v>0</v>
      </c>
      <c r="EM22" s="73">
        <v>0</v>
      </c>
      <c r="EN22" s="73">
        <v>0</v>
      </c>
      <c r="EO22" s="73">
        <v>25.277000000000001</v>
      </c>
      <c r="EP22" s="73">
        <v>0</v>
      </c>
      <c r="EQ22" s="73">
        <v>0</v>
      </c>
      <c r="ER22" s="73">
        <v>0</v>
      </c>
      <c r="ES22" s="73">
        <v>0</v>
      </c>
      <c r="ET22" s="73">
        <v>14.327</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10.210000000000001</v>
      </c>
      <c r="FO22" s="73">
        <v>0</v>
      </c>
      <c r="FP22" s="73">
        <v>0</v>
      </c>
      <c r="FQ22" s="73">
        <v>0</v>
      </c>
      <c r="FR22" s="73">
        <v>0</v>
      </c>
      <c r="FS22" s="73">
        <v>0</v>
      </c>
      <c r="FT22" s="73">
        <v>0</v>
      </c>
      <c r="FU22" s="73">
        <v>0</v>
      </c>
      <c r="FV22" s="73">
        <v>0</v>
      </c>
      <c r="FW22" s="73">
        <v>0</v>
      </c>
      <c r="FX22" s="73">
        <v>0</v>
      </c>
      <c r="FY22" s="73">
        <v>0</v>
      </c>
      <c r="FZ22" s="73">
        <v>0</v>
      </c>
      <c r="GA22" s="73">
        <v>33.134</v>
      </c>
      <c r="GB22" s="73">
        <v>0</v>
      </c>
      <c r="GC22" s="73">
        <v>0</v>
      </c>
      <c r="GD22" s="73">
        <v>0</v>
      </c>
      <c r="GE22" s="73">
        <v>0</v>
      </c>
      <c r="GF22" s="73">
        <v>0</v>
      </c>
      <c r="GG22" s="73">
        <v>0</v>
      </c>
      <c r="GH22" s="73">
        <v>0</v>
      </c>
      <c r="GI22" s="73">
        <v>0</v>
      </c>
      <c r="GJ22" s="73">
        <v>0</v>
      </c>
      <c r="GK22" s="73">
        <v>0</v>
      </c>
      <c r="GL22" s="73">
        <v>0</v>
      </c>
      <c r="GM22" s="73">
        <v>0</v>
      </c>
      <c r="GN22" s="73">
        <v>0</v>
      </c>
      <c r="GO22" s="73">
        <v>3.4849999999999999</v>
      </c>
      <c r="GP22" s="73">
        <v>0</v>
      </c>
      <c r="GQ22" s="73">
        <v>0</v>
      </c>
      <c r="GR22" s="73">
        <v>0</v>
      </c>
      <c r="GS22" s="73">
        <v>0</v>
      </c>
      <c r="GT22" s="73">
        <v>0</v>
      </c>
      <c r="GU22" s="73">
        <v>0</v>
      </c>
      <c r="GV22" s="73">
        <v>0</v>
      </c>
      <c r="GW22" s="73">
        <v>0</v>
      </c>
      <c r="GX22" s="73">
        <v>0</v>
      </c>
      <c r="GY22" s="73">
        <v>0</v>
      </c>
      <c r="GZ22" s="73">
        <v>5.5990000000000002</v>
      </c>
      <c r="HA22" s="73">
        <v>0</v>
      </c>
      <c r="HB22" s="73">
        <v>0</v>
      </c>
      <c r="HC22" s="73">
        <v>0</v>
      </c>
      <c r="HD22" s="73">
        <v>0</v>
      </c>
      <c r="HE22" s="73">
        <v>0</v>
      </c>
      <c r="HF22" s="73">
        <v>0</v>
      </c>
      <c r="HG22" s="73">
        <v>0</v>
      </c>
      <c r="HH22" s="73">
        <v>0</v>
      </c>
      <c r="HI22" s="73">
        <v>0</v>
      </c>
      <c r="HJ22" s="73">
        <v>0</v>
      </c>
      <c r="HK22" s="73">
        <v>137.51499999999999</v>
      </c>
      <c r="HL22" s="73">
        <v>14.327</v>
      </c>
      <c r="HM22" s="73">
        <v>0</v>
      </c>
      <c r="HN22" s="73">
        <v>0</v>
      </c>
      <c r="HO22" s="73">
        <v>10.210000000000001</v>
      </c>
      <c r="HP22" s="73">
        <v>0</v>
      </c>
      <c r="HQ22" s="73">
        <v>33.134</v>
      </c>
      <c r="HR22" s="73">
        <v>0</v>
      </c>
      <c r="HS22" s="73">
        <v>0</v>
      </c>
      <c r="HT22" s="73">
        <v>0</v>
      </c>
      <c r="HU22" s="73">
        <v>0</v>
      </c>
      <c r="HV22" s="73">
        <v>3.4849999999999999</v>
      </c>
      <c r="HW22" s="73">
        <v>0</v>
      </c>
      <c r="HX22" s="73">
        <v>5.5990000000000002</v>
      </c>
      <c r="HY22" s="73">
        <v>0</v>
      </c>
      <c r="HZ22" s="73">
        <v>0</v>
      </c>
      <c r="IA22" s="73">
        <v>0</v>
      </c>
      <c r="IB22" s="73">
        <v>0</v>
      </c>
      <c r="IC22" s="73">
        <v>0</v>
      </c>
      <c r="ID22" s="73">
        <v>0</v>
      </c>
      <c r="IE22" s="73">
        <v>0</v>
      </c>
      <c r="IF22" s="73">
        <v>137.51499999999999</v>
      </c>
      <c r="IG22" s="73">
        <v>14.327</v>
      </c>
      <c r="IH22" s="73">
        <v>0</v>
      </c>
      <c r="II22" s="73">
        <v>0</v>
      </c>
      <c r="IJ22" s="73">
        <v>10.210000000000001</v>
      </c>
      <c r="IK22" s="73">
        <v>0</v>
      </c>
      <c r="IL22" s="73">
        <v>33.134</v>
      </c>
      <c r="IM22" s="73">
        <v>0</v>
      </c>
      <c r="IN22" s="73">
        <v>0</v>
      </c>
      <c r="IO22" s="73">
        <v>0</v>
      </c>
      <c r="IP22" s="73">
        <v>0</v>
      </c>
      <c r="IQ22" s="73">
        <v>3.4849999999999999</v>
      </c>
      <c r="IR22" s="73">
        <v>0</v>
      </c>
      <c r="IS22" s="73">
        <v>5.5990000000000002</v>
      </c>
      <c r="IT22" s="73">
        <v>0</v>
      </c>
      <c r="IU22" s="73">
        <v>0</v>
      </c>
      <c r="IV22" s="74">
        <v>0</v>
      </c>
      <c r="IW22" s="71">
        <v>0</v>
      </c>
      <c r="IX22" s="71">
        <v>0</v>
      </c>
      <c r="IY22" s="71">
        <v>0</v>
      </c>
      <c r="IZ22" s="71">
        <v>0</v>
      </c>
      <c r="JA22" s="71">
        <v>0</v>
      </c>
      <c r="JB22" s="71">
        <v>0</v>
      </c>
      <c r="JC22" s="71">
        <v>0</v>
      </c>
      <c r="JD22" s="71">
        <v>0</v>
      </c>
      <c r="JE22" s="71">
        <v>3</v>
      </c>
      <c r="JF22" s="71">
        <v>1</v>
      </c>
      <c r="JG22" s="71">
        <v>0</v>
      </c>
      <c r="JH22" s="71">
        <v>0</v>
      </c>
      <c r="JI22" s="71">
        <v>0</v>
      </c>
      <c r="JJ22" s="71">
        <v>0</v>
      </c>
      <c r="JK22" s="71">
        <v>1</v>
      </c>
      <c r="JL22" s="71">
        <v>0</v>
      </c>
      <c r="JM22" s="71">
        <v>0</v>
      </c>
      <c r="JN22" s="71">
        <v>0</v>
      </c>
      <c r="JO22" s="71">
        <v>0</v>
      </c>
      <c r="JP22" s="71">
        <v>0</v>
      </c>
      <c r="JQ22" s="71">
        <v>0</v>
      </c>
      <c r="JR22" s="71">
        <v>0</v>
      </c>
      <c r="JS22" s="71">
        <v>0</v>
      </c>
      <c r="JT22" s="71">
        <v>0</v>
      </c>
      <c r="JU22" s="71">
        <v>0</v>
      </c>
      <c r="JV22" s="71">
        <v>1</v>
      </c>
      <c r="JW22" s="71">
        <v>3</v>
      </c>
      <c r="JX22" s="71">
        <v>0</v>
      </c>
      <c r="JY22" s="71">
        <v>0</v>
      </c>
      <c r="JZ22" s="71">
        <v>0</v>
      </c>
      <c r="KA22" s="71">
        <v>2</v>
      </c>
      <c r="KB22" s="71">
        <v>0</v>
      </c>
      <c r="KC22" s="71">
        <v>0</v>
      </c>
      <c r="KD22" s="71">
        <v>0</v>
      </c>
      <c r="KE22" s="71">
        <v>0</v>
      </c>
      <c r="KF22" s="71">
        <v>2</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2</v>
      </c>
      <c r="LA22" s="71">
        <v>0</v>
      </c>
      <c r="LB22" s="71">
        <v>0</v>
      </c>
      <c r="LC22" s="71">
        <v>0</v>
      </c>
      <c r="LD22" s="71">
        <v>0</v>
      </c>
      <c r="LE22" s="71">
        <v>0</v>
      </c>
      <c r="LF22" s="71">
        <v>0</v>
      </c>
      <c r="LG22" s="71">
        <v>0</v>
      </c>
      <c r="LH22" s="71">
        <v>0</v>
      </c>
      <c r="LI22" s="71">
        <v>0</v>
      </c>
      <c r="LJ22" s="71">
        <v>0</v>
      </c>
      <c r="LK22" s="71">
        <v>0</v>
      </c>
      <c r="LL22" s="71">
        <v>0</v>
      </c>
      <c r="LM22" s="71">
        <v>4</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1</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3</v>
      </c>
      <c r="NG22" s="71">
        <v>1</v>
      </c>
      <c r="NH22" s="71">
        <v>0</v>
      </c>
      <c r="NI22" s="71">
        <v>0</v>
      </c>
      <c r="NJ22" s="71">
        <v>0</v>
      </c>
      <c r="NK22" s="71">
        <v>0</v>
      </c>
      <c r="NL22" s="71">
        <v>1</v>
      </c>
      <c r="NM22" s="71">
        <v>0</v>
      </c>
      <c r="NN22" s="71">
        <v>0</v>
      </c>
      <c r="NO22" s="71">
        <v>0</v>
      </c>
      <c r="NP22" s="71">
        <v>0</v>
      </c>
      <c r="NQ22" s="71">
        <v>0</v>
      </c>
      <c r="NR22" s="71">
        <v>0</v>
      </c>
      <c r="NS22" s="71">
        <v>0</v>
      </c>
      <c r="NT22" s="71">
        <v>0</v>
      </c>
      <c r="NU22" s="71">
        <v>0</v>
      </c>
      <c r="NV22" s="71">
        <v>0</v>
      </c>
      <c r="NW22" s="71">
        <v>1</v>
      </c>
      <c r="NX22" s="71">
        <v>3</v>
      </c>
      <c r="NY22" s="71">
        <v>0</v>
      </c>
      <c r="NZ22" s="71">
        <v>0</v>
      </c>
      <c r="OA22" s="71">
        <v>0</v>
      </c>
      <c r="OB22" s="71">
        <v>2</v>
      </c>
      <c r="OC22" s="71">
        <v>0</v>
      </c>
      <c r="OD22" s="71">
        <v>0</v>
      </c>
      <c r="OE22" s="71">
        <v>0</v>
      </c>
      <c r="OF22" s="71">
        <v>0</v>
      </c>
      <c r="OG22" s="71">
        <v>2</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2</v>
      </c>
      <c r="PB22" s="71">
        <v>0</v>
      </c>
      <c r="PC22" s="71">
        <v>0</v>
      </c>
      <c r="PD22" s="71">
        <v>0</v>
      </c>
      <c r="PE22" s="71">
        <v>0</v>
      </c>
      <c r="PF22" s="71">
        <v>0</v>
      </c>
      <c r="PG22" s="71">
        <v>0</v>
      </c>
      <c r="PH22" s="71">
        <v>0</v>
      </c>
      <c r="PI22" s="71">
        <v>0</v>
      </c>
      <c r="PJ22" s="71">
        <v>0</v>
      </c>
      <c r="PK22" s="71">
        <v>0</v>
      </c>
      <c r="PL22" s="71">
        <v>0</v>
      </c>
      <c r="PM22" s="71">
        <v>0</v>
      </c>
      <c r="PN22" s="71">
        <v>4</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1</v>
      </c>
      <c r="QN22" s="71">
        <v>0</v>
      </c>
      <c r="QO22" s="71">
        <v>0</v>
      </c>
      <c r="QP22" s="71">
        <v>0</v>
      </c>
      <c r="QQ22" s="71">
        <v>0</v>
      </c>
      <c r="QR22" s="71">
        <v>0</v>
      </c>
      <c r="QS22" s="71">
        <v>0</v>
      </c>
      <c r="QT22" s="71">
        <v>0</v>
      </c>
      <c r="QU22" s="71">
        <v>0</v>
      </c>
      <c r="QV22" s="71">
        <v>0</v>
      </c>
      <c r="QW22" s="71">
        <v>0</v>
      </c>
      <c r="QX22" s="71">
        <v>11</v>
      </c>
      <c r="QY22" s="71">
        <v>2</v>
      </c>
      <c r="QZ22" s="71">
        <v>0</v>
      </c>
      <c r="RA22" s="71">
        <v>0</v>
      </c>
      <c r="RB22" s="71">
        <v>2</v>
      </c>
      <c r="RC22" s="71">
        <v>0</v>
      </c>
      <c r="RD22" s="71">
        <v>4</v>
      </c>
      <c r="RE22" s="71">
        <v>0</v>
      </c>
      <c r="RF22" s="71">
        <v>0</v>
      </c>
      <c r="RG22" s="71">
        <v>0</v>
      </c>
      <c r="RH22" s="71">
        <v>0</v>
      </c>
      <c r="RI22" s="71">
        <v>1</v>
      </c>
      <c r="RJ22" s="71">
        <v>0</v>
      </c>
      <c r="RK22" s="71">
        <v>1</v>
      </c>
      <c r="RL22" s="71">
        <v>0</v>
      </c>
      <c r="RM22" s="71">
        <v>0</v>
      </c>
      <c r="RN22" s="71">
        <v>0</v>
      </c>
      <c r="RO22" s="71">
        <v>0</v>
      </c>
      <c r="RP22" s="71">
        <v>0</v>
      </c>
      <c r="RQ22" s="71">
        <v>0</v>
      </c>
      <c r="RR22" s="71">
        <v>0</v>
      </c>
      <c r="RS22" s="71">
        <v>11</v>
      </c>
      <c r="RT22" s="71">
        <v>2</v>
      </c>
      <c r="RU22" s="71">
        <v>0</v>
      </c>
      <c r="RV22" s="71">
        <v>0</v>
      </c>
      <c r="RW22" s="71">
        <v>2</v>
      </c>
      <c r="RX22" s="71">
        <v>0</v>
      </c>
      <c r="RY22" s="71">
        <v>4</v>
      </c>
      <c r="RZ22" s="71">
        <v>0</v>
      </c>
      <c r="SA22" s="71">
        <v>0</v>
      </c>
      <c r="SB22" s="71">
        <v>0</v>
      </c>
      <c r="SC22" s="71">
        <v>0</v>
      </c>
      <c r="SD22" s="71">
        <v>1</v>
      </c>
      <c r="SE22" s="71">
        <v>0</v>
      </c>
      <c r="SF22" s="71">
        <v>1</v>
      </c>
      <c r="SG22" s="71">
        <v>0</v>
      </c>
      <c r="SH22" s="71">
        <v>0</v>
      </c>
    </row>
    <row r="23" spans="1:502">
      <c r="A23" s="16" t="s">
        <v>2343</v>
      </c>
      <c r="B23" s="70">
        <v>15</v>
      </c>
      <c r="C23" s="70">
        <v>15</v>
      </c>
      <c r="D23" s="70">
        <v>1</v>
      </c>
      <c r="E23" s="70">
        <v>2018</v>
      </c>
      <c r="F23" s="70" t="s">
        <v>183</v>
      </c>
      <c r="G23" s="1073" t="s">
        <v>2328</v>
      </c>
      <c r="H23" s="70" t="s">
        <v>2329</v>
      </c>
      <c r="I23" s="1066"/>
      <c r="J23" s="73">
        <v>0</v>
      </c>
      <c r="K23" s="73">
        <v>0</v>
      </c>
      <c r="L23" s="73">
        <v>0</v>
      </c>
      <c r="M23" s="73">
        <v>0</v>
      </c>
      <c r="N23" s="73">
        <v>0</v>
      </c>
      <c r="O23" s="73">
        <v>0</v>
      </c>
      <c r="P23" s="73">
        <v>0</v>
      </c>
      <c r="Q23" s="73">
        <v>0</v>
      </c>
      <c r="R23" s="73">
        <v>40.651000000000003</v>
      </c>
      <c r="S23" s="73">
        <v>28.375</v>
      </c>
      <c r="T23" s="73">
        <v>0</v>
      </c>
      <c r="U23" s="73">
        <v>0</v>
      </c>
      <c r="V23" s="73">
        <v>0</v>
      </c>
      <c r="W23" s="73">
        <v>0</v>
      </c>
      <c r="X23" s="73">
        <v>4.54</v>
      </c>
      <c r="Y23" s="73">
        <v>0</v>
      </c>
      <c r="Z23" s="73">
        <v>0</v>
      </c>
      <c r="AA23" s="73">
        <v>0</v>
      </c>
      <c r="AB23" s="73">
        <v>0</v>
      </c>
      <c r="AC23" s="73">
        <v>0</v>
      </c>
      <c r="AD23" s="73">
        <v>0</v>
      </c>
      <c r="AE23" s="73">
        <v>0</v>
      </c>
      <c r="AF23" s="73">
        <v>0</v>
      </c>
      <c r="AG23" s="73">
        <v>0</v>
      </c>
      <c r="AH23" s="73">
        <v>0</v>
      </c>
      <c r="AI23" s="73">
        <v>0</v>
      </c>
      <c r="AJ23" s="73">
        <v>35.384</v>
      </c>
      <c r="AK23" s="73">
        <v>0</v>
      </c>
      <c r="AL23" s="73">
        <v>0</v>
      </c>
      <c r="AM23" s="73">
        <v>0</v>
      </c>
      <c r="AN23" s="73">
        <v>7.4720000000000004</v>
      </c>
      <c r="AO23" s="73">
        <v>0</v>
      </c>
      <c r="AP23" s="73">
        <v>0</v>
      </c>
      <c r="AQ23" s="73">
        <v>0</v>
      </c>
      <c r="AR23" s="73">
        <v>0</v>
      </c>
      <c r="AS23" s="73">
        <v>14.016999999999999</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10.122999999999999</v>
      </c>
      <c r="BN23" s="73">
        <v>0</v>
      </c>
      <c r="BO23" s="73">
        <v>0</v>
      </c>
      <c r="BP23" s="73">
        <v>0</v>
      </c>
      <c r="BQ23" s="73">
        <v>0</v>
      </c>
      <c r="BR23" s="73">
        <v>0</v>
      </c>
      <c r="BS23" s="73">
        <v>0</v>
      </c>
      <c r="BT23" s="73">
        <v>0</v>
      </c>
      <c r="BU23" s="73">
        <v>0</v>
      </c>
      <c r="BV23" s="73">
        <v>0</v>
      </c>
      <c r="BW23" s="73">
        <v>0</v>
      </c>
      <c r="BX23" s="73">
        <v>0</v>
      </c>
      <c r="BY23" s="73">
        <v>0</v>
      </c>
      <c r="BZ23" s="73">
        <v>27.516999999999999</v>
      </c>
      <c r="CA23" s="73">
        <v>0</v>
      </c>
      <c r="CB23" s="73">
        <v>0</v>
      </c>
      <c r="CC23" s="73">
        <v>0</v>
      </c>
      <c r="CD23" s="73">
        <v>0</v>
      </c>
      <c r="CE23" s="73">
        <v>0</v>
      </c>
      <c r="CF23" s="73">
        <v>0</v>
      </c>
      <c r="CG23" s="73">
        <v>0</v>
      </c>
      <c r="CH23" s="73">
        <v>0</v>
      </c>
      <c r="CI23" s="73">
        <v>0</v>
      </c>
      <c r="CJ23" s="73">
        <v>0</v>
      </c>
      <c r="CK23" s="73">
        <v>0</v>
      </c>
      <c r="CL23" s="73">
        <v>0</v>
      </c>
      <c r="CM23" s="73">
        <v>0</v>
      </c>
      <c r="CN23" s="73">
        <v>3.5529999999999999</v>
      </c>
      <c r="CO23" s="73">
        <v>0</v>
      </c>
      <c r="CP23" s="73">
        <v>0</v>
      </c>
      <c r="CQ23" s="73">
        <v>0</v>
      </c>
      <c r="CR23" s="73">
        <v>0</v>
      </c>
      <c r="CS23" s="73">
        <v>0</v>
      </c>
      <c r="CT23" s="73">
        <v>0</v>
      </c>
      <c r="CU23" s="73">
        <v>0</v>
      </c>
      <c r="CV23" s="73">
        <v>0</v>
      </c>
      <c r="CW23" s="73">
        <v>0</v>
      </c>
      <c r="CX23" s="73">
        <v>0</v>
      </c>
      <c r="CY23" s="73">
        <v>5.4720000000000004</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40.651000000000003</v>
      </c>
      <c r="DT23" s="73">
        <v>28.375</v>
      </c>
      <c r="DU23" s="73">
        <v>0</v>
      </c>
      <c r="DV23" s="73">
        <v>0</v>
      </c>
      <c r="DW23" s="73">
        <v>0</v>
      </c>
      <c r="DX23" s="73">
        <v>0</v>
      </c>
      <c r="DY23" s="73">
        <v>4.54</v>
      </c>
      <c r="DZ23" s="73">
        <v>0</v>
      </c>
      <c r="EA23" s="73">
        <v>0</v>
      </c>
      <c r="EB23" s="73">
        <v>0</v>
      </c>
      <c r="EC23" s="73">
        <v>0</v>
      </c>
      <c r="ED23" s="73">
        <v>0</v>
      </c>
      <c r="EE23" s="73">
        <v>0</v>
      </c>
      <c r="EF23" s="73">
        <v>0</v>
      </c>
      <c r="EG23" s="73">
        <v>0</v>
      </c>
      <c r="EH23" s="73">
        <v>0</v>
      </c>
      <c r="EI23" s="73">
        <v>0</v>
      </c>
      <c r="EJ23" s="73">
        <v>0</v>
      </c>
      <c r="EK23" s="73">
        <v>35.384</v>
      </c>
      <c r="EL23" s="73">
        <v>0</v>
      </c>
      <c r="EM23" s="73">
        <v>0</v>
      </c>
      <c r="EN23" s="73">
        <v>0</v>
      </c>
      <c r="EO23" s="73">
        <v>7.4720000000000004</v>
      </c>
      <c r="EP23" s="73">
        <v>0</v>
      </c>
      <c r="EQ23" s="73">
        <v>0</v>
      </c>
      <c r="ER23" s="73">
        <v>0</v>
      </c>
      <c r="ES23" s="73">
        <v>0</v>
      </c>
      <c r="ET23" s="73">
        <v>14.016999999999999</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10.122999999999999</v>
      </c>
      <c r="FO23" s="73">
        <v>0</v>
      </c>
      <c r="FP23" s="73">
        <v>0</v>
      </c>
      <c r="FQ23" s="73">
        <v>0</v>
      </c>
      <c r="FR23" s="73">
        <v>0</v>
      </c>
      <c r="FS23" s="73">
        <v>0</v>
      </c>
      <c r="FT23" s="73">
        <v>0</v>
      </c>
      <c r="FU23" s="73">
        <v>0</v>
      </c>
      <c r="FV23" s="73">
        <v>0</v>
      </c>
      <c r="FW23" s="73">
        <v>0</v>
      </c>
      <c r="FX23" s="73">
        <v>0</v>
      </c>
      <c r="FY23" s="73">
        <v>0</v>
      </c>
      <c r="FZ23" s="73">
        <v>0</v>
      </c>
      <c r="GA23" s="73">
        <v>27.516999999999999</v>
      </c>
      <c r="GB23" s="73">
        <v>0</v>
      </c>
      <c r="GC23" s="73">
        <v>0</v>
      </c>
      <c r="GD23" s="73">
        <v>0</v>
      </c>
      <c r="GE23" s="73">
        <v>0</v>
      </c>
      <c r="GF23" s="73">
        <v>0</v>
      </c>
      <c r="GG23" s="73">
        <v>0</v>
      </c>
      <c r="GH23" s="73">
        <v>0</v>
      </c>
      <c r="GI23" s="73">
        <v>0</v>
      </c>
      <c r="GJ23" s="73">
        <v>0</v>
      </c>
      <c r="GK23" s="73">
        <v>0</v>
      </c>
      <c r="GL23" s="73">
        <v>0</v>
      </c>
      <c r="GM23" s="73">
        <v>0</v>
      </c>
      <c r="GN23" s="73">
        <v>0</v>
      </c>
      <c r="GO23" s="73">
        <v>3.5529999999999999</v>
      </c>
      <c r="GP23" s="73">
        <v>0</v>
      </c>
      <c r="GQ23" s="73">
        <v>0</v>
      </c>
      <c r="GR23" s="73">
        <v>0</v>
      </c>
      <c r="GS23" s="73">
        <v>0</v>
      </c>
      <c r="GT23" s="73">
        <v>0</v>
      </c>
      <c r="GU23" s="73">
        <v>0</v>
      </c>
      <c r="GV23" s="73">
        <v>0</v>
      </c>
      <c r="GW23" s="73">
        <v>0</v>
      </c>
      <c r="GX23" s="73">
        <v>0</v>
      </c>
      <c r="GY23" s="73">
        <v>0</v>
      </c>
      <c r="GZ23" s="73">
        <v>5.4720000000000004</v>
      </c>
      <c r="HA23" s="73">
        <v>0</v>
      </c>
      <c r="HB23" s="73">
        <v>0</v>
      </c>
      <c r="HC23" s="73">
        <v>0</v>
      </c>
      <c r="HD23" s="73">
        <v>0</v>
      </c>
      <c r="HE23" s="73">
        <v>0</v>
      </c>
      <c r="HF23" s="73">
        <v>0</v>
      </c>
      <c r="HG23" s="73">
        <v>0</v>
      </c>
      <c r="HH23" s="73">
        <v>0</v>
      </c>
      <c r="HI23" s="73">
        <v>0</v>
      </c>
      <c r="HJ23" s="73">
        <v>0</v>
      </c>
      <c r="HK23" s="73">
        <v>116.422</v>
      </c>
      <c r="HL23" s="73">
        <v>14.016999999999999</v>
      </c>
      <c r="HM23" s="73">
        <v>0</v>
      </c>
      <c r="HN23" s="73">
        <v>0</v>
      </c>
      <c r="HO23" s="73">
        <v>10.122999999999999</v>
      </c>
      <c r="HP23" s="73">
        <v>0</v>
      </c>
      <c r="HQ23" s="73">
        <v>27.516999999999999</v>
      </c>
      <c r="HR23" s="73">
        <v>0</v>
      </c>
      <c r="HS23" s="73">
        <v>0</v>
      </c>
      <c r="HT23" s="73">
        <v>0</v>
      </c>
      <c r="HU23" s="73">
        <v>0</v>
      </c>
      <c r="HV23" s="73">
        <v>3.5529999999999999</v>
      </c>
      <c r="HW23" s="73">
        <v>0</v>
      </c>
      <c r="HX23" s="73">
        <v>5.4720000000000004</v>
      </c>
      <c r="HY23" s="73">
        <v>0</v>
      </c>
      <c r="HZ23" s="73">
        <v>0</v>
      </c>
      <c r="IA23" s="73">
        <v>0</v>
      </c>
      <c r="IB23" s="73">
        <v>0</v>
      </c>
      <c r="IC23" s="73">
        <v>0</v>
      </c>
      <c r="ID23" s="73">
        <v>0</v>
      </c>
      <c r="IE23" s="73">
        <v>0</v>
      </c>
      <c r="IF23" s="73">
        <v>116.422</v>
      </c>
      <c r="IG23" s="73">
        <v>14.016999999999999</v>
      </c>
      <c r="IH23" s="73">
        <v>0</v>
      </c>
      <c r="II23" s="73">
        <v>0</v>
      </c>
      <c r="IJ23" s="73">
        <v>10.122999999999999</v>
      </c>
      <c r="IK23" s="73">
        <v>0</v>
      </c>
      <c r="IL23" s="73">
        <v>27.516999999999999</v>
      </c>
      <c r="IM23" s="73">
        <v>0</v>
      </c>
      <c r="IN23" s="73">
        <v>0</v>
      </c>
      <c r="IO23" s="73">
        <v>0</v>
      </c>
      <c r="IP23" s="73">
        <v>0</v>
      </c>
      <c r="IQ23" s="73">
        <v>3.5529999999999999</v>
      </c>
      <c r="IR23" s="73">
        <v>0</v>
      </c>
      <c r="IS23" s="73">
        <v>5.4720000000000004</v>
      </c>
      <c r="IT23" s="73">
        <v>0</v>
      </c>
      <c r="IU23" s="73">
        <v>0</v>
      </c>
      <c r="IV23" s="74">
        <v>0</v>
      </c>
      <c r="IW23" s="71">
        <v>0</v>
      </c>
      <c r="IX23" s="71">
        <v>0</v>
      </c>
      <c r="IY23" s="71">
        <v>0</v>
      </c>
      <c r="IZ23" s="71">
        <v>0</v>
      </c>
      <c r="JA23" s="71">
        <v>0</v>
      </c>
      <c r="JB23" s="71">
        <v>0</v>
      </c>
      <c r="JC23" s="71">
        <v>0</v>
      </c>
      <c r="JD23" s="71">
        <v>0</v>
      </c>
      <c r="JE23" s="71">
        <v>3</v>
      </c>
      <c r="JF23" s="71">
        <v>1</v>
      </c>
      <c r="JG23" s="71">
        <v>0</v>
      </c>
      <c r="JH23" s="71">
        <v>0</v>
      </c>
      <c r="JI23" s="71">
        <v>0</v>
      </c>
      <c r="JJ23" s="71">
        <v>0</v>
      </c>
      <c r="JK23" s="71">
        <v>1</v>
      </c>
      <c r="JL23" s="71">
        <v>0</v>
      </c>
      <c r="JM23" s="71">
        <v>0</v>
      </c>
      <c r="JN23" s="71">
        <v>0</v>
      </c>
      <c r="JO23" s="71">
        <v>0</v>
      </c>
      <c r="JP23" s="71">
        <v>0</v>
      </c>
      <c r="JQ23" s="71">
        <v>0</v>
      </c>
      <c r="JR23" s="71">
        <v>0</v>
      </c>
      <c r="JS23" s="71">
        <v>0</v>
      </c>
      <c r="JT23" s="71">
        <v>0</v>
      </c>
      <c r="JU23" s="71">
        <v>0</v>
      </c>
      <c r="JV23" s="71">
        <v>0</v>
      </c>
      <c r="JW23" s="71">
        <v>3</v>
      </c>
      <c r="JX23" s="71">
        <v>0</v>
      </c>
      <c r="JY23" s="71">
        <v>0</v>
      </c>
      <c r="JZ23" s="71">
        <v>0</v>
      </c>
      <c r="KA23" s="71">
        <v>1</v>
      </c>
      <c r="KB23" s="71">
        <v>0</v>
      </c>
      <c r="KC23" s="71">
        <v>0</v>
      </c>
      <c r="KD23" s="71">
        <v>0</v>
      </c>
      <c r="KE23" s="71">
        <v>0</v>
      </c>
      <c r="KF23" s="71">
        <v>2</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2</v>
      </c>
      <c r="LA23" s="71">
        <v>0</v>
      </c>
      <c r="LB23" s="71">
        <v>0</v>
      </c>
      <c r="LC23" s="71">
        <v>0</v>
      </c>
      <c r="LD23" s="71">
        <v>0</v>
      </c>
      <c r="LE23" s="71">
        <v>0</v>
      </c>
      <c r="LF23" s="71">
        <v>0</v>
      </c>
      <c r="LG23" s="71">
        <v>0</v>
      </c>
      <c r="LH23" s="71">
        <v>0</v>
      </c>
      <c r="LI23" s="71">
        <v>0</v>
      </c>
      <c r="LJ23" s="71">
        <v>0</v>
      </c>
      <c r="LK23" s="71">
        <v>0</v>
      </c>
      <c r="LL23" s="71">
        <v>0</v>
      </c>
      <c r="LM23" s="71">
        <v>3</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1</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3</v>
      </c>
      <c r="NG23" s="71">
        <v>1</v>
      </c>
      <c r="NH23" s="71">
        <v>0</v>
      </c>
      <c r="NI23" s="71">
        <v>0</v>
      </c>
      <c r="NJ23" s="71">
        <v>0</v>
      </c>
      <c r="NK23" s="71">
        <v>0</v>
      </c>
      <c r="NL23" s="71">
        <v>1</v>
      </c>
      <c r="NM23" s="71">
        <v>0</v>
      </c>
      <c r="NN23" s="71">
        <v>0</v>
      </c>
      <c r="NO23" s="71">
        <v>0</v>
      </c>
      <c r="NP23" s="71">
        <v>0</v>
      </c>
      <c r="NQ23" s="71">
        <v>0</v>
      </c>
      <c r="NR23" s="71">
        <v>0</v>
      </c>
      <c r="NS23" s="71">
        <v>0</v>
      </c>
      <c r="NT23" s="71">
        <v>0</v>
      </c>
      <c r="NU23" s="71">
        <v>0</v>
      </c>
      <c r="NV23" s="71">
        <v>0</v>
      </c>
      <c r="NW23" s="71">
        <v>0</v>
      </c>
      <c r="NX23" s="71">
        <v>3</v>
      </c>
      <c r="NY23" s="71">
        <v>0</v>
      </c>
      <c r="NZ23" s="71">
        <v>0</v>
      </c>
      <c r="OA23" s="71">
        <v>0</v>
      </c>
      <c r="OB23" s="71">
        <v>1</v>
      </c>
      <c r="OC23" s="71">
        <v>0</v>
      </c>
      <c r="OD23" s="71">
        <v>0</v>
      </c>
      <c r="OE23" s="71">
        <v>0</v>
      </c>
      <c r="OF23" s="71">
        <v>0</v>
      </c>
      <c r="OG23" s="71">
        <v>2</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2</v>
      </c>
      <c r="PB23" s="71">
        <v>0</v>
      </c>
      <c r="PC23" s="71">
        <v>0</v>
      </c>
      <c r="PD23" s="71">
        <v>0</v>
      </c>
      <c r="PE23" s="71">
        <v>0</v>
      </c>
      <c r="PF23" s="71">
        <v>0</v>
      </c>
      <c r="PG23" s="71">
        <v>0</v>
      </c>
      <c r="PH23" s="71">
        <v>0</v>
      </c>
      <c r="PI23" s="71">
        <v>0</v>
      </c>
      <c r="PJ23" s="71">
        <v>0</v>
      </c>
      <c r="PK23" s="71">
        <v>0</v>
      </c>
      <c r="PL23" s="71">
        <v>0</v>
      </c>
      <c r="PM23" s="71">
        <v>0</v>
      </c>
      <c r="PN23" s="71">
        <v>3</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1</v>
      </c>
      <c r="QN23" s="71">
        <v>0</v>
      </c>
      <c r="QO23" s="71">
        <v>0</v>
      </c>
      <c r="QP23" s="71">
        <v>0</v>
      </c>
      <c r="QQ23" s="71">
        <v>0</v>
      </c>
      <c r="QR23" s="71">
        <v>0</v>
      </c>
      <c r="QS23" s="71">
        <v>0</v>
      </c>
      <c r="QT23" s="71">
        <v>0</v>
      </c>
      <c r="QU23" s="71">
        <v>0</v>
      </c>
      <c r="QV23" s="71">
        <v>0</v>
      </c>
      <c r="QW23" s="71">
        <v>0</v>
      </c>
      <c r="QX23" s="71">
        <v>9</v>
      </c>
      <c r="QY23" s="71">
        <v>2</v>
      </c>
      <c r="QZ23" s="71">
        <v>0</v>
      </c>
      <c r="RA23" s="71">
        <v>0</v>
      </c>
      <c r="RB23" s="71">
        <v>2</v>
      </c>
      <c r="RC23" s="71">
        <v>0</v>
      </c>
      <c r="RD23" s="71">
        <v>3</v>
      </c>
      <c r="RE23" s="71">
        <v>0</v>
      </c>
      <c r="RF23" s="71">
        <v>0</v>
      </c>
      <c r="RG23" s="71">
        <v>0</v>
      </c>
      <c r="RH23" s="71">
        <v>0</v>
      </c>
      <c r="RI23" s="71">
        <v>1</v>
      </c>
      <c r="RJ23" s="71">
        <v>0</v>
      </c>
      <c r="RK23" s="71">
        <v>1</v>
      </c>
      <c r="RL23" s="71">
        <v>0</v>
      </c>
      <c r="RM23" s="71">
        <v>0</v>
      </c>
      <c r="RN23" s="71">
        <v>0</v>
      </c>
      <c r="RO23" s="71">
        <v>0</v>
      </c>
      <c r="RP23" s="71">
        <v>0</v>
      </c>
      <c r="RQ23" s="71">
        <v>0</v>
      </c>
      <c r="RR23" s="71">
        <v>0</v>
      </c>
      <c r="RS23" s="71">
        <v>9</v>
      </c>
      <c r="RT23" s="71">
        <v>2</v>
      </c>
      <c r="RU23" s="71">
        <v>0</v>
      </c>
      <c r="RV23" s="71">
        <v>0</v>
      </c>
      <c r="RW23" s="71">
        <v>2</v>
      </c>
      <c r="RX23" s="71">
        <v>0</v>
      </c>
      <c r="RY23" s="71">
        <v>3</v>
      </c>
      <c r="RZ23" s="71">
        <v>0</v>
      </c>
      <c r="SA23" s="71">
        <v>0</v>
      </c>
      <c r="SB23" s="71">
        <v>0</v>
      </c>
      <c r="SC23" s="71">
        <v>0</v>
      </c>
      <c r="SD23" s="71">
        <v>1</v>
      </c>
      <c r="SE23" s="71">
        <v>0</v>
      </c>
      <c r="SF23" s="71">
        <v>1</v>
      </c>
      <c r="SG23" s="71">
        <v>0</v>
      </c>
      <c r="SH23" s="71">
        <v>0</v>
      </c>
    </row>
    <row r="24" spans="1:502">
      <c r="A24" s="16" t="s">
        <v>2344</v>
      </c>
      <c r="B24" s="70">
        <v>16</v>
      </c>
      <c r="C24" s="70">
        <v>16</v>
      </c>
      <c r="D24" s="70">
        <v>1</v>
      </c>
      <c r="E24" s="70">
        <v>2019</v>
      </c>
      <c r="F24" s="70" t="s">
        <v>158</v>
      </c>
      <c r="G24" s="1073" t="s">
        <v>2328</v>
      </c>
      <c r="H24" s="70" t="s">
        <v>2329</v>
      </c>
      <c r="I24" s="1066"/>
      <c r="J24" s="73">
        <v>0</v>
      </c>
      <c r="K24" s="73">
        <v>0</v>
      </c>
      <c r="L24" s="73">
        <v>0</v>
      </c>
      <c r="M24" s="73">
        <v>0</v>
      </c>
      <c r="N24" s="73">
        <v>0</v>
      </c>
      <c r="O24" s="73">
        <v>0</v>
      </c>
      <c r="P24" s="73">
        <v>0</v>
      </c>
      <c r="Q24" s="73">
        <v>0</v>
      </c>
      <c r="R24" s="73">
        <v>38.247</v>
      </c>
      <c r="S24" s="73">
        <v>25.681000000000001</v>
      </c>
      <c r="T24" s="73">
        <v>0</v>
      </c>
      <c r="U24" s="73">
        <v>0</v>
      </c>
      <c r="V24" s="73">
        <v>0</v>
      </c>
      <c r="W24" s="73">
        <v>0</v>
      </c>
      <c r="X24" s="73">
        <v>4.2549999999999999</v>
      </c>
      <c r="Y24" s="73">
        <v>0</v>
      </c>
      <c r="Z24" s="73">
        <v>0</v>
      </c>
      <c r="AA24" s="73">
        <v>0</v>
      </c>
      <c r="AB24" s="73">
        <v>0</v>
      </c>
      <c r="AC24" s="73">
        <v>0</v>
      </c>
      <c r="AD24" s="73">
        <v>0</v>
      </c>
      <c r="AE24" s="73">
        <v>0</v>
      </c>
      <c r="AF24" s="73">
        <v>0</v>
      </c>
      <c r="AG24" s="73">
        <v>0</v>
      </c>
      <c r="AH24" s="73">
        <v>0</v>
      </c>
      <c r="AI24" s="73">
        <v>0</v>
      </c>
      <c r="AJ24" s="73">
        <v>35.890999999999998</v>
      </c>
      <c r="AK24" s="73">
        <v>0</v>
      </c>
      <c r="AL24" s="73">
        <v>0</v>
      </c>
      <c r="AM24" s="73">
        <v>0</v>
      </c>
      <c r="AN24" s="73">
        <v>23.033999999999999</v>
      </c>
      <c r="AO24" s="73">
        <v>0</v>
      </c>
      <c r="AP24" s="73">
        <v>0</v>
      </c>
      <c r="AQ24" s="73">
        <v>0</v>
      </c>
      <c r="AR24" s="73">
        <v>0</v>
      </c>
      <c r="AS24" s="73">
        <v>12.901</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9.5879999999999992</v>
      </c>
      <c r="BN24" s="73">
        <v>0</v>
      </c>
      <c r="BO24" s="73">
        <v>0</v>
      </c>
      <c r="BP24" s="73">
        <v>0</v>
      </c>
      <c r="BQ24" s="73">
        <v>0</v>
      </c>
      <c r="BR24" s="73">
        <v>0</v>
      </c>
      <c r="BS24" s="73">
        <v>0</v>
      </c>
      <c r="BT24" s="73">
        <v>0</v>
      </c>
      <c r="BU24" s="73">
        <v>0</v>
      </c>
      <c r="BV24" s="73">
        <v>0</v>
      </c>
      <c r="BW24" s="73">
        <v>0</v>
      </c>
      <c r="BX24" s="73">
        <v>0</v>
      </c>
      <c r="BY24" s="73">
        <v>0</v>
      </c>
      <c r="BZ24" s="73">
        <v>25.841000000000001</v>
      </c>
      <c r="CA24" s="73">
        <v>0</v>
      </c>
      <c r="CB24" s="73">
        <v>0</v>
      </c>
      <c r="CC24" s="73">
        <v>0</v>
      </c>
      <c r="CD24" s="73">
        <v>0</v>
      </c>
      <c r="CE24" s="73">
        <v>0</v>
      </c>
      <c r="CF24" s="73">
        <v>0</v>
      </c>
      <c r="CG24" s="73">
        <v>0</v>
      </c>
      <c r="CH24" s="73">
        <v>0</v>
      </c>
      <c r="CI24" s="73">
        <v>0</v>
      </c>
      <c r="CJ24" s="73">
        <v>0</v>
      </c>
      <c r="CK24" s="73">
        <v>0</v>
      </c>
      <c r="CL24" s="73">
        <v>0</v>
      </c>
      <c r="CM24" s="73">
        <v>0</v>
      </c>
      <c r="CN24" s="73">
        <v>3.323</v>
      </c>
      <c r="CO24" s="73">
        <v>0</v>
      </c>
      <c r="CP24" s="73">
        <v>0</v>
      </c>
      <c r="CQ24" s="73">
        <v>0</v>
      </c>
      <c r="CR24" s="73">
        <v>0</v>
      </c>
      <c r="CS24" s="73">
        <v>0</v>
      </c>
      <c r="CT24" s="73">
        <v>0</v>
      </c>
      <c r="CU24" s="73">
        <v>0</v>
      </c>
      <c r="CV24" s="73">
        <v>0</v>
      </c>
      <c r="CW24" s="73">
        <v>0</v>
      </c>
      <c r="CX24" s="73">
        <v>0</v>
      </c>
      <c r="CY24" s="73">
        <v>5.8170000000000002</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38.247</v>
      </c>
      <c r="DT24" s="73">
        <v>25.681000000000001</v>
      </c>
      <c r="DU24" s="73">
        <v>0</v>
      </c>
      <c r="DV24" s="73">
        <v>0</v>
      </c>
      <c r="DW24" s="73">
        <v>0</v>
      </c>
      <c r="DX24" s="73">
        <v>0</v>
      </c>
      <c r="DY24" s="73">
        <v>4.2549999999999999</v>
      </c>
      <c r="DZ24" s="73">
        <v>0</v>
      </c>
      <c r="EA24" s="73">
        <v>0</v>
      </c>
      <c r="EB24" s="73">
        <v>0</v>
      </c>
      <c r="EC24" s="73">
        <v>0</v>
      </c>
      <c r="ED24" s="73">
        <v>0</v>
      </c>
      <c r="EE24" s="73">
        <v>0</v>
      </c>
      <c r="EF24" s="73">
        <v>0</v>
      </c>
      <c r="EG24" s="73">
        <v>0</v>
      </c>
      <c r="EH24" s="73">
        <v>0</v>
      </c>
      <c r="EI24" s="73">
        <v>0</v>
      </c>
      <c r="EJ24" s="73">
        <v>0</v>
      </c>
      <c r="EK24" s="73">
        <v>35.890999999999998</v>
      </c>
      <c r="EL24" s="73">
        <v>0</v>
      </c>
      <c r="EM24" s="73">
        <v>0</v>
      </c>
      <c r="EN24" s="73">
        <v>0</v>
      </c>
      <c r="EO24" s="73">
        <v>23.033999999999999</v>
      </c>
      <c r="EP24" s="73">
        <v>0</v>
      </c>
      <c r="EQ24" s="73">
        <v>0</v>
      </c>
      <c r="ER24" s="73">
        <v>0</v>
      </c>
      <c r="ES24" s="73">
        <v>0</v>
      </c>
      <c r="ET24" s="73">
        <v>12.901</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9.5879999999999992</v>
      </c>
      <c r="FO24" s="73">
        <v>0</v>
      </c>
      <c r="FP24" s="73">
        <v>0</v>
      </c>
      <c r="FQ24" s="73">
        <v>0</v>
      </c>
      <c r="FR24" s="73">
        <v>0</v>
      </c>
      <c r="FS24" s="73">
        <v>0</v>
      </c>
      <c r="FT24" s="73">
        <v>0</v>
      </c>
      <c r="FU24" s="73">
        <v>0</v>
      </c>
      <c r="FV24" s="73">
        <v>0</v>
      </c>
      <c r="FW24" s="73">
        <v>0</v>
      </c>
      <c r="FX24" s="73">
        <v>0</v>
      </c>
      <c r="FY24" s="73">
        <v>0</v>
      </c>
      <c r="FZ24" s="73">
        <v>0</v>
      </c>
      <c r="GA24" s="73">
        <v>25.841000000000001</v>
      </c>
      <c r="GB24" s="73">
        <v>0</v>
      </c>
      <c r="GC24" s="73">
        <v>0</v>
      </c>
      <c r="GD24" s="73">
        <v>0</v>
      </c>
      <c r="GE24" s="73">
        <v>0</v>
      </c>
      <c r="GF24" s="73">
        <v>0</v>
      </c>
      <c r="GG24" s="73">
        <v>0</v>
      </c>
      <c r="GH24" s="73">
        <v>0</v>
      </c>
      <c r="GI24" s="73">
        <v>0</v>
      </c>
      <c r="GJ24" s="73">
        <v>0</v>
      </c>
      <c r="GK24" s="73">
        <v>0</v>
      </c>
      <c r="GL24" s="73">
        <v>0</v>
      </c>
      <c r="GM24" s="73">
        <v>0</v>
      </c>
      <c r="GN24" s="73">
        <v>0</v>
      </c>
      <c r="GO24" s="73">
        <v>3.323</v>
      </c>
      <c r="GP24" s="73">
        <v>0</v>
      </c>
      <c r="GQ24" s="73">
        <v>0</v>
      </c>
      <c r="GR24" s="73">
        <v>0</v>
      </c>
      <c r="GS24" s="73">
        <v>0</v>
      </c>
      <c r="GT24" s="73">
        <v>0</v>
      </c>
      <c r="GU24" s="73">
        <v>0</v>
      </c>
      <c r="GV24" s="73">
        <v>0</v>
      </c>
      <c r="GW24" s="73">
        <v>0</v>
      </c>
      <c r="GX24" s="73">
        <v>0</v>
      </c>
      <c r="GY24" s="73">
        <v>0</v>
      </c>
      <c r="GZ24" s="73">
        <v>5.8170000000000002</v>
      </c>
      <c r="HA24" s="73">
        <v>0</v>
      </c>
      <c r="HB24" s="73">
        <v>0</v>
      </c>
      <c r="HC24" s="73">
        <v>0</v>
      </c>
      <c r="HD24" s="73">
        <v>0</v>
      </c>
      <c r="HE24" s="73">
        <v>0</v>
      </c>
      <c r="HF24" s="73">
        <v>0</v>
      </c>
      <c r="HG24" s="73">
        <v>0</v>
      </c>
      <c r="HH24" s="73">
        <v>0</v>
      </c>
      <c r="HI24" s="73">
        <v>0</v>
      </c>
      <c r="HJ24" s="73">
        <v>0</v>
      </c>
      <c r="HK24" s="73">
        <v>127.108</v>
      </c>
      <c r="HL24" s="73">
        <v>12.901</v>
      </c>
      <c r="HM24" s="73">
        <v>0</v>
      </c>
      <c r="HN24" s="73">
        <v>0</v>
      </c>
      <c r="HO24" s="73">
        <v>9.5879999999999992</v>
      </c>
      <c r="HP24" s="73">
        <v>0</v>
      </c>
      <c r="HQ24" s="73">
        <v>25.841000000000001</v>
      </c>
      <c r="HR24" s="73">
        <v>0</v>
      </c>
      <c r="HS24" s="73">
        <v>0</v>
      </c>
      <c r="HT24" s="73">
        <v>0</v>
      </c>
      <c r="HU24" s="73">
        <v>0</v>
      </c>
      <c r="HV24" s="73">
        <v>3.323</v>
      </c>
      <c r="HW24" s="73">
        <v>0</v>
      </c>
      <c r="HX24" s="73">
        <v>5.8170000000000002</v>
      </c>
      <c r="HY24" s="73">
        <v>0</v>
      </c>
      <c r="HZ24" s="73">
        <v>0</v>
      </c>
      <c r="IA24" s="73">
        <v>0</v>
      </c>
      <c r="IB24" s="73">
        <v>0</v>
      </c>
      <c r="IC24" s="73">
        <v>0</v>
      </c>
      <c r="ID24" s="73">
        <v>0</v>
      </c>
      <c r="IE24" s="73">
        <v>0</v>
      </c>
      <c r="IF24" s="73">
        <v>127.108</v>
      </c>
      <c r="IG24" s="73">
        <v>12.901</v>
      </c>
      <c r="IH24" s="73">
        <v>0</v>
      </c>
      <c r="II24" s="73">
        <v>0</v>
      </c>
      <c r="IJ24" s="73">
        <v>9.5879999999999992</v>
      </c>
      <c r="IK24" s="73">
        <v>0</v>
      </c>
      <c r="IL24" s="73">
        <v>25.841000000000001</v>
      </c>
      <c r="IM24" s="73">
        <v>0</v>
      </c>
      <c r="IN24" s="73">
        <v>0</v>
      </c>
      <c r="IO24" s="73">
        <v>0</v>
      </c>
      <c r="IP24" s="73">
        <v>0</v>
      </c>
      <c r="IQ24" s="73">
        <v>3.323</v>
      </c>
      <c r="IR24" s="73">
        <v>0</v>
      </c>
      <c r="IS24" s="73">
        <v>5.8170000000000002</v>
      </c>
      <c r="IT24" s="73">
        <v>0</v>
      </c>
      <c r="IU24" s="73">
        <v>0</v>
      </c>
      <c r="IV24" s="74">
        <v>0</v>
      </c>
      <c r="IW24" s="71">
        <v>0</v>
      </c>
      <c r="IX24" s="71">
        <v>0</v>
      </c>
      <c r="IY24" s="71">
        <v>0</v>
      </c>
      <c r="IZ24" s="71">
        <v>0</v>
      </c>
      <c r="JA24" s="71">
        <v>0</v>
      </c>
      <c r="JB24" s="71">
        <v>0</v>
      </c>
      <c r="JC24" s="71">
        <v>0</v>
      </c>
      <c r="JD24" s="71">
        <v>0</v>
      </c>
      <c r="JE24" s="71">
        <v>3</v>
      </c>
      <c r="JF24" s="71">
        <v>1</v>
      </c>
      <c r="JG24" s="71">
        <v>0</v>
      </c>
      <c r="JH24" s="71">
        <v>0</v>
      </c>
      <c r="JI24" s="71">
        <v>0</v>
      </c>
      <c r="JJ24" s="71">
        <v>0</v>
      </c>
      <c r="JK24" s="71">
        <v>1</v>
      </c>
      <c r="JL24" s="71">
        <v>0</v>
      </c>
      <c r="JM24" s="71">
        <v>0</v>
      </c>
      <c r="JN24" s="71">
        <v>0</v>
      </c>
      <c r="JO24" s="71">
        <v>0</v>
      </c>
      <c r="JP24" s="71">
        <v>0</v>
      </c>
      <c r="JQ24" s="71">
        <v>0</v>
      </c>
      <c r="JR24" s="71">
        <v>0</v>
      </c>
      <c r="JS24" s="71">
        <v>0</v>
      </c>
      <c r="JT24" s="71">
        <v>0</v>
      </c>
      <c r="JU24" s="71">
        <v>0</v>
      </c>
      <c r="JV24" s="71">
        <v>0</v>
      </c>
      <c r="JW24" s="71">
        <v>3</v>
      </c>
      <c r="JX24" s="71">
        <v>0</v>
      </c>
      <c r="JY24" s="71">
        <v>0</v>
      </c>
      <c r="JZ24" s="71">
        <v>0</v>
      </c>
      <c r="KA24" s="71">
        <v>2</v>
      </c>
      <c r="KB24" s="71">
        <v>0</v>
      </c>
      <c r="KC24" s="71">
        <v>0</v>
      </c>
      <c r="KD24" s="71">
        <v>0</v>
      </c>
      <c r="KE24" s="71">
        <v>0</v>
      </c>
      <c r="KF24" s="71">
        <v>2</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2</v>
      </c>
      <c r="LA24" s="71">
        <v>0</v>
      </c>
      <c r="LB24" s="71">
        <v>0</v>
      </c>
      <c r="LC24" s="71">
        <v>0</v>
      </c>
      <c r="LD24" s="71">
        <v>0</v>
      </c>
      <c r="LE24" s="71">
        <v>0</v>
      </c>
      <c r="LF24" s="71">
        <v>0</v>
      </c>
      <c r="LG24" s="71">
        <v>0</v>
      </c>
      <c r="LH24" s="71">
        <v>0</v>
      </c>
      <c r="LI24" s="71">
        <v>0</v>
      </c>
      <c r="LJ24" s="71">
        <v>0</v>
      </c>
      <c r="LK24" s="71">
        <v>0</v>
      </c>
      <c r="LL24" s="71">
        <v>0</v>
      </c>
      <c r="LM24" s="71">
        <v>3</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1</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3</v>
      </c>
      <c r="NG24" s="71">
        <v>1</v>
      </c>
      <c r="NH24" s="71">
        <v>0</v>
      </c>
      <c r="NI24" s="71">
        <v>0</v>
      </c>
      <c r="NJ24" s="71">
        <v>0</v>
      </c>
      <c r="NK24" s="71">
        <v>0</v>
      </c>
      <c r="NL24" s="71">
        <v>1</v>
      </c>
      <c r="NM24" s="71">
        <v>0</v>
      </c>
      <c r="NN24" s="71">
        <v>0</v>
      </c>
      <c r="NO24" s="71">
        <v>0</v>
      </c>
      <c r="NP24" s="71">
        <v>0</v>
      </c>
      <c r="NQ24" s="71">
        <v>0</v>
      </c>
      <c r="NR24" s="71">
        <v>0</v>
      </c>
      <c r="NS24" s="71">
        <v>0</v>
      </c>
      <c r="NT24" s="71">
        <v>0</v>
      </c>
      <c r="NU24" s="71">
        <v>0</v>
      </c>
      <c r="NV24" s="71">
        <v>0</v>
      </c>
      <c r="NW24" s="71">
        <v>0</v>
      </c>
      <c r="NX24" s="71">
        <v>3</v>
      </c>
      <c r="NY24" s="71">
        <v>0</v>
      </c>
      <c r="NZ24" s="71">
        <v>0</v>
      </c>
      <c r="OA24" s="71">
        <v>0</v>
      </c>
      <c r="OB24" s="71">
        <v>2</v>
      </c>
      <c r="OC24" s="71">
        <v>0</v>
      </c>
      <c r="OD24" s="71">
        <v>0</v>
      </c>
      <c r="OE24" s="71">
        <v>0</v>
      </c>
      <c r="OF24" s="71">
        <v>0</v>
      </c>
      <c r="OG24" s="71">
        <v>2</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2</v>
      </c>
      <c r="PB24" s="71">
        <v>0</v>
      </c>
      <c r="PC24" s="71">
        <v>0</v>
      </c>
      <c r="PD24" s="71">
        <v>0</v>
      </c>
      <c r="PE24" s="71">
        <v>0</v>
      </c>
      <c r="PF24" s="71">
        <v>0</v>
      </c>
      <c r="PG24" s="71">
        <v>0</v>
      </c>
      <c r="PH24" s="71">
        <v>0</v>
      </c>
      <c r="PI24" s="71">
        <v>0</v>
      </c>
      <c r="PJ24" s="71">
        <v>0</v>
      </c>
      <c r="PK24" s="71">
        <v>0</v>
      </c>
      <c r="PL24" s="71">
        <v>0</v>
      </c>
      <c r="PM24" s="71">
        <v>0</v>
      </c>
      <c r="PN24" s="71">
        <v>3</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1</v>
      </c>
      <c r="QN24" s="71">
        <v>0</v>
      </c>
      <c r="QO24" s="71">
        <v>0</v>
      </c>
      <c r="QP24" s="71">
        <v>0</v>
      </c>
      <c r="QQ24" s="71">
        <v>0</v>
      </c>
      <c r="QR24" s="71">
        <v>0</v>
      </c>
      <c r="QS24" s="71">
        <v>0</v>
      </c>
      <c r="QT24" s="71">
        <v>0</v>
      </c>
      <c r="QU24" s="71">
        <v>0</v>
      </c>
      <c r="QV24" s="71">
        <v>0</v>
      </c>
      <c r="QW24" s="71">
        <v>0</v>
      </c>
      <c r="QX24" s="71">
        <v>10</v>
      </c>
      <c r="QY24" s="71">
        <v>2</v>
      </c>
      <c r="QZ24" s="71">
        <v>0</v>
      </c>
      <c r="RA24" s="71">
        <v>0</v>
      </c>
      <c r="RB24" s="71">
        <v>2</v>
      </c>
      <c r="RC24" s="71">
        <v>0</v>
      </c>
      <c r="RD24" s="71">
        <v>3</v>
      </c>
      <c r="RE24" s="71">
        <v>0</v>
      </c>
      <c r="RF24" s="71">
        <v>0</v>
      </c>
      <c r="RG24" s="71">
        <v>0</v>
      </c>
      <c r="RH24" s="71">
        <v>0</v>
      </c>
      <c r="RI24" s="71">
        <v>1</v>
      </c>
      <c r="RJ24" s="71">
        <v>0</v>
      </c>
      <c r="RK24" s="71">
        <v>1</v>
      </c>
      <c r="RL24" s="71">
        <v>0</v>
      </c>
      <c r="RM24" s="71">
        <v>0</v>
      </c>
      <c r="RN24" s="71">
        <v>0</v>
      </c>
      <c r="RO24" s="71">
        <v>0</v>
      </c>
      <c r="RP24" s="71">
        <v>0</v>
      </c>
      <c r="RQ24" s="71">
        <v>0</v>
      </c>
      <c r="RR24" s="71">
        <v>0</v>
      </c>
      <c r="RS24" s="71">
        <v>10</v>
      </c>
      <c r="RT24" s="71">
        <v>2</v>
      </c>
      <c r="RU24" s="71">
        <v>0</v>
      </c>
      <c r="RV24" s="71">
        <v>0</v>
      </c>
      <c r="RW24" s="71">
        <v>2</v>
      </c>
      <c r="RX24" s="71">
        <v>0</v>
      </c>
      <c r="RY24" s="71">
        <v>3</v>
      </c>
      <c r="RZ24" s="71">
        <v>0</v>
      </c>
      <c r="SA24" s="71">
        <v>0</v>
      </c>
      <c r="SB24" s="71">
        <v>0</v>
      </c>
      <c r="SC24" s="71">
        <v>0</v>
      </c>
      <c r="SD24" s="71">
        <v>1</v>
      </c>
      <c r="SE24" s="71">
        <v>0</v>
      </c>
      <c r="SF24" s="71">
        <v>1</v>
      </c>
      <c r="SG24" s="71">
        <v>0</v>
      </c>
      <c r="SH24" s="71">
        <v>0</v>
      </c>
    </row>
    <row r="25" spans="1:502">
      <c r="A25" s="16" t="s">
        <v>2345</v>
      </c>
      <c r="B25" s="70">
        <v>17</v>
      </c>
      <c r="C25" s="70">
        <v>17</v>
      </c>
      <c r="D25" s="70">
        <v>1</v>
      </c>
      <c r="E25" s="70">
        <v>2020</v>
      </c>
      <c r="F25" s="70" t="s">
        <v>159</v>
      </c>
      <c r="G25" s="1073" t="s">
        <v>2328</v>
      </c>
      <c r="H25" s="70" t="s">
        <v>2329</v>
      </c>
      <c r="I25" s="1066"/>
      <c r="J25" s="73">
        <v>0</v>
      </c>
      <c r="K25" s="73">
        <v>0</v>
      </c>
      <c r="L25" s="73">
        <v>0</v>
      </c>
      <c r="M25" s="73">
        <v>0</v>
      </c>
      <c r="N25" s="73">
        <v>0</v>
      </c>
      <c r="O25" s="73">
        <v>0</v>
      </c>
      <c r="P25" s="73">
        <v>0</v>
      </c>
      <c r="Q25" s="73">
        <v>0</v>
      </c>
      <c r="R25" s="73">
        <v>35.457000000000001</v>
      </c>
      <c r="S25" s="73">
        <v>20.567</v>
      </c>
      <c r="T25" s="73">
        <v>0</v>
      </c>
      <c r="U25" s="73">
        <v>0</v>
      </c>
      <c r="V25" s="73">
        <v>0</v>
      </c>
      <c r="W25" s="73">
        <v>0</v>
      </c>
      <c r="X25" s="73">
        <v>4.0090000000000003</v>
      </c>
      <c r="Y25" s="73">
        <v>0</v>
      </c>
      <c r="Z25" s="73">
        <v>0</v>
      </c>
      <c r="AA25" s="73">
        <v>0</v>
      </c>
      <c r="AB25" s="73">
        <v>0</v>
      </c>
      <c r="AC25" s="73">
        <v>0</v>
      </c>
      <c r="AD25" s="73">
        <v>0</v>
      </c>
      <c r="AE25" s="73">
        <v>0</v>
      </c>
      <c r="AF25" s="73">
        <v>0</v>
      </c>
      <c r="AG25" s="73">
        <v>0</v>
      </c>
      <c r="AH25" s="73">
        <v>0</v>
      </c>
      <c r="AI25" s="73">
        <v>0</v>
      </c>
      <c r="AJ25" s="73">
        <v>32.08</v>
      </c>
      <c r="AK25" s="73">
        <v>0</v>
      </c>
      <c r="AL25" s="73">
        <v>0</v>
      </c>
      <c r="AM25" s="73">
        <v>0</v>
      </c>
      <c r="AN25" s="73">
        <v>20.187999999999999</v>
      </c>
      <c r="AO25" s="73">
        <v>0</v>
      </c>
      <c r="AP25" s="73">
        <v>0</v>
      </c>
      <c r="AQ25" s="73">
        <v>0</v>
      </c>
      <c r="AR25" s="73">
        <v>0</v>
      </c>
      <c r="AS25" s="73">
        <v>13.23</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9.0540000000000003</v>
      </c>
      <c r="BN25" s="73">
        <v>0</v>
      </c>
      <c r="BO25" s="73">
        <v>0</v>
      </c>
      <c r="BP25" s="73">
        <v>0</v>
      </c>
      <c r="BQ25" s="73">
        <v>0</v>
      </c>
      <c r="BR25" s="73">
        <v>0</v>
      </c>
      <c r="BS25" s="73">
        <v>0</v>
      </c>
      <c r="BT25" s="73">
        <v>0</v>
      </c>
      <c r="BU25" s="73">
        <v>0</v>
      </c>
      <c r="BV25" s="73">
        <v>0</v>
      </c>
      <c r="BW25" s="73">
        <v>0</v>
      </c>
      <c r="BX25" s="73">
        <v>0</v>
      </c>
      <c r="BY25" s="73">
        <v>0</v>
      </c>
      <c r="BZ25" s="73">
        <v>22.431999999999999</v>
      </c>
      <c r="CA25" s="73">
        <v>0</v>
      </c>
      <c r="CB25" s="73">
        <v>0</v>
      </c>
      <c r="CC25" s="73">
        <v>0</v>
      </c>
      <c r="CD25" s="73">
        <v>0</v>
      </c>
      <c r="CE25" s="73">
        <v>0</v>
      </c>
      <c r="CF25" s="73">
        <v>0</v>
      </c>
      <c r="CG25" s="73">
        <v>0</v>
      </c>
      <c r="CH25" s="73">
        <v>0</v>
      </c>
      <c r="CI25" s="73">
        <v>0</v>
      </c>
      <c r="CJ25" s="73">
        <v>0</v>
      </c>
      <c r="CK25" s="73">
        <v>0</v>
      </c>
      <c r="CL25" s="73">
        <v>0</v>
      </c>
      <c r="CM25" s="73">
        <v>0</v>
      </c>
      <c r="CN25" s="73">
        <v>3.3780000000000001</v>
      </c>
      <c r="CO25" s="73">
        <v>0</v>
      </c>
      <c r="CP25" s="73">
        <v>0</v>
      </c>
      <c r="CQ25" s="73">
        <v>0</v>
      </c>
      <c r="CR25" s="73">
        <v>0</v>
      </c>
      <c r="CS25" s="73">
        <v>0</v>
      </c>
      <c r="CT25" s="73">
        <v>0</v>
      </c>
      <c r="CU25" s="73">
        <v>0</v>
      </c>
      <c r="CV25" s="73">
        <v>0</v>
      </c>
      <c r="CW25" s="73">
        <v>0</v>
      </c>
      <c r="CX25" s="73">
        <v>0</v>
      </c>
      <c r="CY25" s="73">
        <v>4.1159999999999997</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35.457000000000001</v>
      </c>
      <c r="DT25" s="73">
        <v>20.567</v>
      </c>
      <c r="DU25" s="73">
        <v>0</v>
      </c>
      <c r="DV25" s="73">
        <v>0</v>
      </c>
      <c r="DW25" s="73">
        <v>0</v>
      </c>
      <c r="DX25" s="73">
        <v>0</v>
      </c>
      <c r="DY25" s="73">
        <v>4.0090000000000003</v>
      </c>
      <c r="DZ25" s="73">
        <v>0</v>
      </c>
      <c r="EA25" s="73">
        <v>0</v>
      </c>
      <c r="EB25" s="73">
        <v>0</v>
      </c>
      <c r="EC25" s="73">
        <v>0</v>
      </c>
      <c r="ED25" s="73">
        <v>0</v>
      </c>
      <c r="EE25" s="73">
        <v>0</v>
      </c>
      <c r="EF25" s="73">
        <v>0</v>
      </c>
      <c r="EG25" s="73">
        <v>0</v>
      </c>
      <c r="EH25" s="73">
        <v>0</v>
      </c>
      <c r="EI25" s="73">
        <v>0</v>
      </c>
      <c r="EJ25" s="73">
        <v>0</v>
      </c>
      <c r="EK25" s="73">
        <v>32.08</v>
      </c>
      <c r="EL25" s="73">
        <v>0</v>
      </c>
      <c r="EM25" s="73">
        <v>0</v>
      </c>
      <c r="EN25" s="73">
        <v>0</v>
      </c>
      <c r="EO25" s="73">
        <v>20.187999999999999</v>
      </c>
      <c r="EP25" s="73">
        <v>0</v>
      </c>
      <c r="EQ25" s="73">
        <v>0</v>
      </c>
      <c r="ER25" s="73">
        <v>0</v>
      </c>
      <c r="ES25" s="73">
        <v>0</v>
      </c>
      <c r="ET25" s="73">
        <v>13.23</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9.0540000000000003</v>
      </c>
      <c r="FO25" s="73">
        <v>0</v>
      </c>
      <c r="FP25" s="73">
        <v>0</v>
      </c>
      <c r="FQ25" s="73">
        <v>0</v>
      </c>
      <c r="FR25" s="73">
        <v>0</v>
      </c>
      <c r="FS25" s="73">
        <v>0</v>
      </c>
      <c r="FT25" s="73">
        <v>0</v>
      </c>
      <c r="FU25" s="73">
        <v>0</v>
      </c>
      <c r="FV25" s="73">
        <v>0</v>
      </c>
      <c r="FW25" s="73">
        <v>0</v>
      </c>
      <c r="FX25" s="73">
        <v>0</v>
      </c>
      <c r="FY25" s="73">
        <v>0</v>
      </c>
      <c r="FZ25" s="73">
        <v>0</v>
      </c>
      <c r="GA25" s="73">
        <v>22.431999999999999</v>
      </c>
      <c r="GB25" s="73">
        <v>0</v>
      </c>
      <c r="GC25" s="73">
        <v>0</v>
      </c>
      <c r="GD25" s="73">
        <v>0</v>
      </c>
      <c r="GE25" s="73">
        <v>0</v>
      </c>
      <c r="GF25" s="73">
        <v>0</v>
      </c>
      <c r="GG25" s="73">
        <v>0</v>
      </c>
      <c r="GH25" s="73">
        <v>0</v>
      </c>
      <c r="GI25" s="73">
        <v>0</v>
      </c>
      <c r="GJ25" s="73">
        <v>0</v>
      </c>
      <c r="GK25" s="73">
        <v>0</v>
      </c>
      <c r="GL25" s="73">
        <v>0</v>
      </c>
      <c r="GM25" s="73">
        <v>0</v>
      </c>
      <c r="GN25" s="73">
        <v>0</v>
      </c>
      <c r="GO25" s="73">
        <v>3.3780000000000001</v>
      </c>
      <c r="GP25" s="73">
        <v>0</v>
      </c>
      <c r="GQ25" s="73">
        <v>0</v>
      </c>
      <c r="GR25" s="73">
        <v>0</v>
      </c>
      <c r="GS25" s="73">
        <v>0</v>
      </c>
      <c r="GT25" s="73">
        <v>0</v>
      </c>
      <c r="GU25" s="73">
        <v>0</v>
      </c>
      <c r="GV25" s="73">
        <v>0</v>
      </c>
      <c r="GW25" s="73">
        <v>0</v>
      </c>
      <c r="GX25" s="73">
        <v>0</v>
      </c>
      <c r="GY25" s="73">
        <v>0</v>
      </c>
      <c r="GZ25" s="73">
        <v>4.1159999999999997</v>
      </c>
      <c r="HA25" s="73">
        <v>0</v>
      </c>
      <c r="HB25" s="73">
        <v>0</v>
      </c>
      <c r="HC25" s="73">
        <v>0</v>
      </c>
      <c r="HD25" s="73">
        <v>0</v>
      </c>
      <c r="HE25" s="73">
        <v>0</v>
      </c>
      <c r="HF25" s="73">
        <v>0</v>
      </c>
      <c r="HG25" s="73">
        <v>0</v>
      </c>
      <c r="HH25" s="73">
        <v>0</v>
      </c>
      <c r="HI25" s="73">
        <v>0</v>
      </c>
      <c r="HJ25" s="73">
        <v>0</v>
      </c>
      <c r="HK25" s="73">
        <v>112.301</v>
      </c>
      <c r="HL25" s="73">
        <v>13.23</v>
      </c>
      <c r="HM25" s="73">
        <v>0</v>
      </c>
      <c r="HN25" s="73">
        <v>0</v>
      </c>
      <c r="HO25" s="73">
        <v>9.0540000000000003</v>
      </c>
      <c r="HP25" s="73">
        <v>0</v>
      </c>
      <c r="HQ25" s="73">
        <v>22.431999999999999</v>
      </c>
      <c r="HR25" s="73">
        <v>0</v>
      </c>
      <c r="HS25" s="73">
        <v>0</v>
      </c>
      <c r="HT25" s="73">
        <v>0</v>
      </c>
      <c r="HU25" s="73">
        <v>0</v>
      </c>
      <c r="HV25" s="73">
        <v>3.3780000000000001</v>
      </c>
      <c r="HW25" s="73">
        <v>0</v>
      </c>
      <c r="HX25" s="73">
        <v>4.1159999999999997</v>
      </c>
      <c r="HY25" s="73">
        <v>0</v>
      </c>
      <c r="HZ25" s="73">
        <v>0</v>
      </c>
      <c r="IA25" s="73">
        <v>0</v>
      </c>
      <c r="IB25" s="73">
        <v>0</v>
      </c>
      <c r="IC25" s="73">
        <v>0</v>
      </c>
      <c r="ID25" s="73">
        <v>0</v>
      </c>
      <c r="IE25" s="73">
        <v>0</v>
      </c>
      <c r="IF25" s="73">
        <v>112.301</v>
      </c>
      <c r="IG25" s="73">
        <v>13.23</v>
      </c>
      <c r="IH25" s="73">
        <v>0</v>
      </c>
      <c r="II25" s="73">
        <v>0</v>
      </c>
      <c r="IJ25" s="73">
        <v>9.0540000000000003</v>
      </c>
      <c r="IK25" s="73">
        <v>0</v>
      </c>
      <c r="IL25" s="73">
        <v>22.431999999999999</v>
      </c>
      <c r="IM25" s="73">
        <v>0</v>
      </c>
      <c r="IN25" s="73">
        <v>0</v>
      </c>
      <c r="IO25" s="73">
        <v>0</v>
      </c>
      <c r="IP25" s="73">
        <v>0</v>
      </c>
      <c r="IQ25" s="73">
        <v>3.3780000000000001</v>
      </c>
      <c r="IR25" s="73">
        <v>0</v>
      </c>
      <c r="IS25" s="73">
        <v>4.1159999999999997</v>
      </c>
      <c r="IT25" s="73">
        <v>0</v>
      </c>
      <c r="IU25" s="73">
        <v>0</v>
      </c>
      <c r="IV25" s="74">
        <v>0</v>
      </c>
      <c r="IW25" s="71">
        <v>0</v>
      </c>
      <c r="IX25" s="71">
        <v>0</v>
      </c>
      <c r="IY25" s="71">
        <v>0</v>
      </c>
      <c r="IZ25" s="71">
        <v>0</v>
      </c>
      <c r="JA25" s="71">
        <v>0</v>
      </c>
      <c r="JB25" s="71">
        <v>0</v>
      </c>
      <c r="JC25" s="71">
        <v>0</v>
      </c>
      <c r="JD25" s="71">
        <v>0</v>
      </c>
      <c r="JE25" s="71">
        <v>3</v>
      </c>
      <c r="JF25" s="71">
        <v>1</v>
      </c>
      <c r="JG25" s="71">
        <v>0</v>
      </c>
      <c r="JH25" s="71">
        <v>0</v>
      </c>
      <c r="JI25" s="71">
        <v>0</v>
      </c>
      <c r="JJ25" s="71">
        <v>0</v>
      </c>
      <c r="JK25" s="71">
        <v>1</v>
      </c>
      <c r="JL25" s="71">
        <v>0</v>
      </c>
      <c r="JM25" s="71">
        <v>0</v>
      </c>
      <c r="JN25" s="71">
        <v>0</v>
      </c>
      <c r="JO25" s="71">
        <v>0</v>
      </c>
      <c r="JP25" s="71">
        <v>0</v>
      </c>
      <c r="JQ25" s="71">
        <v>0</v>
      </c>
      <c r="JR25" s="71">
        <v>0</v>
      </c>
      <c r="JS25" s="71">
        <v>0</v>
      </c>
      <c r="JT25" s="71">
        <v>0</v>
      </c>
      <c r="JU25" s="71">
        <v>0</v>
      </c>
      <c r="JV25" s="71">
        <v>0</v>
      </c>
      <c r="JW25" s="71">
        <v>3</v>
      </c>
      <c r="JX25" s="71">
        <v>0</v>
      </c>
      <c r="JY25" s="71">
        <v>0</v>
      </c>
      <c r="JZ25" s="71">
        <v>0</v>
      </c>
      <c r="KA25" s="71">
        <v>2</v>
      </c>
      <c r="KB25" s="71">
        <v>0</v>
      </c>
      <c r="KC25" s="71">
        <v>0</v>
      </c>
      <c r="KD25" s="71">
        <v>0</v>
      </c>
      <c r="KE25" s="71">
        <v>0</v>
      </c>
      <c r="KF25" s="71">
        <v>2</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2</v>
      </c>
      <c r="LA25" s="71">
        <v>0</v>
      </c>
      <c r="LB25" s="71">
        <v>0</v>
      </c>
      <c r="LC25" s="71">
        <v>0</v>
      </c>
      <c r="LD25" s="71">
        <v>0</v>
      </c>
      <c r="LE25" s="71">
        <v>0</v>
      </c>
      <c r="LF25" s="71">
        <v>0</v>
      </c>
      <c r="LG25" s="71">
        <v>0</v>
      </c>
      <c r="LH25" s="71">
        <v>0</v>
      </c>
      <c r="LI25" s="71">
        <v>0</v>
      </c>
      <c r="LJ25" s="71">
        <v>0</v>
      </c>
      <c r="LK25" s="71">
        <v>0</v>
      </c>
      <c r="LL25" s="71">
        <v>0</v>
      </c>
      <c r="LM25" s="71">
        <v>3</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1</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3</v>
      </c>
      <c r="NG25" s="71">
        <v>1</v>
      </c>
      <c r="NH25" s="71">
        <v>0</v>
      </c>
      <c r="NI25" s="71">
        <v>0</v>
      </c>
      <c r="NJ25" s="71">
        <v>0</v>
      </c>
      <c r="NK25" s="71">
        <v>0</v>
      </c>
      <c r="NL25" s="71">
        <v>1</v>
      </c>
      <c r="NM25" s="71">
        <v>0</v>
      </c>
      <c r="NN25" s="71">
        <v>0</v>
      </c>
      <c r="NO25" s="71">
        <v>0</v>
      </c>
      <c r="NP25" s="71">
        <v>0</v>
      </c>
      <c r="NQ25" s="71">
        <v>0</v>
      </c>
      <c r="NR25" s="71">
        <v>0</v>
      </c>
      <c r="NS25" s="71">
        <v>0</v>
      </c>
      <c r="NT25" s="71">
        <v>0</v>
      </c>
      <c r="NU25" s="71">
        <v>0</v>
      </c>
      <c r="NV25" s="71">
        <v>0</v>
      </c>
      <c r="NW25" s="71">
        <v>0</v>
      </c>
      <c r="NX25" s="71">
        <v>3</v>
      </c>
      <c r="NY25" s="71">
        <v>0</v>
      </c>
      <c r="NZ25" s="71">
        <v>0</v>
      </c>
      <c r="OA25" s="71">
        <v>0</v>
      </c>
      <c r="OB25" s="71">
        <v>2</v>
      </c>
      <c r="OC25" s="71">
        <v>0</v>
      </c>
      <c r="OD25" s="71">
        <v>0</v>
      </c>
      <c r="OE25" s="71">
        <v>0</v>
      </c>
      <c r="OF25" s="71">
        <v>0</v>
      </c>
      <c r="OG25" s="71">
        <v>2</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2</v>
      </c>
      <c r="PB25" s="71">
        <v>0</v>
      </c>
      <c r="PC25" s="71">
        <v>0</v>
      </c>
      <c r="PD25" s="71">
        <v>0</v>
      </c>
      <c r="PE25" s="71">
        <v>0</v>
      </c>
      <c r="PF25" s="71">
        <v>0</v>
      </c>
      <c r="PG25" s="71">
        <v>0</v>
      </c>
      <c r="PH25" s="71">
        <v>0</v>
      </c>
      <c r="PI25" s="71">
        <v>0</v>
      </c>
      <c r="PJ25" s="71">
        <v>0</v>
      </c>
      <c r="PK25" s="71">
        <v>0</v>
      </c>
      <c r="PL25" s="71">
        <v>0</v>
      </c>
      <c r="PM25" s="71">
        <v>0</v>
      </c>
      <c r="PN25" s="71">
        <v>3</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1</v>
      </c>
      <c r="QN25" s="71">
        <v>0</v>
      </c>
      <c r="QO25" s="71">
        <v>0</v>
      </c>
      <c r="QP25" s="71">
        <v>0</v>
      </c>
      <c r="QQ25" s="71">
        <v>0</v>
      </c>
      <c r="QR25" s="71">
        <v>0</v>
      </c>
      <c r="QS25" s="71">
        <v>0</v>
      </c>
      <c r="QT25" s="71">
        <v>0</v>
      </c>
      <c r="QU25" s="71">
        <v>0</v>
      </c>
      <c r="QV25" s="71">
        <v>0</v>
      </c>
      <c r="QW25" s="71">
        <v>0</v>
      </c>
      <c r="QX25" s="71">
        <v>10</v>
      </c>
      <c r="QY25" s="71">
        <v>2</v>
      </c>
      <c r="QZ25" s="71">
        <v>0</v>
      </c>
      <c r="RA25" s="71">
        <v>0</v>
      </c>
      <c r="RB25" s="71">
        <v>2</v>
      </c>
      <c r="RC25" s="71">
        <v>0</v>
      </c>
      <c r="RD25" s="71">
        <v>3</v>
      </c>
      <c r="RE25" s="71">
        <v>0</v>
      </c>
      <c r="RF25" s="71">
        <v>0</v>
      </c>
      <c r="RG25" s="71">
        <v>0</v>
      </c>
      <c r="RH25" s="71">
        <v>0</v>
      </c>
      <c r="RI25" s="71">
        <v>1</v>
      </c>
      <c r="RJ25" s="71">
        <v>0</v>
      </c>
      <c r="RK25" s="71">
        <v>1</v>
      </c>
      <c r="RL25" s="71">
        <v>0</v>
      </c>
      <c r="RM25" s="71">
        <v>0</v>
      </c>
      <c r="RN25" s="71">
        <v>0</v>
      </c>
      <c r="RO25" s="71">
        <v>0</v>
      </c>
      <c r="RP25" s="71">
        <v>0</v>
      </c>
      <c r="RQ25" s="71">
        <v>0</v>
      </c>
      <c r="RR25" s="71">
        <v>0</v>
      </c>
      <c r="RS25" s="71">
        <v>10</v>
      </c>
      <c r="RT25" s="71">
        <v>2</v>
      </c>
      <c r="RU25" s="71">
        <v>0</v>
      </c>
      <c r="RV25" s="71">
        <v>0</v>
      </c>
      <c r="RW25" s="71">
        <v>2</v>
      </c>
      <c r="RX25" s="71">
        <v>0</v>
      </c>
      <c r="RY25" s="71">
        <v>3</v>
      </c>
      <c r="RZ25" s="71">
        <v>0</v>
      </c>
      <c r="SA25" s="71">
        <v>0</v>
      </c>
      <c r="SB25" s="71">
        <v>0</v>
      </c>
      <c r="SC25" s="71">
        <v>0</v>
      </c>
      <c r="SD25" s="71">
        <v>1</v>
      </c>
      <c r="SE25" s="71">
        <v>0</v>
      </c>
      <c r="SF25" s="71">
        <v>1</v>
      </c>
      <c r="SG25" s="71">
        <v>0</v>
      </c>
      <c r="SH25" s="71">
        <v>0</v>
      </c>
    </row>
    <row r="26" spans="1:502">
      <c r="A26" s="16" t="s">
        <v>2346</v>
      </c>
      <c r="B26" s="70">
        <v>18</v>
      </c>
      <c r="C26" s="70">
        <v>18</v>
      </c>
      <c r="D26" s="70">
        <v>1</v>
      </c>
      <c r="E26" s="70">
        <v>2021</v>
      </c>
      <c r="F26" s="70" t="s">
        <v>160</v>
      </c>
      <c r="G26" s="1073" t="s">
        <v>2328</v>
      </c>
      <c r="H26" s="70" t="s">
        <v>2329</v>
      </c>
      <c r="I26" s="1066"/>
      <c r="J26" s="73">
        <v>0</v>
      </c>
      <c r="K26" s="73">
        <v>0</v>
      </c>
      <c r="L26" s="73">
        <v>0</v>
      </c>
      <c r="M26" s="73">
        <v>0</v>
      </c>
      <c r="N26" s="73">
        <v>0</v>
      </c>
      <c r="O26" s="73">
        <v>0</v>
      </c>
      <c r="P26" s="73">
        <v>0</v>
      </c>
      <c r="Q26" s="73">
        <v>0</v>
      </c>
      <c r="R26" s="73">
        <v>33.872999999999998</v>
      </c>
      <c r="S26" s="73">
        <v>22.846</v>
      </c>
      <c r="T26" s="73">
        <v>0</v>
      </c>
      <c r="U26" s="73">
        <v>0</v>
      </c>
      <c r="V26" s="73">
        <v>0</v>
      </c>
      <c r="W26" s="73">
        <v>0</v>
      </c>
      <c r="X26" s="73">
        <v>4.2850000000000001</v>
      </c>
      <c r="Y26" s="73">
        <v>0</v>
      </c>
      <c r="Z26" s="73">
        <v>0</v>
      </c>
      <c r="AA26" s="73">
        <v>0</v>
      </c>
      <c r="AB26" s="73">
        <v>0</v>
      </c>
      <c r="AC26" s="73">
        <v>0</v>
      </c>
      <c r="AD26" s="73">
        <v>0</v>
      </c>
      <c r="AE26" s="73">
        <v>0</v>
      </c>
      <c r="AF26" s="73">
        <v>0</v>
      </c>
      <c r="AG26" s="73">
        <v>0</v>
      </c>
      <c r="AH26" s="73">
        <v>0</v>
      </c>
      <c r="AI26" s="73">
        <v>0</v>
      </c>
      <c r="AJ26" s="73">
        <v>19.675999999999998</v>
      </c>
      <c r="AK26" s="73">
        <v>0</v>
      </c>
      <c r="AL26" s="73">
        <v>0</v>
      </c>
      <c r="AM26" s="73">
        <v>0</v>
      </c>
      <c r="AN26" s="73">
        <v>19.609000000000002</v>
      </c>
      <c r="AO26" s="73">
        <v>0</v>
      </c>
      <c r="AP26" s="73">
        <v>0</v>
      </c>
      <c r="AQ26" s="73">
        <v>0</v>
      </c>
      <c r="AR26" s="73">
        <v>0</v>
      </c>
      <c r="AS26" s="73">
        <v>12.875999999999999</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9.0869999999999997</v>
      </c>
      <c r="BN26" s="73">
        <v>0</v>
      </c>
      <c r="BO26" s="73">
        <v>0</v>
      </c>
      <c r="BP26" s="73">
        <v>0</v>
      </c>
      <c r="BQ26" s="73">
        <v>0</v>
      </c>
      <c r="BR26" s="73">
        <v>0</v>
      </c>
      <c r="BS26" s="73">
        <v>0</v>
      </c>
      <c r="BT26" s="73">
        <v>0</v>
      </c>
      <c r="BU26" s="73">
        <v>0</v>
      </c>
      <c r="BV26" s="73">
        <v>0</v>
      </c>
      <c r="BW26" s="73">
        <v>0</v>
      </c>
      <c r="BX26" s="73">
        <v>0</v>
      </c>
      <c r="BY26" s="73">
        <v>0</v>
      </c>
      <c r="BZ26" s="73">
        <v>22.693000000000001</v>
      </c>
      <c r="CA26" s="73">
        <v>0</v>
      </c>
      <c r="CB26" s="73">
        <v>0</v>
      </c>
      <c r="CC26" s="73">
        <v>0</v>
      </c>
      <c r="CD26" s="73">
        <v>0</v>
      </c>
      <c r="CE26" s="73">
        <v>0</v>
      </c>
      <c r="CF26" s="73">
        <v>0</v>
      </c>
      <c r="CG26" s="73">
        <v>0</v>
      </c>
      <c r="CH26" s="73">
        <v>0</v>
      </c>
      <c r="CI26" s="73">
        <v>0</v>
      </c>
      <c r="CJ26" s="73">
        <v>0</v>
      </c>
      <c r="CK26" s="73">
        <v>0</v>
      </c>
      <c r="CL26" s="73">
        <v>0</v>
      </c>
      <c r="CM26" s="73">
        <v>0</v>
      </c>
      <c r="CN26" s="73">
        <v>3.2530000000000001</v>
      </c>
      <c r="CO26" s="73">
        <v>0</v>
      </c>
      <c r="CP26" s="73">
        <v>0</v>
      </c>
      <c r="CQ26" s="73">
        <v>0</v>
      </c>
      <c r="CR26" s="73">
        <v>0</v>
      </c>
      <c r="CS26" s="73">
        <v>0</v>
      </c>
      <c r="CT26" s="73">
        <v>0</v>
      </c>
      <c r="CU26" s="73">
        <v>0</v>
      </c>
      <c r="CV26" s="73">
        <v>0</v>
      </c>
      <c r="CW26" s="73">
        <v>0</v>
      </c>
      <c r="CX26" s="73">
        <v>0</v>
      </c>
      <c r="CY26" s="73">
        <v>4.3259999999999996</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33.872999999999998</v>
      </c>
      <c r="DT26" s="73">
        <v>22.846</v>
      </c>
      <c r="DU26" s="73">
        <v>0</v>
      </c>
      <c r="DV26" s="73">
        <v>0</v>
      </c>
      <c r="DW26" s="73">
        <v>0</v>
      </c>
      <c r="DX26" s="73">
        <v>0</v>
      </c>
      <c r="DY26" s="73">
        <v>4.2850000000000001</v>
      </c>
      <c r="DZ26" s="73">
        <v>0</v>
      </c>
      <c r="EA26" s="73">
        <v>0</v>
      </c>
      <c r="EB26" s="73">
        <v>0</v>
      </c>
      <c r="EC26" s="73">
        <v>0</v>
      </c>
      <c r="ED26" s="73">
        <v>0</v>
      </c>
      <c r="EE26" s="73">
        <v>0</v>
      </c>
      <c r="EF26" s="73">
        <v>0</v>
      </c>
      <c r="EG26" s="73">
        <v>0</v>
      </c>
      <c r="EH26" s="73">
        <v>0</v>
      </c>
      <c r="EI26" s="73">
        <v>0</v>
      </c>
      <c r="EJ26" s="73">
        <v>0</v>
      </c>
      <c r="EK26" s="73">
        <v>19.675999999999998</v>
      </c>
      <c r="EL26" s="73">
        <v>0</v>
      </c>
      <c r="EM26" s="73">
        <v>0</v>
      </c>
      <c r="EN26" s="73">
        <v>0</v>
      </c>
      <c r="EO26" s="73">
        <v>19.609000000000002</v>
      </c>
      <c r="EP26" s="73">
        <v>0</v>
      </c>
      <c r="EQ26" s="73">
        <v>0</v>
      </c>
      <c r="ER26" s="73">
        <v>0</v>
      </c>
      <c r="ES26" s="73">
        <v>0</v>
      </c>
      <c r="ET26" s="73">
        <v>12.875999999999999</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9.0869999999999997</v>
      </c>
      <c r="FO26" s="73">
        <v>0</v>
      </c>
      <c r="FP26" s="73">
        <v>0</v>
      </c>
      <c r="FQ26" s="73">
        <v>0</v>
      </c>
      <c r="FR26" s="73">
        <v>0</v>
      </c>
      <c r="FS26" s="73">
        <v>0</v>
      </c>
      <c r="FT26" s="73">
        <v>0</v>
      </c>
      <c r="FU26" s="73">
        <v>0</v>
      </c>
      <c r="FV26" s="73">
        <v>0</v>
      </c>
      <c r="FW26" s="73">
        <v>0</v>
      </c>
      <c r="FX26" s="73">
        <v>0</v>
      </c>
      <c r="FY26" s="73">
        <v>0</v>
      </c>
      <c r="FZ26" s="73">
        <v>0</v>
      </c>
      <c r="GA26" s="73">
        <v>22.693000000000001</v>
      </c>
      <c r="GB26" s="73">
        <v>0</v>
      </c>
      <c r="GC26" s="73">
        <v>0</v>
      </c>
      <c r="GD26" s="73">
        <v>0</v>
      </c>
      <c r="GE26" s="73">
        <v>0</v>
      </c>
      <c r="GF26" s="73">
        <v>0</v>
      </c>
      <c r="GG26" s="73">
        <v>0</v>
      </c>
      <c r="GH26" s="73">
        <v>0</v>
      </c>
      <c r="GI26" s="73">
        <v>0</v>
      </c>
      <c r="GJ26" s="73">
        <v>0</v>
      </c>
      <c r="GK26" s="73">
        <v>0</v>
      </c>
      <c r="GL26" s="73">
        <v>0</v>
      </c>
      <c r="GM26" s="73">
        <v>0</v>
      </c>
      <c r="GN26" s="73">
        <v>0</v>
      </c>
      <c r="GO26" s="73">
        <v>3.2530000000000001</v>
      </c>
      <c r="GP26" s="73">
        <v>0</v>
      </c>
      <c r="GQ26" s="73">
        <v>0</v>
      </c>
      <c r="GR26" s="73">
        <v>0</v>
      </c>
      <c r="GS26" s="73">
        <v>0</v>
      </c>
      <c r="GT26" s="73">
        <v>0</v>
      </c>
      <c r="GU26" s="73">
        <v>0</v>
      </c>
      <c r="GV26" s="73">
        <v>0</v>
      </c>
      <c r="GW26" s="73">
        <v>0</v>
      </c>
      <c r="GX26" s="73">
        <v>0</v>
      </c>
      <c r="GY26" s="73">
        <v>0</v>
      </c>
      <c r="GZ26" s="73">
        <v>4.3259999999999996</v>
      </c>
      <c r="HA26" s="73">
        <v>0</v>
      </c>
      <c r="HB26" s="73">
        <v>0</v>
      </c>
      <c r="HC26" s="73">
        <v>0</v>
      </c>
      <c r="HD26" s="73">
        <v>0</v>
      </c>
      <c r="HE26" s="73">
        <v>0</v>
      </c>
      <c r="HF26" s="73">
        <v>0</v>
      </c>
      <c r="HG26" s="73">
        <v>0</v>
      </c>
      <c r="HH26" s="73">
        <v>0</v>
      </c>
      <c r="HI26" s="73">
        <v>0</v>
      </c>
      <c r="HJ26" s="73">
        <v>0</v>
      </c>
      <c r="HK26" s="73">
        <v>100.289</v>
      </c>
      <c r="HL26" s="73">
        <v>12.875999999999999</v>
      </c>
      <c r="HM26" s="73">
        <v>0</v>
      </c>
      <c r="HN26" s="73">
        <v>0</v>
      </c>
      <c r="HO26" s="73">
        <v>9.0869999999999997</v>
      </c>
      <c r="HP26" s="73">
        <v>0</v>
      </c>
      <c r="HQ26" s="73">
        <v>22.693000000000001</v>
      </c>
      <c r="HR26" s="73">
        <v>0</v>
      </c>
      <c r="HS26" s="73">
        <v>0</v>
      </c>
      <c r="HT26" s="73">
        <v>0</v>
      </c>
      <c r="HU26" s="73">
        <v>0</v>
      </c>
      <c r="HV26" s="73">
        <v>3.2530000000000001</v>
      </c>
      <c r="HW26" s="73">
        <v>0</v>
      </c>
      <c r="HX26" s="73">
        <v>4.3259999999999996</v>
      </c>
      <c r="HY26" s="73">
        <v>0</v>
      </c>
      <c r="HZ26" s="73">
        <v>0</v>
      </c>
      <c r="IA26" s="73">
        <v>0</v>
      </c>
      <c r="IB26" s="73">
        <v>0</v>
      </c>
      <c r="IC26" s="73">
        <v>0</v>
      </c>
      <c r="ID26" s="73">
        <v>0</v>
      </c>
      <c r="IE26" s="73">
        <v>0</v>
      </c>
      <c r="IF26" s="73">
        <v>100.289</v>
      </c>
      <c r="IG26" s="73">
        <v>12.875999999999999</v>
      </c>
      <c r="IH26" s="73">
        <v>0</v>
      </c>
      <c r="II26" s="73">
        <v>0</v>
      </c>
      <c r="IJ26" s="73">
        <v>9.0869999999999997</v>
      </c>
      <c r="IK26" s="73">
        <v>0</v>
      </c>
      <c r="IL26" s="73">
        <v>22.693000000000001</v>
      </c>
      <c r="IM26" s="73">
        <v>0</v>
      </c>
      <c r="IN26" s="73">
        <v>0</v>
      </c>
      <c r="IO26" s="73">
        <v>0</v>
      </c>
      <c r="IP26" s="73">
        <v>0</v>
      </c>
      <c r="IQ26" s="73">
        <v>3.2530000000000001</v>
      </c>
      <c r="IR26" s="73">
        <v>0</v>
      </c>
      <c r="IS26" s="73">
        <v>4.3259999999999996</v>
      </c>
      <c r="IT26" s="73">
        <v>0</v>
      </c>
      <c r="IU26" s="73">
        <v>0</v>
      </c>
      <c r="IV26" s="74">
        <v>0</v>
      </c>
      <c r="IW26" s="71">
        <v>0</v>
      </c>
      <c r="IX26" s="71">
        <v>0</v>
      </c>
      <c r="IY26" s="71">
        <v>0</v>
      </c>
      <c r="IZ26" s="71">
        <v>0</v>
      </c>
      <c r="JA26" s="71">
        <v>0</v>
      </c>
      <c r="JB26" s="71">
        <v>0</v>
      </c>
      <c r="JC26" s="71">
        <v>0</v>
      </c>
      <c r="JD26" s="71">
        <v>0</v>
      </c>
      <c r="JE26" s="71">
        <v>3</v>
      </c>
      <c r="JF26" s="71">
        <v>1</v>
      </c>
      <c r="JG26" s="71">
        <v>0</v>
      </c>
      <c r="JH26" s="71">
        <v>0</v>
      </c>
      <c r="JI26" s="71">
        <v>0</v>
      </c>
      <c r="JJ26" s="71">
        <v>0</v>
      </c>
      <c r="JK26" s="71">
        <v>1</v>
      </c>
      <c r="JL26" s="71">
        <v>0</v>
      </c>
      <c r="JM26" s="71">
        <v>0</v>
      </c>
      <c r="JN26" s="71">
        <v>0</v>
      </c>
      <c r="JO26" s="71">
        <v>0</v>
      </c>
      <c r="JP26" s="71">
        <v>0</v>
      </c>
      <c r="JQ26" s="71">
        <v>0</v>
      </c>
      <c r="JR26" s="71">
        <v>0</v>
      </c>
      <c r="JS26" s="71">
        <v>0</v>
      </c>
      <c r="JT26" s="71">
        <v>0</v>
      </c>
      <c r="JU26" s="71">
        <v>0</v>
      </c>
      <c r="JV26" s="71">
        <v>0</v>
      </c>
      <c r="JW26" s="71">
        <v>3</v>
      </c>
      <c r="JX26" s="71">
        <v>0</v>
      </c>
      <c r="JY26" s="71">
        <v>0</v>
      </c>
      <c r="JZ26" s="71">
        <v>0</v>
      </c>
      <c r="KA26" s="71">
        <v>2</v>
      </c>
      <c r="KB26" s="71">
        <v>0</v>
      </c>
      <c r="KC26" s="71">
        <v>0</v>
      </c>
      <c r="KD26" s="71">
        <v>0</v>
      </c>
      <c r="KE26" s="71">
        <v>0</v>
      </c>
      <c r="KF26" s="71">
        <v>2</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2</v>
      </c>
      <c r="LA26" s="71">
        <v>0</v>
      </c>
      <c r="LB26" s="71">
        <v>0</v>
      </c>
      <c r="LC26" s="71">
        <v>0</v>
      </c>
      <c r="LD26" s="71">
        <v>0</v>
      </c>
      <c r="LE26" s="71">
        <v>0</v>
      </c>
      <c r="LF26" s="71">
        <v>0</v>
      </c>
      <c r="LG26" s="71">
        <v>0</v>
      </c>
      <c r="LH26" s="71">
        <v>0</v>
      </c>
      <c r="LI26" s="71">
        <v>0</v>
      </c>
      <c r="LJ26" s="71">
        <v>0</v>
      </c>
      <c r="LK26" s="71">
        <v>0</v>
      </c>
      <c r="LL26" s="71">
        <v>0</v>
      </c>
      <c r="LM26" s="71">
        <v>3</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1</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3</v>
      </c>
      <c r="NG26" s="71">
        <v>1</v>
      </c>
      <c r="NH26" s="71">
        <v>0</v>
      </c>
      <c r="NI26" s="71">
        <v>0</v>
      </c>
      <c r="NJ26" s="71">
        <v>0</v>
      </c>
      <c r="NK26" s="71">
        <v>0</v>
      </c>
      <c r="NL26" s="71">
        <v>1</v>
      </c>
      <c r="NM26" s="71">
        <v>0</v>
      </c>
      <c r="NN26" s="71">
        <v>0</v>
      </c>
      <c r="NO26" s="71">
        <v>0</v>
      </c>
      <c r="NP26" s="71">
        <v>0</v>
      </c>
      <c r="NQ26" s="71">
        <v>0</v>
      </c>
      <c r="NR26" s="71">
        <v>0</v>
      </c>
      <c r="NS26" s="71">
        <v>0</v>
      </c>
      <c r="NT26" s="71">
        <v>0</v>
      </c>
      <c r="NU26" s="71">
        <v>0</v>
      </c>
      <c r="NV26" s="71">
        <v>0</v>
      </c>
      <c r="NW26" s="71">
        <v>0</v>
      </c>
      <c r="NX26" s="71">
        <v>3</v>
      </c>
      <c r="NY26" s="71">
        <v>0</v>
      </c>
      <c r="NZ26" s="71">
        <v>0</v>
      </c>
      <c r="OA26" s="71">
        <v>0</v>
      </c>
      <c r="OB26" s="71">
        <v>2</v>
      </c>
      <c r="OC26" s="71">
        <v>0</v>
      </c>
      <c r="OD26" s="71">
        <v>0</v>
      </c>
      <c r="OE26" s="71">
        <v>0</v>
      </c>
      <c r="OF26" s="71">
        <v>0</v>
      </c>
      <c r="OG26" s="71">
        <v>2</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2</v>
      </c>
      <c r="PB26" s="71">
        <v>0</v>
      </c>
      <c r="PC26" s="71">
        <v>0</v>
      </c>
      <c r="PD26" s="71">
        <v>0</v>
      </c>
      <c r="PE26" s="71">
        <v>0</v>
      </c>
      <c r="PF26" s="71">
        <v>0</v>
      </c>
      <c r="PG26" s="71">
        <v>0</v>
      </c>
      <c r="PH26" s="71">
        <v>0</v>
      </c>
      <c r="PI26" s="71">
        <v>0</v>
      </c>
      <c r="PJ26" s="71">
        <v>0</v>
      </c>
      <c r="PK26" s="71">
        <v>0</v>
      </c>
      <c r="PL26" s="71">
        <v>0</v>
      </c>
      <c r="PM26" s="71">
        <v>0</v>
      </c>
      <c r="PN26" s="71">
        <v>3</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1</v>
      </c>
      <c r="QN26" s="71">
        <v>0</v>
      </c>
      <c r="QO26" s="71">
        <v>0</v>
      </c>
      <c r="QP26" s="71">
        <v>0</v>
      </c>
      <c r="QQ26" s="71">
        <v>0</v>
      </c>
      <c r="QR26" s="71">
        <v>0</v>
      </c>
      <c r="QS26" s="71">
        <v>0</v>
      </c>
      <c r="QT26" s="71">
        <v>0</v>
      </c>
      <c r="QU26" s="71">
        <v>0</v>
      </c>
      <c r="QV26" s="71">
        <v>0</v>
      </c>
      <c r="QW26" s="71">
        <v>0</v>
      </c>
      <c r="QX26" s="71">
        <v>10</v>
      </c>
      <c r="QY26" s="71">
        <v>2</v>
      </c>
      <c r="QZ26" s="71">
        <v>0</v>
      </c>
      <c r="RA26" s="71">
        <v>0</v>
      </c>
      <c r="RB26" s="71">
        <v>2</v>
      </c>
      <c r="RC26" s="71">
        <v>0</v>
      </c>
      <c r="RD26" s="71">
        <v>3</v>
      </c>
      <c r="RE26" s="71">
        <v>0</v>
      </c>
      <c r="RF26" s="71">
        <v>0</v>
      </c>
      <c r="RG26" s="71">
        <v>0</v>
      </c>
      <c r="RH26" s="71">
        <v>0</v>
      </c>
      <c r="RI26" s="71">
        <v>1</v>
      </c>
      <c r="RJ26" s="71">
        <v>0</v>
      </c>
      <c r="RK26" s="71">
        <v>1</v>
      </c>
      <c r="RL26" s="71">
        <v>0</v>
      </c>
      <c r="RM26" s="71">
        <v>0</v>
      </c>
      <c r="RN26" s="71">
        <v>0</v>
      </c>
      <c r="RO26" s="71">
        <v>0</v>
      </c>
      <c r="RP26" s="71">
        <v>0</v>
      </c>
      <c r="RQ26" s="71">
        <v>0</v>
      </c>
      <c r="RR26" s="71">
        <v>0</v>
      </c>
      <c r="RS26" s="71">
        <v>10</v>
      </c>
      <c r="RT26" s="71">
        <v>2</v>
      </c>
      <c r="RU26" s="71">
        <v>0</v>
      </c>
      <c r="RV26" s="71">
        <v>0</v>
      </c>
      <c r="RW26" s="71">
        <v>2</v>
      </c>
      <c r="RX26" s="71">
        <v>0</v>
      </c>
      <c r="RY26" s="71">
        <v>3</v>
      </c>
      <c r="RZ26" s="71">
        <v>0</v>
      </c>
      <c r="SA26" s="71">
        <v>0</v>
      </c>
      <c r="SB26" s="71">
        <v>0</v>
      </c>
      <c r="SC26" s="71">
        <v>0</v>
      </c>
      <c r="SD26" s="71">
        <v>1</v>
      </c>
      <c r="SE26" s="71">
        <v>0</v>
      </c>
      <c r="SF26" s="71">
        <v>1</v>
      </c>
      <c r="SG26" s="71">
        <v>0</v>
      </c>
      <c r="SH26" s="71">
        <v>0</v>
      </c>
    </row>
    <row r="27" spans="1:502">
      <c r="A27" s="16" t="s">
        <v>2347</v>
      </c>
      <c r="B27" s="70">
        <v>19</v>
      </c>
      <c r="C27" s="70">
        <v>19</v>
      </c>
      <c r="D27" s="70">
        <v>1</v>
      </c>
      <c r="E27" s="70">
        <v>2022</v>
      </c>
      <c r="F27" s="70" t="s">
        <v>161</v>
      </c>
      <c r="G27" s="1073" t="s">
        <v>2328</v>
      </c>
      <c r="H27" s="70" t="s">
        <v>2329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2348</v>
      </c>
      <c r="B28" s="70">
        <v>20</v>
      </c>
      <c r="C28" s="70">
        <v>20</v>
      </c>
      <c r="D28" s="70">
        <v>1</v>
      </c>
      <c r="E28" s="70">
        <v>2023</v>
      </c>
      <c r="F28" s="70" t="s">
        <v>1539</v>
      </c>
      <c r="G28" s="1073" t="s">
        <v>2328</v>
      </c>
      <c r="H28" s="70" t="s">
        <v>2329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2349</v>
      </c>
      <c r="B29" s="70">
        <v>21</v>
      </c>
      <c r="C29" s="70">
        <v>21</v>
      </c>
      <c r="D29" s="70">
        <v>1</v>
      </c>
      <c r="E29" s="70">
        <v>2024</v>
      </c>
      <c r="F29" s="70" t="s">
        <v>1558</v>
      </c>
      <c r="G29" s="1073" t="s">
        <v>2328</v>
      </c>
      <c r="H29" s="70" t="s">
        <v>2329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2446</v>
      </c>
      <c r="B30" s="70">
        <v>22</v>
      </c>
      <c r="C30" s="70">
        <v>22</v>
      </c>
      <c r="D30" s="70">
        <v>1</v>
      </c>
      <c r="E30" s="70">
        <v>2025</v>
      </c>
      <c r="F30" s="70" t="s">
        <v>1568</v>
      </c>
      <c r="G30" s="1073" t="s">
        <v>2328</v>
      </c>
      <c r="H30" s="70" t="s">
        <v>2329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2447</v>
      </c>
      <c r="B31" s="70">
        <v>23</v>
      </c>
      <c r="C31" s="70">
        <v>23</v>
      </c>
      <c r="D31" s="70">
        <v>1</v>
      </c>
      <c r="E31" s="70">
        <v>2026</v>
      </c>
      <c r="F31" s="70" t="s">
        <v>1569</v>
      </c>
      <c r="G31" s="1073" t="s">
        <v>2328</v>
      </c>
      <c r="H31" s="70" t="s">
        <v>2329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2448</v>
      </c>
      <c r="B32" s="70">
        <v>24</v>
      </c>
      <c r="C32" s="70">
        <v>24</v>
      </c>
      <c r="D32" s="70">
        <v>1</v>
      </c>
      <c r="E32" s="70">
        <v>2027</v>
      </c>
      <c r="F32" s="70" t="s">
        <v>1570</v>
      </c>
      <c r="G32" s="1073" t="s">
        <v>2328</v>
      </c>
      <c r="H32" s="70" t="s">
        <v>2329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2449</v>
      </c>
      <c r="B33" s="70">
        <v>25</v>
      </c>
      <c r="C33" s="70">
        <v>25</v>
      </c>
      <c r="D33" s="70">
        <v>1</v>
      </c>
      <c r="E33" s="70">
        <v>2028</v>
      </c>
      <c r="F33" s="70" t="s">
        <v>1571</v>
      </c>
      <c r="G33" s="1073" t="s">
        <v>2328</v>
      </c>
      <c r="H33" s="70" t="s">
        <v>2329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2450</v>
      </c>
      <c r="B34" s="70">
        <v>26</v>
      </c>
      <c r="C34" s="70">
        <v>26</v>
      </c>
      <c r="D34" s="70">
        <v>1</v>
      </c>
      <c r="E34" s="70">
        <v>2029</v>
      </c>
      <c r="F34" s="70" t="s">
        <v>1572</v>
      </c>
      <c r="G34" s="1073" t="s">
        <v>2328</v>
      </c>
      <c r="H34" s="70" t="s">
        <v>2329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2451</v>
      </c>
      <c r="B35" s="70">
        <v>27</v>
      </c>
      <c r="C35" s="70">
        <v>27</v>
      </c>
      <c r="D35" s="70">
        <v>1</v>
      </c>
      <c r="E35" s="70">
        <v>2030</v>
      </c>
      <c r="F35" s="70" t="s">
        <v>1573</v>
      </c>
      <c r="G35" s="1073" t="s">
        <v>2328</v>
      </c>
      <c r="H35" s="70" t="s">
        <v>2329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1567</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1574</v>
      </c>
      <c r="B57" s="70">
        <v>22</v>
      </c>
      <c r="C57" s="70">
        <v>22</v>
      </c>
      <c r="D57" s="70">
        <v>2</v>
      </c>
      <c r="E57" s="70">
        <v>2025</v>
      </c>
      <c r="F57" s="70" t="s">
        <v>1568</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1575</v>
      </c>
      <c r="B58" s="70">
        <v>23</v>
      </c>
      <c r="C58" s="70">
        <v>23</v>
      </c>
      <c r="D58" s="70">
        <v>2</v>
      </c>
      <c r="E58" s="70">
        <v>2026</v>
      </c>
      <c r="F58" s="70" t="s">
        <v>1569</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1576</v>
      </c>
      <c r="B59" s="70">
        <v>24</v>
      </c>
      <c r="C59" s="70">
        <v>24</v>
      </c>
      <c r="D59" s="70">
        <v>2</v>
      </c>
      <c r="E59" s="70">
        <v>2027</v>
      </c>
      <c r="F59" s="70" t="s">
        <v>1570</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1577</v>
      </c>
      <c r="B60" s="70">
        <v>25</v>
      </c>
      <c r="C60" s="70">
        <v>25</v>
      </c>
      <c r="D60" s="70">
        <v>2</v>
      </c>
      <c r="E60" s="70">
        <v>2028</v>
      </c>
      <c r="F60" s="70" t="s">
        <v>1571</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1578</v>
      </c>
      <c r="B61" s="70">
        <v>26</v>
      </c>
      <c r="C61" s="70">
        <v>26</v>
      </c>
      <c r="D61" s="70">
        <v>2</v>
      </c>
      <c r="E61" s="70">
        <v>2029</v>
      </c>
      <c r="F61" s="70" t="s">
        <v>1572</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1579</v>
      </c>
      <c r="B62" s="70">
        <v>27</v>
      </c>
      <c r="C62" s="70">
        <v>27</v>
      </c>
      <c r="D62" s="70">
        <v>2</v>
      </c>
      <c r="E62" s="70">
        <v>2030</v>
      </c>
      <c r="F62" s="70" t="s">
        <v>1573</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1580</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1751</v>
      </c>
      <c r="B10" s="70">
        <v>2</v>
      </c>
      <c r="C10" s="70">
        <v>18</v>
      </c>
      <c r="D10" s="70">
        <v>2</v>
      </c>
      <c r="E10" s="70">
        <v>2024</v>
      </c>
      <c r="F10" s="70" t="s">
        <v>1558</v>
      </c>
      <c r="G10" s="1073" t="s">
        <v>1748</v>
      </c>
      <c r="H10" s="70" t="s">
        <v>1749</v>
      </c>
      <c r="I10" s="1066"/>
      <c r="J10" s="73">
        <v>167606</v>
      </c>
      <c r="K10" s="71">
        <v>228714388.99999997</v>
      </c>
      <c r="L10" s="71">
        <v>55979</v>
      </c>
      <c r="M10" s="71">
        <v>75943024.999999985</v>
      </c>
      <c r="N10" s="71">
        <v>100</v>
      </c>
      <c r="O10" s="71">
        <v>190526.99999999997</v>
      </c>
      <c r="P10" s="71">
        <v>1256</v>
      </c>
      <c r="Q10" s="71">
        <v>8238286</v>
      </c>
      <c r="R10" s="71">
        <v>0</v>
      </c>
      <c r="S10" s="71">
        <v>0</v>
      </c>
      <c r="T10" s="71">
        <v>0</v>
      </c>
      <c r="U10" s="71">
        <v>0</v>
      </c>
      <c r="V10" s="71">
        <v>0</v>
      </c>
      <c r="W10" s="71">
        <v>0</v>
      </c>
      <c r="X10" s="71">
        <v>0</v>
      </c>
      <c r="Y10" s="71">
        <v>0</v>
      </c>
      <c r="Z10" s="71">
        <v>313086226.99999994</v>
      </c>
      <c r="AA10" s="71">
        <v>399344849</v>
      </c>
      <c r="AB10" s="71">
        <v>1580228933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1723</v>
      </c>
      <c r="B11" s="70">
        <v>3</v>
      </c>
      <c r="C11" s="70">
        <v>18</v>
      </c>
      <c r="D11" s="70">
        <v>3</v>
      </c>
      <c r="E11" s="70">
        <v>2024</v>
      </c>
      <c r="F11" s="70" t="s">
        <v>1558</v>
      </c>
      <c r="G11" s="1073" t="s">
        <v>1720</v>
      </c>
      <c r="H11" s="70" t="s">
        <v>1721</v>
      </c>
      <c r="I11" s="1066"/>
      <c r="J11" s="73">
        <v>631367</v>
      </c>
      <c r="K11" s="71">
        <v>849408057</v>
      </c>
      <c r="L11" s="71">
        <v>209311</v>
      </c>
      <c r="M11" s="71">
        <v>279922245</v>
      </c>
      <c r="N11" s="71">
        <v>14800</v>
      </c>
      <c r="O11" s="71">
        <v>30729223</v>
      </c>
      <c r="P11" s="71">
        <v>221</v>
      </c>
      <c r="Q11" s="71">
        <v>1446416.9999999998</v>
      </c>
      <c r="R11" s="71">
        <v>142</v>
      </c>
      <c r="S11" s="71">
        <v>1181465</v>
      </c>
      <c r="T11" s="71">
        <v>0</v>
      </c>
      <c r="U11" s="71">
        <v>0</v>
      </c>
      <c r="V11" s="71">
        <v>0</v>
      </c>
      <c r="W11" s="71">
        <v>0</v>
      </c>
      <c r="X11" s="71">
        <v>0</v>
      </c>
      <c r="Y11" s="71">
        <v>0</v>
      </c>
      <c r="Z11" s="71">
        <v>1162687406.9508598</v>
      </c>
      <c r="AA11" s="71">
        <v>1627054849</v>
      </c>
      <c r="AB11" s="71">
        <v>5677552189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1735</v>
      </c>
      <c r="B12" s="70">
        <v>4</v>
      </c>
      <c r="C12" s="70">
        <v>18</v>
      </c>
      <c r="D12" s="70">
        <v>4</v>
      </c>
      <c r="E12" s="70">
        <v>2024</v>
      </c>
      <c r="F12" s="70" t="s">
        <v>1558</v>
      </c>
      <c r="G12" s="1073" t="s">
        <v>1732</v>
      </c>
      <c r="H12" s="70" t="s">
        <v>1733</v>
      </c>
      <c r="I12" s="1066"/>
      <c r="J12" s="73">
        <v>228505</v>
      </c>
      <c r="K12" s="71">
        <v>312760822.99999994</v>
      </c>
      <c r="L12" s="71">
        <v>59247</v>
      </c>
      <c r="M12" s="71">
        <v>80529551.000000015</v>
      </c>
      <c r="N12" s="71">
        <v>0</v>
      </c>
      <c r="O12" s="71">
        <v>0</v>
      </c>
      <c r="P12" s="71">
        <v>0</v>
      </c>
      <c r="Q12" s="71">
        <v>0</v>
      </c>
      <c r="R12" s="71">
        <v>0</v>
      </c>
      <c r="S12" s="71">
        <v>0</v>
      </c>
      <c r="T12" s="71">
        <v>0</v>
      </c>
      <c r="U12" s="71">
        <v>0</v>
      </c>
      <c r="V12" s="71">
        <v>0</v>
      </c>
      <c r="W12" s="71">
        <v>0</v>
      </c>
      <c r="X12" s="71">
        <v>0</v>
      </c>
      <c r="Y12" s="71">
        <v>0</v>
      </c>
      <c r="Z12" s="71">
        <v>393290374</v>
      </c>
      <c r="AA12" s="71">
        <v>645081712</v>
      </c>
      <c r="AB12" s="71">
        <v>2891832813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1655</v>
      </c>
      <c r="B13" s="70">
        <v>5</v>
      </c>
      <c r="C13" s="70">
        <v>18</v>
      </c>
      <c r="D13" s="70">
        <v>5</v>
      </c>
      <c r="E13" s="70">
        <v>2024</v>
      </c>
      <c r="F13" s="70" t="s">
        <v>1558</v>
      </c>
      <c r="G13" s="1073" t="s">
        <v>1652</v>
      </c>
      <c r="H13" s="70" t="s">
        <v>1653</v>
      </c>
      <c r="I13" s="1066"/>
      <c r="J13" s="73">
        <v>276240</v>
      </c>
      <c r="K13" s="71">
        <v>377497022</v>
      </c>
      <c r="L13" s="71">
        <v>225430</v>
      </c>
      <c r="M13" s="71">
        <v>306220657</v>
      </c>
      <c r="N13" s="71">
        <v>3600</v>
      </c>
      <c r="O13" s="71">
        <v>7190253.9999999991</v>
      </c>
      <c r="P13" s="71">
        <v>854</v>
      </c>
      <c r="Q13" s="71">
        <v>5610092</v>
      </c>
      <c r="R13" s="71">
        <v>15</v>
      </c>
      <c r="S13" s="71">
        <v>126584</v>
      </c>
      <c r="T13" s="71">
        <v>0</v>
      </c>
      <c r="U13" s="71">
        <v>0</v>
      </c>
      <c r="V13" s="71">
        <v>0</v>
      </c>
      <c r="W13" s="71">
        <v>0</v>
      </c>
      <c r="X13" s="71">
        <v>0</v>
      </c>
      <c r="Y13" s="71">
        <v>0</v>
      </c>
      <c r="Z13" s="71">
        <v>696644609.15847003</v>
      </c>
      <c r="AA13" s="71">
        <v>716488490</v>
      </c>
      <c r="AB13" s="71">
        <v>3009595982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2349</v>
      </c>
      <c r="B14" s="70">
        <v>6</v>
      </c>
      <c r="C14" s="70">
        <v>18</v>
      </c>
      <c r="D14" s="70">
        <v>6</v>
      </c>
      <c r="E14" s="70">
        <v>2024</v>
      </c>
      <c r="F14" s="70" t="s">
        <v>1558</v>
      </c>
      <c r="G14" s="1073" t="s">
        <v>2328</v>
      </c>
      <c r="H14" s="70" t="s">
        <v>2329</v>
      </c>
      <c r="I14" s="1066"/>
      <c r="J14" s="73">
        <v>289755</v>
      </c>
      <c r="K14" s="71">
        <v>390430746</v>
      </c>
      <c r="L14" s="71">
        <v>101718</v>
      </c>
      <c r="M14" s="71">
        <v>136168989.99999997</v>
      </c>
      <c r="N14" s="71">
        <v>0</v>
      </c>
      <c r="O14" s="71">
        <v>0</v>
      </c>
      <c r="P14" s="71">
        <v>0</v>
      </c>
      <c r="Q14" s="71">
        <v>0</v>
      </c>
      <c r="R14" s="71">
        <v>0</v>
      </c>
      <c r="S14" s="71">
        <v>0</v>
      </c>
      <c r="T14" s="71">
        <v>0</v>
      </c>
      <c r="U14" s="71">
        <v>0</v>
      </c>
      <c r="V14" s="71">
        <v>0</v>
      </c>
      <c r="W14" s="71">
        <v>0</v>
      </c>
      <c r="X14" s="71">
        <v>0</v>
      </c>
      <c r="Y14" s="71">
        <v>0</v>
      </c>
      <c r="Z14" s="71">
        <v>526599736.00000006</v>
      </c>
      <c r="AA14" s="71">
        <v>723986058</v>
      </c>
      <c r="AB14" s="71">
        <v>4142987129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1679</v>
      </c>
      <c r="B15" s="70">
        <v>7</v>
      </c>
      <c r="C15" s="70">
        <v>18</v>
      </c>
      <c r="D15" s="70">
        <v>7</v>
      </c>
      <c r="E15" s="70">
        <v>2024</v>
      </c>
      <c r="F15" s="70" t="s">
        <v>1558</v>
      </c>
      <c r="G15" s="1073" t="s">
        <v>1676</v>
      </c>
      <c r="H15" s="70" t="s">
        <v>1677</v>
      </c>
      <c r="I15" s="1066"/>
      <c r="J15" s="73">
        <v>96450</v>
      </c>
      <c r="K15" s="71">
        <v>130520050</v>
      </c>
      <c r="L15" s="71">
        <v>51429</v>
      </c>
      <c r="M15" s="71">
        <v>69119767.000000015</v>
      </c>
      <c r="N15" s="71">
        <v>0</v>
      </c>
      <c r="O15" s="71">
        <v>0</v>
      </c>
      <c r="P15" s="71">
        <v>0</v>
      </c>
      <c r="Q15" s="71">
        <v>0</v>
      </c>
      <c r="R15" s="71">
        <v>0</v>
      </c>
      <c r="S15" s="71">
        <v>0</v>
      </c>
      <c r="T15" s="71">
        <v>0</v>
      </c>
      <c r="U15" s="71">
        <v>0</v>
      </c>
      <c r="V15" s="71">
        <v>25</v>
      </c>
      <c r="W15" s="71">
        <v>0</v>
      </c>
      <c r="X15" s="71">
        <v>0</v>
      </c>
      <c r="Y15" s="71">
        <v>150602</v>
      </c>
      <c r="Z15" s="71">
        <v>199790419</v>
      </c>
      <c r="AA15" s="71">
        <v>238892756</v>
      </c>
      <c r="AB15" s="71">
        <v>1088520218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1691</v>
      </c>
      <c r="B16" s="70">
        <v>8</v>
      </c>
      <c r="C16" s="70">
        <v>18</v>
      </c>
      <c r="D16" s="70">
        <v>8</v>
      </c>
      <c r="E16" s="70">
        <v>2024</v>
      </c>
      <c r="F16" s="70" t="s">
        <v>1558</v>
      </c>
      <c r="G16" s="1073" t="s">
        <v>1688</v>
      </c>
      <c r="H16" s="70" t="s">
        <v>1689</v>
      </c>
      <c r="I16" s="1066"/>
      <c r="J16" s="73">
        <v>63086</v>
      </c>
      <c r="K16" s="71">
        <v>86097705</v>
      </c>
      <c r="L16" s="71">
        <v>62565</v>
      </c>
      <c r="M16" s="71">
        <v>84902023</v>
      </c>
      <c r="N16" s="71">
        <v>0</v>
      </c>
      <c r="O16" s="71">
        <v>0</v>
      </c>
      <c r="P16" s="71">
        <v>0</v>
      </c>
      <c r="Q16" s="71">
        <v>0</v>
      </c>
      <c r="R16" s="71">
        <v>0</v>
      </c>
      <c r="S16" s="71">
        <v>0</v>
      </c>
      <c r="T16" s="71">
        <v>0</v>
      </c>
      <c r="U16" s="71">
        <v>0</v>
      </c>
      <c r="V16" s="71">
        <v>0</v>
      </c>
      <c r="W16" s="71">
        <v>0</v>
      </c>
      <c r="X16" s="71">
        <v>0</v>
      </c>
      <c r="Y16" s="71">
        <v>0</v>
      </c>
      <c r="Z16" s="71">
        <v>170999728</v>
      </c>
      <c r="AA16" s="71">
        <v>158447733</v>
      </c>
      <c r="AB16" s="71">
        <v>639700381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1727</v>
      </c>
      <c r="B17" s="70">
        <v>9</v>
      </c>
      <c r="C17" s="70">
        <v>18</v>
      </c>
      <c r="D17" s="70">
        <v>9</v>
      </c>
      <c r="E17" s="70">
        <v>2024</v>
      </c>
      <c r="F17" s="70" t="s">
        <v>1558</v>
      </c>
      <c r="G17" s="1073" t="s">
        <v>1724</v>
      </c>
      <c r="H17" s="70" t="s">
        <v>1725</v>
      </c>
      <c r="I17" s="1066"/>
      <c r="J17" s="73">
        <v>567957</v>
      </c>
      <c r="K17" s="71">
        <v>754343430</v>
      </c>
      <c r="L17" s="71">
        <v>305890</v>
      </c>
      <c r="M17" s="71">
        <v>403945384.00000006</v>
      </c>
      <c r="N17" s="71">
        <v>36800</v>
      </c>
      <c r="O17" s="71">
        <v>77560944</v>
      </c>
      <c r="P17" s="71">
        <v>909</v>
      </c>
      <c r="Q17" s="71">
        <v>5975750</v>
      </c>
      <c r="R17" s="71">
        <v>0</v>
      </c>
      <c r="S17" s="71">
        <v>0</v>
      </c>
      <c r="T17" s="71">
        <v>0</v>
      </c>
      <c r="U17" s="71">
        <v>0</v>
      </c>
      <c r="V17" s="71">
        <v>242</v>
      </c>
      <c r="W17" s="71">
        <v>0</v>
      </c>
      <c r="X17" s="71">
        <v>0</v>
      </c>
      <c r="Y17" s="71">
        <v>1481001</v>
      </c>
      <c r="Z17" s="71">
        <v>1243306509.0000002</v>
      </c>
      <c r="AA17" s="71">
        <v>1467029932</v>
      </c>
      <c r="AB17" s="71">
        <v>5302946784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1683</v>
      </c>
      <c r="B18" s="70">
        <v>10</v>
      </c>
      <c r="C18" s="70">
        <v>18</v>
      </c>
      <c r="D18" s="70">
        <v>10</v>
      </c>
      <c r="E18" s="70">
        <v>2024</v>
      </c>
      <c r="F18" s="70" t="s">
        <v>1558</v>
      </c>
      <c r="G18" s="1073" t="s">
        <v>1680</v>
      </c>
      <c r="H18" s="70" t="s">
        <v>1681</v>
      </c>
      <c r="I18" s="1066"/>
      <c r="J18" s="73">
        <v>56107</v>
      </c>
      <c r="K18" s="71">
        <v>75732760</v>
      </c>
      <c r="L18" s="71">
        <v>34758</v>
      </c>
      <c r="M18" s="71">
        <v>46667716</v>
      </c>
      <c r="N18" s="71">
        <v>0</v>
      </c>
      <c r="O18" s="71">
        <v>0</v>
      </c>
      <c r="P18" s="71">
        <v>50</v>
      </c>
      <c r="Q18" s="71">
        <v>325536.99999999994</v>
      </c>
      <c r="R18" s="71">
        <v>0</v>
      </c>
      <c r="S18" s="71">
        <v>0</v>
      </c>
      <c r="T18" s="71">
        <v>0</v>
      </c>
      <c r="U18" s="71">
        <v>0</v>
      </c>
      <c r="V18" s="71">
        <v>0</v>
      </c>
      <c r="W18" s="71">
        <v>0</v>
      </c>
      <c r="X18" s="71">
        <v>0</v>
      </c>
      <c r="Y18" s="71">
        <v>0</v>
      </c>
      <c r="Z18" s="71">
        <v>122726012.99999999</v>
      </c>
      <c r="AA18" s="71">
        <v>133712866.00000001</v>
      </c>
      <c r="AB18" s="71">
        <v>810826280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1663</v>
      </c>
      <c r="B19" s="70">
        <v>11</v>
      </c>
      <c r="C19" s="70">
        <v>18</v>
      </c>
      <c r="D19" s="70">
        <v>11</v>
      </c>
      <c r="E19" s="70">
        <v>2024</v>
      </c>
      <c r="F19" s="70" t="s">
        <v>1558</v>
      </c>
      <c r="G19" s="1073" t="s">
        <v>1660</v>
      </c>
      <c r="H19" s="70" t="s">
        <v>1661</v>
      </c>
      <c r="I19" s="1066"/>
      <c r="J19" s="73">
        <v>431417</v>
      </c>
      <c r="K19" s="71">
        <v>608014953</v>
      </c>
      <c r="L19" s="71">
        <v>20635</v>
      </c>
      <c r="M19" s="71">
        <v>28896031</v>
      </c>
      <c r="N19" s="71">
        <v>0</v>
      </c>
      <c r="O19" s="71">
        <v>0</v>
      </c>
      <c r="P19" s="71">
        <v>0</v>
      </c>
      <c r="Q19" s="71">
        <v>0</v>
      </c>
      <c r="R19" s="71">
        <v>0</v>
      </c>
      <c r="S19" s="71">
        <v>0</v>
      </c>
      <c r="T19" s="71">
        <v>0</v>
      </c>
      <c r="U19" s="71">
        <v>0</v>
      </c>
      <c r="V19" s="71">
        <v>4</v>
      </c>
      <c r="W19" s="71">
        <v>0</v>
      </c>
      <c r="X19" s="71">
        <v>0</v>
      </c>
      <c r="Y19" s="71">
        <v>25264</v>
      </c>
      <c r="Z19" s="71">
        <v>636936248</v>
      </c>
      <c r="AA19" s="71">
        <v>1033545789.0000001</v>
      </c>
      <c r="AB19" s="71">
        <v>4311467046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1562</v>
      </c>
      <c r="B20" s="70">
        <v>12</v>
      </c>
      <c r="C20" s="70">
        <v>18</v>
      </c>
      <c r="D20" s="70">
        <v>12</v>
      </c>
      <c r="E20" s="70">
        <v>2024</v>
      </c>
      <c r="F20" s="70" t="s">
        <v>1558</v>
      </c>
      <c r="G20" s="1073" t="s">
        <v>1559</v>
      </c>
      <c r="H20" s="70" t="s">
        <v>1560</v>
      </c>
      <c r="I20" s="1066"/>
      <c r="J20" s="73">
        <v>2161000</v>
      </c>
      <c r="K20" s="71">
        <v>2937966068</v>
      </c>
      <c r="L20" s="71">
        <v>132311</v>
      </c>
      <c r="M20" s="71">
        <v>178722863.00000003</v>
      </c>
      <c r="N20" s="71">
        <v>4300</v>
      </c>
      <c r="O20" s="71">
        <v>10304866</v>
      </c>
      <c r="P20" s="71">
        <v>172</v>
      </c>
      <c r="Q20" s="71">
        <v>1262473</v>
      </c>
      <c r="R20" s="71">
        <v>13</v>
      </c>
      <c r="S20" s="71">
        <v>109802.00000000001</v>
      </c>
      <c r="T20" s="71">
        <v>0</v>
      </c>
      <c r="U20" s="71">
        <v>0</v>
      </c>
      <c r="V20" s="71">
        <v>168</v>
      </c>
      <c r="W20" s="71">
        <v>0</v>
      </c>
      <c r="X20" s="71">
        <v>0</v>
      </c>
      <c r="Y20" s="71">
        <v>1031893</v>
      </c>
      <c r="Z20" s="71">
        <v>3129397965.3835101</v>
      </c>
      <c r="AA20" s="71">
        <v>5890943840</v>
      </c>
      <c r="AB20" s="71">
        <v>27441224072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1699</v>
      </c>
      <c r="B21" s="70">
        <v>13</v>
      </c>
      <c r="C21" s="70">
        <v>18</v>
      </c>
      <c r="D21" s="70">
        <v>13</v>
      </c>
      <c r="E21" s="70">
        <v>2024</v>
      </c>
      <c r="F21" s="70" t="s">
        <v>1558</v>
      </c>
      <c r="G21" s="1073" t="s">
        <v>1696</v>
      </c>
      <c r="H21" s="70" t="s">
        <v>1697</v>
      </c>
      <c r="I21" s="1066"/>
      <c r="J21" s="73">
        <v>14650</v>
      </c>
      <c r="K21" s="71">
        <v>19820940</v>
      </c>
      <c r="L21" s="71">
        <v>5834</v>
      </c>
      <c r="M21" s="71">
        <v>7841494</v>
      </c>
      <c r="N21" s="71">
        <v>33700</v>
      </c>
      <c r="O21" s="71">
        <v>64670983.000000007</v>
      </c>
      <c r="P21" s="71">
        <v>3552</v>
      </c>
      <c r="Q21" s="71">
        <v>23291490.000000004</v>
      </c>
      <c r="R21" s="71">
        <v>0</v>
      </c>
      <c r="S21" s="71">
        <v>0</v>
      </c>
      <c r="T21" s="71">
        <v>0</v>
      </c>
      <c r="U21" s="71">
        <v>0</v>
      </c>
      <c r="V21" s="71">
        <v>0</v>
      </c>
      <c r="W21" s="71">
        <v>0</v>
      </c>
      <c r="X21" s="71">
        <v>0</v>
      </c>
      <c r="Y21" s="71">
        <v>0</v>
      </c>
      <c r="Z21" s="71">
        <v>115624907</v>
      </c>
      <c r="AA21" s="71">
        <v>37588022</v>
      </c>
      <c r="AB21" s="71">
        <v>119383208.99999999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1566</v>
      </c>
      <c r="B22" s="70">
        <v>14</v>
      </c>
      <c r="C22" s="70">
        <v>18</v>
      </c>
      <c r="D22" s="70">
        <v>14</v>
      </c>
      <c r="E22" s="70">
        <v>2024</v>
      </c>
      <c r="F22" s="70" t="s">
        <v>1558</v>
      </c>
      <c r="G22" s="1073" t="s">
        <v>1563</v>
      </c>
      <c r="H22" s="70" t="s">
        <v>1564</v>
      </c>
      <c r="I22" s="1066"/>
      <c r="J22" s="73">
        <v>1569063</v>
      </c>
      <c r="K22" s="71">
        <v>2130089403</v>
      </c>
      <c r="L22" s="71">
        <v>281137</v>
      </c>
      <c r="M22" s="71">
        <v>378546669</v>
      </c>
      <c r="N22" s="71">
        <v>11300</v>
      </c>
      <c r="O22" s="71">
        <v>19703370</v>
      </c>
      <c r="P22" s="71">
        <v>15382</v>
      </c>
      <c r="Q22" s="71">
        <v>100854902</v>
      </c>
      <c r="R22" s="71">
        <v>0</v>
      </c>
      <c r="S22" s="71">
        <v>0</v>
      </c>
      <c r="T22" s="71">
        <v>0</v>
      </c>
      <c r="U22" s="71">
        <v>0</v>
      </c>
      <c r="V22" s="71">
        <v>0</v>
      </c>
      <c r="W22" s="71">
        <v>0</v>
      </c>
      <c r="X22" s="71">
        <v>0</v>
      </c>
      <c r="Y22" s="71">
        <v>0</v>
      </c>
      <c r="Z22" s="71">
        <v>2629194344</v>
      </c>
      <c r="AA22" s="71">
        <v>3900289776.9999995</v>
      </c>
      <c r="AB22" s="71">
        <v>16349545825.000002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1687</v>
      </c>
      <c r="B23" s="70">
        <v>15</v>
      </c>
      <c r="C23" s="70">
        <v>18</v>
      </c>
      <c r="D23" s="70">
        <v>15</v>
      </c>
      <c r="E23" s="70">
        <v>2024</v>
      </c>
      <c r="F23" s="70" t="s">
        <v>1558</v>
      </c>
      <c r="G23" s="1073" t="s">
        <v>1684</v>
      </c>
      <c r="H23" s="70" t="s">
        <v>1685</v>
      </c>
      <c r="I23" s="1066"/>
      <c r="J23" s="73">
        <v>261427.00000000003</v>
      </c>
      <c r="K23" s="71">
        <v>353287593</v>
      </c>
      <c r="L23" s="71">
        <v>44716</v>
      </c>
      <c r="M23" s="71">
        <v>59978339</v>
      </c>
      <c r="N23" s="71">
        <v>0</v>
      </c>
      <c r="O23" s="71">
        <v>0</v>
      </c>
      <c r="P23" s="71">
        <v>0</v>
      </c>
      <c r="Q23" s="71">
        <v>0</v>
      </c>
      <c r="R23" s="71">
        <v>0</v>
      </c>
      <c r="S23" s="71">
        <v>0</v>
      </c>
      <c r="T23" s="71">
        <v>0</v>
      </c>
      <c r="U23" s="71">
        <v>0</v>
      </c>
      <c r="V23" s="71">
        <v>0</v>
      </c>
      <c r="W23" s="71">
        <v>0</v>
      </c>
      <c r="X23" s="71">
        <v>0</v>
      </c>
      <c r="Y23" s="71">
        <v>0</v>
      </c>
      <c r="Z23" s="71">
        <v>413265932</v>
      </c>
      <c r="AA23" s="71">
        <v>581015010</v>
      </c>
      <c r="AB23" s="71">
        <v>3157857674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1739</v>
      </c>
      <c r="B24" s="70">
        <v>16</v>
      </c>
      <c r="C24" s="70">
        <v>18</v>
      </c>
      <c r="D24" s="70">
        <v>16</v>
      </c>
      <c r="E24" s="70">
        <v>2024</v>
      </c>
      <c r="F24" s="70" t="s">
        <v>1558</v>
      </c>
      <c r="G24" s="1073" t="s">
        <v>1736</v>
      </c>
      <c r="H24" s="70" t="s">
        <v>1737</v>
      </c>
      <c r="I24" s="1066"/>
      <c r="J24" s="73">
        <v>147518</v>
      </c>
      <c r="K24" s="71">
        <v>204555085</v>
      </c>
      <c r="L24" s="71">
        <v>31192</v>
      </c>
      <c r="M24" s="71">
        <v>43004477</v>
      </c>
      <c r="N24" s="71">
        <v>0</v>
      </c>
      <c r="O24" s="71">
        <v>0</v>
      </c>
      <c r="P24" s="71">
        <v>0</v>
      </c>
      <c r="Q24" s="71">
        <v>0</v>
      </c>
      <c r="R24" s="71">
        <v>0</v>
      </c>
      <c r="S24" s="71">
        <v>0</v>
      </c>
      <c r="T24" s="71">
        <v>0</v>
      </c>
      <c r="U24" s="71">
        <v>0</v>
      </c>
      <c r="V24" s="71">
        <v>0</v>
      </c>
      <c r="W24" s="71">
        <v>0</v>
      </c>
      <c r="X24" s="71">
        <v>0</v>
      </c>
      <c r="Y24" s="71">
        <v>0</v>
      </c>
      <c r="Z24" s="71">
        <v>247559562</v>
      </c>
      <c r="AA24" s="71">
        <v>367368506</v>
      </c>
      <c r="AB24" s="71">
        <v>1433647885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1731</v>
      </c>
      <c r="B25" s="70">
        <v>17</v>
      </c>
      <c r="C25" s="70">
        <v>18</v>
      </c>
      <c r="D25" s="70">
        <v>17</v>
      </c>
      <c r="E25" s="70">
        <v>2024</v>
      </c>
      <c r="F25" s="70" t="s">
        <v>1558</v>
      </c>
      <c r="G25" s="1073" t="s">
        <v>1728</v>
      </c>
      <c r="H25" s="70" t="s">
        <v>1729</v>
      </c>
      <c r="I25" s="1066"/>
      <c r="J25" s="73">
        <v>138947</v>
      </c>
      <c r="K25" s="71">
        <v>195609280.99999997</v>
      </c>
      <c r="L25" s="71">
        <v>2333</v>
      </c>
      <c r="M25" s="71">
        <v>3260625</v>
      </c>
      <c r="N25" s="71">
        <v>3300</v>
      </c>
      <c r="O25" s="71">
        <v>10569479</v>
      </c>
      <c r="P25" s="71">
        <v>0</v>
      </c>
      <c r="Q25" s="71">
        <v>0</v>
      </c>
      <c r="R25" s="71">
        <v>0</v>
      </c>
      <c r="S25" s="71">
        <v>0</v>
      </c>
      <c r="T25" s="71">
        <v>0</v>
      </c>
      <c r="U25" s="71">
        <v>0</v>
      </c>
      <c r="V25" s="71">
        <v>5</v>
      </c>
      <c r="W25" s="71">
        <v>0</v>
      </c>
      <c r="X25" s="71">
        <v>0</v>
      </c>
      <c r="Y25" s="71">
        <v>28452</v>
      </c>
      <c r="Z25" s="71">
        <v>209467836.99999997</v>
      </c>
      <c r="AA25" s="71">
        <v>338896090</v>
      </c>
      <c r="AB25" s="71">
        <v>1433614044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1647</v>
      </c>
      <c r="B26" s="70">
        <v>18</v>
      </c>
      <c r="C26" s="70">
        <v>18</v>
      </c>
      <c r="D26" s="70">
        <v>18</v>
      </c>
      <c r="E26" s="70">
        <v>2024</v>
      </c>
      <c r="F26" s="70" t="s">
        <v>1558</v>
      </c>
      <c r="G26" s="1073" t="s">
        <v>1644</v>
      </c>
      <c r="H26" s="70" t="s">
        <v>1645</v>
      </c>
      <c r="I26" s="1066"/>
      <c r="J26" s="73">
        <v>484094</v>
      </c>
      <c r="K26" s="71">
        <v>673227599.99999988</v>
      </c>
      <c r="L26" s="71">
        <v>69353</v>
      </c>
      <c r="M26" s="71">
        <v>95673735</v>
      </c>
      <c r="N26" s="71">
        <v>0</v>
      </c>
      <c r="O26" s="71">
        <v>0</v>
      </c>
      <c r="P26" s="71">
        <v>0</v>
      </c>
      <c r="Q26" s="71">
        <v>0</v>
      </c>
      <c r="R26" s="71">
        <v>0</v>
      </c>
      <c r="S26" s="71">
        <v>0</v>
      </c>
      <c r="T26" s="71">
        <v>0</v>
      </c>
      <c r="U26" s="71">
        <v>0</v>
      </c>
      <c r="V26" s="71">
        <v>12</v>
      </c>
      <c r="W26" s="71">
        <v>0</v>
      </c>
      <c r="X26" s="71">
        <v>0</v>
      </c>
      <c r="Y26" s="71">
        <v>74810</v>
      </c>
      <c r="Z26" s="71">
        <v>768976144.99999988</v>
      </c>
      <c r="AA26" s="71">
        <v>1179844490</v>
      </c>
      <c r="AB26" s="71">
        <v>4430195436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1719</v>
      </c>
      <c r="B27" s="70">
        <v>19</v>
      </c>
      <c r="C27" s="70">
        <v>18</v>
      </c>
      <c r="D27" s="70">
        <v>19</v>
      </c>
      <c r="E27" s="70">
        <v>2024</v>
      </c>
      <c r="F27" s="70" t="s">
        <v>1558</v>
      </c>
      <c r="G27" s="1073" t="s">
        <v>1716</v>
      </c>
      <c r="H27" s="70" t="s">
        <v>1717</v>
      </c>
      <c r="I27" s="1066"/>
      <c r="J27" s="73">
        <v>50725</v>
      </c>
      <c r="K27" s="71">
        <v>70416602</v>
      </c>
      <c r="L27" s="71">
        <v>88032</v>
      </c>
      <c r="M27" s="71">
        <v>121628587</v>
      </c>
      <c r="N27" s="71">
        <v>0</v>
      </c>
      <c r="O27" s="71">
        <v>0</v>
      </c>
      <c r="P27" s="71">
        <v>0</v>
      </c>
      <c r="Q27" s="71">
        <v>0</v>
      </c>
      <c r="R27" s="71">
        <v>0</v>
      </c>
      <c r="S27" s="71">
        <v>0</v>
      </c>
      <c r="T27" s="71">
        <v>0</v>
      </c>
      <c r="U27" s="71">
        <v>0</v>
      </c>
      <c r="V27" s="71">
        <v>0</v>
      </c>
      <c r="W27" s="71">
        <v>0</v>
      </c>
      <c r="X27" s="71">
        <v>0</v>
      </c>
      <c r="Y27" s="71">
        <v>0</v>
      </c>
      <c r="Z27" s="71">
        <v>192045188.99999997</v>
      </c>
      <c r="AA27" s="71">
        <v>120258358</v>
      </c>
      <c r="AB27" s="71">
        <v>485191519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1703</v>
      </c>
      <c r="B28" s="70">
        <v>20</v>
      </c>
      <c r="C28" s="70">
        <v>18</v>
      </c>
      <c r="D28" s="70">
        <v>20</v>
      </c>
      <c r="E28" s="70">
        <v>2024</v>
      </c>
      <c r="F28" s="70" t="s">
        <v>1558</v>
      </c>
      <c r="G28" s="1073" t="s">
        <v>1700</v>
      </c>
      <c r="H28" s="70" t="s">
        <v>1701</v>
      </c>
      <c r="I28" s="1066"/>
      <c r="J28" s="73">
        <v>78547</v>
      </c>
      <c r="K28" s="71">
        <v>106283301.99999999</v>
      </c>
      <c r="L28" s="71">
        <v>21102</v>
      </c>
      <c r="M28" s="71">
        <v>28346094</v>
      </c>
      <c r="N28" s="71">
        <v>0</v>
      </c>
      <c r="O28" s="71">
        <v>0</v>
      </c>
      <c r="P28" s="71">
        <v>0</v>
      </c>
      <c r="Q28" s="71">
        <v>0</v>
      </c>
      <c r="R28" s="71">
        <v>0</v>
      </c>
      <c r="S28" s="71">
        <v>0</v>
      </c>
      <c r="T28" s="71">
        <v>0</v>
      </c>
      <c r="U28" s="71">
        <v>0</v>
      </c>
      <c r="V28" s="71">
        <v>0</v>
      </c>
      <c r="W28" s="71">
        <v>0</v>
      </c>
      <c r="X28" s="71">
        <v>0</v>
      </c>
      <c r="Y28" s="71">
        <v>0</v>
      </c>
      <c r="Z28" s="71">
        <v>134629395.99999997</v>
      </c>
      <c r="AA28" s="71">
        <v>173423460</v>
      </c>
      <c r="AB28" s="71">
        <v>956199831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1707</v>
      </c>
      <c r="B29" s="70">
        <v>21</v>
      </c>
      <c r="C29" s="70">
        <v>18</v>
      </c>
      <c r="D29" s="70">
        <v>21</v>
      </c>
      <c r="E29" s="70">
        <v>2024</v>
      </c>
      <c r="F29" s="70" t="s">
        <v>1558</v>
      </c>
      <c r="G29" s="1073" t="s">
        <v>1704</v>
      </c>
      <c r="H29" s="70" t="s">
        <v>1705</v>
      </c>
      <c r="I29" s="1066"/>
      <c r="J29" s="73">
        <v>110575</v>
      </c>
      <c r="K29" s="71">
        <v>147905144</v>
      </c>
      <c r="L29" s="71">
        <v>2887</v>
      </c>
      <c r="M29" s="71">
        <v>3851521</v>
      </c>
      <c r="N29" s="71">
        <v>24300</v>
      </c>
      <c r="O29" s="71">
        <v>53457053</v>
      </c>
      <c r="P29" s="71">
        <v>1123</v>
      </c>
      <c r="Q29" s="71">
        <v>7381604.9999999991</v>
      </c>
      <c r="R29" s="71">
        <v>0</v>
      </c>
      <c r="S29" s="71">
        <v>0</v>
      </c>
      <c r="T29" s="71">
        <v>1500</v>
      </c>
      <c r="U29" s="71">
        <v>319</v>
      </c>
      <c r="V29" s="71">
        <v>707</v>
      </c>
      <c r="W29" s="71">
        <v>10244972</v>
      </c>
      <c r="X29" s="71">
        <v>1958070</v>
      </c>
      <c r="Y29" s="71">
        <v>4333852</v>
      </c>
      <c r="Z29" s="71">
        <v>229132217</v>
      </c>
      <c r="AA29" s="71">
        <v>562896833</v>
      </c>
      <c r="AB29" s="71">
        <v>1432152267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1667</v>
      </c>
      <c r="B30" s="70">
        <v>22</v>
      </c>
      <c r="C30" s="70">
        <v>18</v>
      </c>
      <c r="D30" s="70">
        <v>22</v>
      </c>
      <c r="E30" s="70">
        <v>2024</v>
      </c>
      <c r="F30" s="70" t="s">
        <v>1558</v>
      </c>
      <c r="G30" s="1073" t="s">
        <v>1664</v>
      </c>
      <c r="H30" s="70" t="s">
        <v>1665</v>
      </c>
      <c r="I30" s="1066"/>
      <c r="J30" s="73">
        <v>452216</v>
      </c>
      <c r="K30" s="71">
        <v>616281489</v>
      </c>
      <c r="L30" s="71">
        <v>200173</v>
      </c>
      <c r="M30" s="71">
        <v>270927594</v>
      </c>
      <c r="N30" s="71">
        <v>29600</v>
      </c>
      <c r="O30" s="71">
        <v>60292855</v>
      </c>
      <c r="P30" s="71">
        <v>3487</v>
      </c>
      <c r="Q30" s="71">
        <v>22915315</v>
      </c>
      <c r="R30" s="71">
        <v>0</v>
      </c>
      <c r="S30" s="71">
        <v>0</v>
      </c>
      <c r="T30" s="71">
        <v>0</v>
      </c>
      <c r="U30" s="71">
        <v>0</v>
      </c>
      <c r="V30" s="71">
        <v>0</v>
      </c>
      <c r="W30" s="71">
        <v>0</v>
      </c>
      <c r="X30" s="71">
        <v>0</v>
      </c>
      <c r="Y30" s="71">
        <v>0</v>
      </c>
      <c r="Z30" s="71">
        <v>970417252.99999988</v>
      </c>
      <c r="AA30" s="71">
        <v>1082241305</v>
      </c>
      <c r="AB30" s="71">
        <v>3995989333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1675</v>
      </c>
      <c r="B31" s="70">
        <v>23</v>
      </c>
      <c r="C31" s="70">
        <v>18</v>
      </c>
      <c r="D31" s="70">
        <v>23</v>
      </c>
      <c r="E31" s="70">
        <v>2024</v>
      </c>
      <c r="F31" s="70" t="s">
        <v>1558</v>
      </c>
      <c r="G31" s="1073" t="s">
        <v>1672</v>
      </c>
      <c r="H31" s="70" t="s">
        <v>1673</v>
      </c>
      <c r="I31" s="1066"/>
      <c r="J31" s="73">
        <v>96342</v>
      </c>
      <c r="K31" s="71">
        <v>135005951.99999997</v>
      </c>
      <c r="L31" s="71">
        <v>3252</v>
      </c>
      <c r="M31" s="71">
        <v>4525281</v>
      </c>
      <c r="N31" s="71">
        <v>0</v>
      </c>
      <c r="O31" s="71">
        <v>0</v>
      </c>
      <c r="P31" s="71">
        <v>0</v>
      </c>
      <c r="Q31" s="71">
        <v>0</v>
      </c>
      <c r="R31" s="71">
        <v>0</v>
      </c>
      <c r="S31" s="71">
        <v>0</v>
      </c>
      <c r="T31" s="71">
        <v>0</v>
      </c>
      <c r="U31" s="71">
        <v>0</v>
      </c>
      <c r="V31" s="71">
        <v>0</v>
      </c>
      <c r="W31" s="71">
        <v>0</v>
      </c>
      <c r="X31" s="71">
        <v>0</v>
      </c>
      <c r="Y31" s="71">
        <v>0</v>
      </c>
      <c r="Z31" s="71">
        <v>139531232.99999997</v>
      </c>
      <c r="AA31" s="71">
        <v>210199503</v>
      </c>
      <c r="AB31" s="71">
        <v>958079114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1643</v>
      </c>
      <c r="B32" s="70">
        <v>24</v>
      </c>
      <c r="C32" s="70">
        <v>18</v>
      </c>
      <c r="D32" s="70">
        <v>24</v>
      </c>
      <c r="E32" s="70">
        <v>2024</v>
      </c>
      <c r="F32" s="70" t="s">
        <v>1558</v>
      </c>
      <c r="G32" s="1073" t="s">
        <v>1640</v>
      </c>
      <c r="H32" s="70" t="s">
        <v>1641</v>
      </c>
      <c r="I32" s="1066"/>
      <c r="J32" s="73">
        <v>649047</v>
      </c>
      <c r="K32" s="71">
        <v>890502981</v>
      </c>
      <c r="L32" s="71">
        <v>279956</v>
      </c>
      <c r="M32" s="71">
        <v>381674059</v>
      </c>
      <c r="N32" s="71">
        <v>0</v>
      </c>
      <c r="O32" s="71">
        <v>0</v>
      </c>
      <c r="P32" s="71">
        <v>0</v>
      </c>
      <c r="Q32" s="71">
        <v>0</v>
      </c>
      <c r="R32" s="71">
        <v>0</v>
      </c>
      <c r="S32" s="71">
        <v>0</v>
      </c>
      <c r="T32" s="71">
        <v>0</v>
      </c>
      <c r="U32" s="71">
        <v>0</v>
      </c>
      <c r="V32" s="71">
        <v>11</v>
      </c>
      <c r="W32" s="71">
        <v>0</v>
      </c>
      <c r="X32" s="71">
        <v>0</v>
      </c>
      <c r="Y32" s="71">
        <v>69660</v>
      </c>
      <c r="Z32" s="71">
        <v>1272246700.0000002</v>
      </c>
      <c r="AA32" s="71">
        <v>1596647455</v>
      </c>
      <c r="AB32" s="71">
        <v>5870158278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2422</v>
      </c>
      <c r="B33" s="70">
        <v>25</v>
      </c>
      <c r="C33" s="70">
        <v>18</v>
      </c>
      <c r="D33" s="70">
        <v>25</v>
      </c>
      <c r="E33" s="70">
        <v>2024</v>
      </c>
      <c r="F33" s="70" t="s">
        <v>1558</v>
      </c>
      <c r="G33" s="1073" t="s">
        <v>2419</v>
      </c>
      <c r="H33" s="70" t="s">
        <v>2420</v>
      </c>
      <c r="I33" s="1066"/>
      <c r="J33" s="73">
        <v>909399</v>
      </c>
      <c r="K33" s="71">
        <v>1266755224</v>
      </c>
      <c r="L33" s="71">
        <v>214603</v>
      </c>
      <c r="M33" s="71">
        <v>297013033</v>
      </c>
      <c r="N33" s="71">
        <v>0</v>
      </c>
      <c r="O33" s="71">
        <v>0</v>
      </c>
      <c r="P33" s="71">
        <v>0</v>
      </c>
      <c r="Q33" s="71">
        <v>0</v>
      </c>
      <c r="R33" s="71">
        <v>0</v>
      </c>
      <c r="S33" s="71">
        <v>0</v>
      </c>
      <c r="T33" s="71">
        <v>0</v>
      </c>
      <c r="U33" s="71">
        <v>0</v>
      </c>
      <c r="V33" s="71">
        <v>4</v>
      </c>
      <c r="W33" s="71">
        <v>0</v>
      </c>
      <c r="X33" s="71">
        <v>0</v>
      </c>
      <c r="Y33" s="71">
        <v>26245</v>
      </c>
      <c r="Z33" s="71">
        <v>1563794501.9999998</v>
      </c>
      <c r="AA33" s="71">
        <v>2168845334</v>
      </c>
      <c r="AB33" s="71">
        <v>8491167453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1711</v>
      </c>
      <c r="B34" s="70">
        <v>26</v>
      </c>
      <c r="C34" s="70">
        <v>18</v>
      </c>
      <c r="D34" s="70">
        <v>26</v>
      </c>
      <c r="E34" s="70">
        <v>2024</v>
      </c>
      <c r="F34" s="70" t="s">
        <v>1558</v>
      </c>
      <c r="G34" s="1073" t="s">
        <v>1708</v>
      </c>
      <c r="H34" s="70" t="s">
        <v>1709</v>
      </c>
      <c r="I34" s="1066"/>
      <c r="J34" s="73">
        <v>42390</v>
      </c>
      <c r="K34" s="71">
        <v>57801816</v>
      </c>
      <c r="L34" s="71">
        <v>15616</v>
      </c>
      <c r="M34" s="71">
        <v>21157076</v>
      </c>
      <c r="N34" s="71">
        <v>0</v>
      </c>
      <c r="O34" s="71">
        <v>0</v>
      </c>
      <c r="P34" s="71">
        <v>3197</v>
      </c>
      <c r="Q34" s="71">
        <v>21009143</v>
      </c>
      <c r="R34" s="71">
        <v>0</v>
      </c>
      <c r="S34" s="71">
        <v>0</v>
      </c>
      <c r="T34" s="71">
        <v>0</v>
      </c>
      <c r="U34" s="71">
        <v>0</v>
      </c>
      <c r="V34" s="71">
        <v>0</v>
      </c>
      <c r="W34" s="71">
        <v>0</v>
      </c>
      <c r="X34" s="71">
        <v>0</v>
      </c>
      <c r="Y34" s="71">
        <v>0</v>
      </c>
      <c r="Z34" s="71">
        <v>99968035.000000015</v>
      </c>
      <c r="AA34" s="71">
        <v>109031868</v>
      </c>
      <c r="AB34" s="71">
        <v>646061712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1671</v>
      </c>
      <c r="B35" s="70">
        <v>27</v>
      </c>
      <c r="C35" s="70">
        <v>18</v>
      </c>
      <c r="D35" s="70">
        <v>27</v>
      </c>
      <c r="E35" s="70">
        <v>2024</v>
      </c>
      <c r="F35" s="70" t="s">
        <v>1558</v>
      </c>
      <c r="G35" s="1073" t="s">
        <v>1668</v>
      </c>
      <c r="H35" s="70" t="s">
        <v>1669</v>
      </c>
      <c r="I35" s="1066"/>
      <c r="J35" s="73">
        <v>29437</v>
      </c>
      <c r="K35" s="71">
        <v>39340734</v>
      </c>
      <c r="L35" s="71">
        <v>10107</v>
      </c>
      <c r="M35" s="71">
        <v>13425336.999999998</v>
      </c>
      <c r="N35" s="71">
        <v>0</v>
      </c>
      <c r="O35" s="71">
        <v>0</v>
      </c>
      <c r="P35" s="71">
        <v>218</v>
      </c>
      <c r="Q35" s="71">
        <v>1434348.9999999998</v>
      </c>
      <c r="R35" s="71">
        <v>0</v>
      </c>
      <c r="S35" s="71">
        <v>0</v>
      </c>
      <c r="T35" s="71">
        <v>0</v>
      </c>
      <c r="U35" s="71">
        <v>2</v>
      </c>
      <c r="V35" s="71">
        <v>193</v>
      </c>
      <c r="W35" s="71">
        <v>0</v>
      </c>
      <c r="X35" s="71">
        <v>9811</v>
      </c>
      <c r="Y35" s="71">
        <v>1184457</v>
      </c>
      <c r="Z35" s="71">
        <v>55394687.999999993</v>
      </c>
      <c r="AA35" s="71">
        <v>65100147</v>
      </c>
      <c r="AB35" s="71">
        <v>318484578</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1747</v>
      </c>
      <c r="B36" s="70">
        <v>28</v>
      </c>
      <c r="C36" s="70">
        <v>18</v>
      </c>
      <c r="D36" s="70">
        <v>28</v>
      </c>
      <c r="E36" s="70">
        <v>2024</v>
      </c>
      <c r="F36" s="70" t="s">
        <v>1558</v>
      </c>
      <c r="G36" s="1073" t="s">
        <v>1744</v>
      </c>
      <c r="H36" s="70" t="s">
        <v>1745</v>
      </c>
      <c r="I36" s="1066"/>
      <c r="J36" s="73">
        <v>142357</v>
      </c>
      <c r="K36" s="71">
        <v>192293410</v>
      </c>
      <c r="L36" s="71">
        <v>308962</v>
      </c>
      <c r="M36" s="71">
        <v>414519487</v>
      </c>
      <c r="N36" s="71">
        <v>0</v>
      </c>
      <c r="O36" s="71">
        <v>0</v>
      </c>
      <c r="P36" s="71">
        <v>0</v>
      </c>
      <c r="Q36" s="71">
        <v>0</v>
      </c>
      <c r="R36" s="71">
        <v>0</v>
      </c>
      <c r="S36" s="71">
        <v>0</v>
      </c>
      <c r="T36" s="71">
        <v>0</v>
      </c>
      <c r="U36" s="71">
        <v>0</v>
      </c>
      <c r="V36" s="71">
        <v>0</v>
      </c>
      <c r="W36" s="71">
        <v>0</v>
      </c>
      <c r="X36" s="71">
        <v>0</v>
      </c>
      <c r="Y36" s="71">
        <v>0</v>
      </c>
      <c r="Z36" s="71">
        <v>606812897</v>
      </c>
      <c r="AA36" s="71">
        <v>340331654</v>
      </c>
      <c r="AB36" s="71">
        <v>1173695562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1743</v>
      </c>
      <c r="B37" s="70">
        <v>29</v>
      </c>
      <c r="C37" s="70">
        <v>18</v>
      </c>
      <c r="D37" s="70">
        <v>29</v>
      </c>
      <c r="E37" s="70">
        <v>2024</v>
      </c>
      <c r="F37" s="70" t="s">
        <v>1558</v>
      </c>
      <c r="G37" s="1073" t="s">
        <v>1740</v>
      </c>
      <c r="H37" s="70" t="s">
        <v>1741</v>
      </c>
      <c r="I37" s="1066"/>
      <c r="J37" s="73">
        <v>162768</v>
      </c>
      <c r="K37" s="71">
        <v>218428225</v>
      </c>
      <c r="L37" s="71">
        <v>128733</v>
      </c>
      <c r="M37" s="71">
        <v>171806912</v>
      </c>
      <c r="N37" s="71">
        <v>700</v>
      </c>
      <c r="O37" s="71">
        <v>1512556</v>
      </c>
      <c r="P37" s="71">
        <v>2462</v>
      </c>
      <c r="Q37" s="71">
        <v>16178566.999999998</v>
      </c>
      <c r="R37" s="71">
        <v>0</v>
      </c>
      <c r="S37" s="71">
        <v>0</v>
      </c>
      <c r="T37" s="71">
        <v>0</v>
      </c>
      <c r="U37" s="71">
        <v>0</v>
      </c>
      <c r="V37" s="71">
        <v>0</v>
      </c>
      <c r="W37" s="71">
        <v>0</v>
      </c>
      <c r="X37" s="71">
        <v>0</v>
      </c>
      <c r="Y37" s="71">
        <v>0</v>
      </c>
      <c r="Z37" s="71">
        <v>407926260</v>
      </c>
      <c r="AA37" s="71">
        <v>391610345</v>
      </c>
      <c r="AB37" s="71">
        <v>1524949895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1715</v>
      </c>
      <c r="B38" s="70">
        <v>30</v>
      </c>
      <c r="C38" s="70">
        <v>18</v>
      </c>
      <c r="D38" s="70">
        <v>30</v>
      </c>
      <c r="E38" s="70">
        <v>2024</v>
      </c>
      <c r="F38" s="70" t="s">
        <v>1558</v>
      </c>
      <c r="G38" s="1073" t="s">
        <v>1712</v>
      </c>
      <c r="H38" s="70" t="s">
        <v>1713</v>
      </c>
      <c r="I38" s="1066"/>
      <c r="J38" s="73">
        <v>60000</v>
      </c>
      <c r="K38" s="71">
        <v>80702614</v>
      </c>
      <c r="L38" s="71">
        <v>38988</v>
      </c>
      <c r="M38" s="71">
        <v>52164944.000000007</v>
      </c>
      <c r="N38" s="71">
        <v>3500</v>
      </c>
      <c r="O38" s="71">
        <v>6315611</v>
      </c>
      <c r="P38" s="71">
        <v>22447</v>
      </c>
      <c r="Q38" s="71">
        <v>147515307.99999997</v>
      </c>
      <c r="R38" s="71">
        <v>0</v>
      </c>
      <c r="S38" s="71">
        <v>0</v>
      </c>
      <c r="T38" s="71">
        <v>0</v>
      </c>
      <c r="U38" s="71">
        <v>0</v>
      </c>
      <c r="V38" s="71">
        <v>0</v>
      </c>
      <c r="W38" s="71">
        <v>0</v>
      </c>
      <c r="X38" s="71">
        <v>0</v>
      </c>
      <c r="Y38" s="71">
        <v>0</v>
      </c>
      <c r="Z38" s="71">
        <v>286698476.99999994</v>
      </c>
      <c r="AA38" s="71">
        <v>168537144</v>
      </c>
      <c r="AB38" s="71">
        <v>597302882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1651</v>
      </c>
      <c r="B39" s="70">
        <v>31</v>
      </c>
      <c r="C39" s="70">
        <v>18</v>
      </c>
      <c r="D39" s="70">
        <v>31</v>
      </c>
      <c r="E39" s="70">
        <v>2024</v>
      </c>
      <c r="F39" s="70" t="s">
        <v>1558</v>
      </c>
      <c r="G39" s="1073" t="s">
        <v>1648</v>
      </c>
      <c r="H39" s="70" t="s">
        <v>1649</v>
      </c>
      <c r="I39" s="1066"/>
      <c r="J39" s="73">
        <v>423293</v>
      </c>
      <c r="K39" s="71">
        <v>574592461</v>
      </c>
      <c r="L39" s="71">
        <v>43838</v>
      </c>
      <c r="M39" s="71">
        <v>59032557.000000007</v>
      </c>
      <c r="N39" s="71">
        <v>0</v>
      </c>
      <c r="O39" s="71">
        <v>0</v>
      </c>
      <c r="P39" s="71">
        <v>0</v>
      </c>
      <c r="Q39" s="71">
        <v>0</v>
      </c>
      <c r="R39" s="71">
        <v>0</v>
      </c>
      <c r="S39" s="71">
        <v>0</v>
      </c>
      <c r="T39" s="71">
        <v>0</v>
      </c>
      <c r="U39" s="71">
        <v>0</v>
      </c>
      <c r="V39" s="71">
        <v>4</v>
      </c>
      <c r="W39" s="71">
        <v>0</v>
      </c>
      <c r="X39" s="71">
        <v>0</v>
      </c>
      <c r="Y39" s="71">
        <v>22811</v>
      </c>
      <c r="Z39" s="71">
        <v>633647829</v>
      </c>
      <c r="AA39" s="71">
        <v>1073928193</v>
      </c>
      <c r="AB39" s="71">
        <v>4968036906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1695</v>
      </c>
      <c r="B40" s="70">
        <v>32</v>
      </c>
      <c r="C40" s="70">
        <v>18</v>
      </c>
      <c r="D40" s="70">
        <v>32</v>
      </c>
      <c r="E40" s="70">
        <v>2024</v>
      </c>
      <c r="F40" s="70" t="s">
        <v>1558</v>
      </c>
      <c r="G40" s="1073" t="s">
        <v>1692</v>
      </c>
      <c r="H40" s="70" t="s">
        <v>1693</v>
      </c>
      <c r="I40" s="1066"/>
      <c r="J40" s="73">
        <v>86088</v>
      </c>
      <c r="K40" s="71">
        <v>115005155</v>
      </c>
      <c r="L40" s="71">
        <v>31948</v>
      </c>
      <c r="M40" s="71">
        <v>42447194</v>
      </c>
      <c r="N40" s="71">
        <v>39300</v>
      </c>
      <c r="O40" s="71">
        <v>90238917</v>
      </c>
      <c r="P40" s="71">
        <v>2270</v>
      </c>
      <c r="Q40" s="71">
        <v>14920807</v>
      </c>
      <c r="R40" s="71">
        <v>0</v>
      </c>
      <c r="S40" s="71">
        <v>0</v>
      </c>
      <c r="T40" s="71">
        <v>58</v>
      </c>
      <c r="U40" s="71">
        <v>24</v>
      </c>
      <c r="V40" s="71">
        <v>81</v>
      </c>
      <c r="W40" s="71">
        <v>369200</v>
      </c>
      <c r="X40" s="71">
        <v>145942.00000000003</v>
      </c>
      <c r="Y40" s="71">
        <v>495956</v>
      </c>
      <c r="Z40" s="71">
        <v>263623170.99999997</v>
      </c>
      <c r="AA40" s="71">
        <v>237158791</v>
      </c>
      <c r="AB40" s="71">
        <v>1181937020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1659</v>
      </c>
      <c r="B41" s="70">
        <v>33</v>
      </c>
      <c r="C41" s="70">
        <v>18</v>
      </c>
      <c r="D41" s="70">
        <v>33</v>
      </c>
      <c r="E41" s="70">
        <v>2024</v>
      </c>
      <c r="F41" s="70" t="s">
        <v>1558</v>
      </c>
      <c r="G41" s="1073" t="s">
        <v>1656</v>
      </c>
      <c r="H41" s="70" t="s">
        <v>1657</v>
      </c>
      <c r="I41" s="1066"/>
      <c r="J41" s="73">
        <v>931964</v>
      </c>
      <c r="K41" s="71">
        <v>1257438014</v>
      </c>
      <c r="L41" s="71">
        <v>111259</v>
      </c>
      <c r="M41" s="71">
        <v>149010168</v>
      </c>
      <c r="N41" s="71">
        <v>15100</v>
      </c>
      <c r="O41" s="71">
        <v>46090697</v>
      </c>
      <c r="P41" s="71">
        <v>0</v>
      </c>
      <c r="Q41" s="71">
        <v>0</v>
      </c>
      <c r="R41" s="71">
        <v>0</v>
      </c>
      <c r="S41" s="71">
        <v>0</v>
      </c>
      <c r="T41" s="71">
        <v>0</v>
      </c>
      <c r="U41" s="71">
        <v>0</v>
      </c>
      <c r="V41" s="71">
        <v>8</v>
      </c>
      <c r="W41" s="71">
        <v>0</v>
      </c>
      <c r="X41" s="71">
        <v>0</v>
      </c>
      <c r="Y41" s="71">
        <v>51999</v>
      </c>
      <c r="Z41" s="71">
        <v>1452590878.0000002</v>
      </c>
      <c r="AA41" s="71">
        <v>2161638985</v>
      </c>
      <c r="AB41" s="71">
        <v>7190888526.000001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1557</v>
      </c>
      <c r="B42" s="70">
        <v>34</v>
      </c>
      <c r="C42" s="70">
        <v>18</v>
      </c>
      <c r="D42" s="70">
        <v>34</v>
      </c>
      <c r="E42" s="70">
        <v>2024</v>
      </c>
      <c r="F42" s="70" t="s">
        <v>1558</v>
      </c>
      <c r="G42" s="1073" t="s">
        <v>1554</v>
      </c>
      <c r="H42" s="70" t="s">
        <v>1555</v>
      </c>
      <c r="I42" s="1066"/>
      <c r="J42" s="73">
        <v>6180574</v>
      </c>
      <c r="K42" s="71">
        <v>8377462140</v>
      </c>
      <c r="L42" s="71">
        <v>666197</v>
      </c>
      <c r="M42" s="71">
        <v>896619275.99999988</v>
      </c>
      <c r="N42" s="71">
        <v>2500</v>
      </c>
      <c r="O42" s="71">
        <v>5980377.0000000009</v>
      </c>
      <c r="P42" s="71">
        <v>0</v>
      </c>
      <c r="Q42" s="71">
        <v>0</v>
      </c>
      <c r="R42" s="71">
        <v>0</v>
      </c>
      <c r="S42" s="71">
        <v>0</v>
      </c>
      <c r="T42" s="71">
        <v>0</v>
      </c>
      <c r="U42" s="71">
        <v>3</v>
      </c>
      <c r="V42" s="71">
        <v>1350</v>
      </c>
      <c r="W42" s="71">
        <v>0</v>
      </c>
      <c r="X42" s="71">
        <v>15453</v>
      </c>
      <c r="Y42" s="71">
        <v>8279672</v>
      </c>
      <c r="Z42" s="71">
        <v>9288356918</v>
      </c>
      <c r="AA42" s="71">
        <v>14948189779</v>
      </c>
      <c r="AB42" s="71">
        <v>71670706116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1581</v>
      </c>
      <c r="B43" s="70">
        <v>35</v>
      </c>
      <c r="C43" s="70">
        <v>18</v>
      </c>
      <c r="D43" s="70">
        <v>35</v>
      </c>
      <c r="E43" s="70">
        <v>2024</v>
      </c>
      <c r="F43" s="70" t="s">
        <v>1558</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1581</v>
      </c>
      <c r="B44" s="70">
        <v>36</v>
      </c>
      <c r="C44" s="70">
        <v>18</v>
      </c>
      <c r="D44" s="70">
        <v>36</v>
      </c>
      <c r="E44" s="70">
        <v>2024</v>
      </c>
      <c r="F44" s="70" t="s">
        <v>1558</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1581</v>
      </c>
      <c r="B45" s="70">
        <v>37</v>
      </c>
      <c r="C45" s="70">
        <v>18</v>
      </c>
      <c r="D45" s="70">
        <v>37</v>
      </c>
      <c r="E45" s="70">
        <v>2024</v>
      </c>
      <c r="F45" s="70" t="s">
        <v>1558</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1581</v>
      </c>
      <c r="B46" s="70">
        <v>38</v>
      </c>
      <c r="C46" s="70">
        <v>18</v>
      </c>
      <c r="D46" s="70">
        <v>38</v>
      </c>
      <c r="E46" s="70">
        <v>2024</v>
      </c>
      <c r="F46" s="70" t="s">
        <v>1558</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1581</v>
      </c>
      <c r="B47" s="70">
        <v>39</v>
      </c>
      <c r="C47" s="70">
        <v>18</v>
      </c>
      <c r="D47" s="70">
        <v>39</v>
      </c>
      <c r="E47" s="70">
        <v>2024</v>
      </c>
      <c r="F47" s="70" t="s">
        <v>1558</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1581</v>
      </c>
      <c r="B48" s="70">
        <v>40</v>
      </c>
      <c r="C48" s="70">
        <v>18</v>
      </c>
      <c r="D48" s="70">
        <v>40</v>
      </c>
      <c r="E48" s="70">
        <v>2024</v>
      </c>
      <c r="F48" s="70" t="s">
        <v>1558</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1581</v>
      </c>
      <c r="B49" s="70">
        <v>41</v>
      </c>
      <c r="C49" s="70">
        <v>18</v>
      </c>
      <c r="D49" s="70">
        <v>41</v>
      </c>
      <c r="E49" s="70">
        <v>2024</v>
      </c>
      <c r="F49" s="70" t="s">
        <v>1558</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1581</v>
      </c>
      <c r="B50" s="70">
        <v>42</v>
      </c>
      <c r="C50" s="70">
        <v>18</v>
      </c>
      <c r="D50" s="70">
        <v>42</v>
      </c>
      <c r="E50" s="70">
        <v>2024</v>
      </c>
      <c r="F50" s="70" t="s">
        <v>1558</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1581</v>
      </c>
      <c r="B51" s="70">
        <v>43</v>
      </c>
      <c r="C51" s="70">
        <v>18</v>
      </c>
      <c r="D51" s="70">
        <v>43</v>
      </c>
      <c r="E51" s="70">
        <v>2024</v>
      </c>
      <c r="F51" s="70" t="s">
        <v>1558</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1581</v>
      </c>
      <c r="B52" s="70">
        <v>44</v>
      </c>
      <c r="C52" s="70">
        <v>18</v>
      </c>
      <c r="D52" s="70">
        <v>44</v>
      </c>
      <c r="E52" s="70">
        <v>2024</v>
      </c>
      <c r="F52" s="70" t="s">
        <v>1558</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1581</v>
      </c>
      <c r="B53" s="70">
        <v>45</v>
      </c>
      <c r="C53" s="70">
        <v>18</v>
      </c>
      <c r="D53" s="70">
        <v>45</v>
      </c>
      <c r="E53" s="70">
        <v>2024</v>
      </c>
      <c r="F53" s="70" t="s">
        <v>1558</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1581</v>
      </c>
      <c r="B54" s="70">
        <v>46</v>
      </c>
      <c r="C54" s="70">
        <v>18</v>
      </c>
      <c r="D54" s="70">
        <v>46</v>
      </c>
      <c r="E54" s="70">
        <v>2024</v>
      </c>
      <c r="F54" s="70" t="s">
        <v>1558</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1581</v>
      </c>
      <c r="B55" s="70">
        <v>47</v>
      </c>
      <c r="C55" s="70">
        <v>18</v>
      </c>
      <c r="D55" s="70">
        <v>47</v>
      </c>
      <c r="E55" s="70">
        <v>2024</v>
      </c>
      <c r="F55" s="70" t="s">
        <v>1558</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1581</v>
      </c>
      <c r="B56" s="70">
        <v>48</v>
      </c>
      <c r="C56" s="70">
        <v>18</v>
      </c>
      <c r="D56" s="70">
        <v>48</v>
      </c>
      <c r="E56" s="70">
        <v>2024</v>
      </c>
      <c r="F56" s="70" t="s">
        <v>1558</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1581</v>
      </c>
      <c r="B57" s="70">
        <v>49</v>
      </c>
      <c r="C57" s="70">
        <v>18</v>
      </c>
      <c r="D57" s="70">
        <v>49</v>
      </c>
      <c r="E57" s="70">
        <v>2024</v>
      </c>
      <c r="F57" s="70" t="s">
        <v>1558</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1581</v>
      </c>
      <c r="B58" s="70">
        <v>50</v>
      </c>
      <c r="C58" s="70">
        <v>18</v>
      </c>
      <c r="D58" s="70">
        <v>50</v>
      </c>
      <c r="E58" s="70">
        <v>2024</v>
      </c>
      <c r="F58" s="70" t="s">
        <v>1558</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1581</v>
      </c>
      <c r="B59" s="70">
        <v>51</v>
      </c>
      <c r="C59" s="70">
        <v>18</v>
      </c>
      <c r="D59" s="70">
        <v>51</v>
      </c>
      <c r="E59" s="70">
        <v>2024</v>
      </c>
      <c r="F59" s="70" t="s">
        <v>1558</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1581</v>
      </c>
      <c r="B60" s="70">
        <v>52</v>
      </c>
      <c r="C60" s="70">
        <v>18</v>
      </c>
      <c r="D60" s="70">
        <v>52</v>
      </c>
      <c r="E60" s="70">
        <v>2024</v>
      </c>
      <c r="F60" s="70" t="s">
        <v>1558</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1581</v>
      </c>
      <c r="B61" s="70">
        <v>53</v>
      </c>
      <c r="C61" s="70">
        <v>18</v>
      </c>
      <c r="D61" s="70">
        <v>53</v>
      </c>
      <c r="E61" s="70">
        <v>2024</v>
      </c>
      <c r="F61" s="70" t="s">
        <v>1558</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1581</v>
      </c>
      <c r="B62" s="70">
        <v>54</v>
      </c>
      <c r="C62" s="70">
        <v>18</v>
      </c>
      <c r="D62" s="70">
        <v>54</v>
      </c>
      <c r="E62" s="70">
        <v>2024</v>
      </c>
      <c r="F62" s="70" t="s">
        <v>1558</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1581</v>
      </c>
      <c r="B63" s="70">
        <v>55</v>
      </c>
      <c r="C63" s="70">
        <v>18</v>
      </c>
      <c r="D63" s="70">
        <v>55</v>
      </c>
      <c r="E63" s="70">
        <v>2024</v>
      </c>
      <c r="F63" s="70" t="s">
        <v>1558</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1581</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1581</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1581</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1581</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1581</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1581</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1581</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1581</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1581</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1581</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1581</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1581</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1581</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1581</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1581</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1581</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1581</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1581</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1581</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1581</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1581</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1581</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1581</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1581</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1581</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1581</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1581</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1581</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1581</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1581</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1581</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1581</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1581</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1581</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1581</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1581</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1581</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1581</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1581</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1581</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1581</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1581</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1581</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1581</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1581</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1581</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1581</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1581</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1581</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1581</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1581</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1581</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1581</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1581</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1581</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1581</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1581</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1581</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1581</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1581</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1581</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1581</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1581</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1581</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1581</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1581</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1581</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1581</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1581</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1581</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1581</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1581</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1581</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1581</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1581</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1581</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1581</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1581</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1581</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1581</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1581</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1581</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1581</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1581</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1581</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1581</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1581</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1581</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1581</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1581</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1581</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1581</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1581</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1581</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1581</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1581</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1581</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1581</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1581</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1581</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1581</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1581</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1581</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1581</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1581</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1581</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1581</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1581</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1581</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1581</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1581</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1581</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1581</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1581</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1581</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1581</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1581</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1581</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1581</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1581</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1581</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1581</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1581</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1581</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1581</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1582</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1750</v>
      </c>
      <c r="B190" s="70">
        <v>182</v>
      </c>
      <c r="C190" s="70">
        <v>16</v>
      </c>
      <c r="D190" s="70">
        <v>2</v>
      </c>
      <c r="E190" s="70">
        <v>2022</v>
      </c>
      <c r="F190" s="70" t="s">
        <v>161</v>
      </c>
      <c r="G190" s="1073" t="s">
        <v>1748</v>
      </c>
      <c r="H190" s="70" t="s">
        <v>1749</v>
      </c>
      <c r="I190" s="1066"/>
      <c r="J190" s="73"/>
      <c r="K190" s="71"/>
      <c r="L190" s="71"/>
      <c r="M190" s="71"/>
      <c r="N190" s="71"/>
      <c r="O190" s="71"/>
      <c r="P190" s="71"/>
      <c r="Q190" s="71"/>
      <c r="R190" s="71"/>
      <c r="S190" s="71"/>
      <c r="T190" s="71"/>
      <c r="U190" s="71"/>
      <c r="V190" s="71"/>
      <c r="W190" s="71"/>
      <c r="X190" s="71"/>
      <c r="Y190" s="71"/>
      <c r="Z190" s="71"/>
      <c r="AA190" s="71"/>
      <c r="AB190" s="71"/>
      <c r="AC190" s="72"/>
      <c r="AD190" s="71">
        <v>205254818.25335863</v>
      </c>
      <c r="AE190" s="71">
        <v>1630174.8531720522</v>
      </c>
      <c r="AF190" s="71">
        <v>1273554.1618135243</v>
      </c>
      <c r="AG190" s="71">
        <v>95821865.189827174</v>
      </c>
      <c r="AH190" s="71">
        <v>72654474.813609406</v>
      </c>
      <c r="AI190" s="71">
        <v>0</v>
      </c>
      <c r="AJ190" s="71">
        <v>0</v>
      </c>
      <c r="AK190" s="71">
        <v>5113569.9858161835</v>
      </c>
      <c r="AL190" s="71">
        <v>0</v>
      </c>
      <c r="AM190" s="71">
        <v>0</v>
      </c>
      <c r="AN190" s="71">
        <v>381748457.25759697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1722</v>
      </c>
      <c r="B191" s="70">
        <v>183</v>
      </c>
      <c r="C191" s="70">
        <v>16</v>
      </c>
      <c r="D191" s="70">
        <v>3</v>
      </c>
      <c r="E191" s="70">
        <v>2022</v>
      </c>
      <c r="F191" s="70" t="s">
        <v>161</v>
      </c>
      <c r="G191" s="1073" t="s">
        <v>1720</v>
      </c>
      <c r="H191" s="70" t="s">
        <v>1721</v>
      </c>
      <c r="I191" s="1066"/>
      <c r="J191" s="73"/>
      <c r="K191" s="71"/>
      <c r="L191" s="71"/>
      <c r="M191" s="71"/>
      <c r="N191" s="71"/>
      <c r="O191" s="71"/>
      <c r="P191" s="71"/>
      <c r="Q191" s="71"/>
      <c r="R191" s="71"/>
      <c r="S191" s="71"/>
      <c r="T191" s="71"/>
      <c r="U191" s="71"/>
      <c r="V191" s="71"/>
      <c r="W191" s="71"/>
      <c r="X191" s="71"/>
      <c r="Y191" s="71"/>
      <c r="Z191" s="71"/>
      <c r="AA191" s="71"/>
      <c r="AB191" s="71"/>
      <c r="AC191" s="72"/>
      <c r="AD191" s="71">
        <v>393974444.69629902</v>
      </c>
      <c r="AE191" s="71">
        <v>11582647.819251779</v>
      </c>
      <c r="AF191" s="71">
        <v>2275541.6273579886</v>
      </c>
      <c r="AG191" s="71">
        <v>802500235.6895237</v>
      </c>
      <c r="AH191" s="71">
        <v>418325407.6789943</v>
      </c>
      <c r="AI191" s="71">
        <v>0</v>
      </c>
      <c r="AJ191" s="71">
        <v>0</v>
      </c>
      <c r="AK191" s="71">
        <v>28903337.070911117</v>
      </c>
      <c r="AL191" s="71">
        <v>0</v>
      </c>
      <c r="AM191" s="71">
        <v>0</v>
      </c>
      <c r="AN191" s="71">
        <v>1657561614.5823381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1734</v>
      </c>
      <c r="B192" s="70">
        <v>184</v>
      </c>
      <c r="C192" s="70">
        <v>16</v>
      </c>
      <c r="D192" s="70">
        <v>4</v>
      </c>
      <c r="E192" s="70">
        <v>2022</v>
      </c>
      <c r="F192" s="70" t="s">
        <v>161</v>
      </c>
      <c r="G192" s="1073" t="s">
        <v>1732</v>
      </c>
      <c r="H192" s="70" t="s">
        <v>1733</v>
      </c>
      <c r="I192" s="1066"/>
      <c r="J192" s="73"/>
      <c r="K192" s="71"/>
      <c r="L192" s="71"/>
      <c r="M192" s="71"/>
      <c r="N192" s="71"/>
      <c r="O192" s="71"/>
      <c r="P192" s="71"/>
      <c r="Q192" s="71"/>
      <c r="R192" s="71"/>
      <c r="S192" s="71"/>
      <c r="T192" s="71"/>
      <c r="U192" s="71"/>
      <c r="V192" s="71"/>
      <c r="W192" s="71"/>
      <c r="X192" s="71"/>
      <c r="Y192" s="71"/>
      <c r="Z192" s="71"/>
      <c r="AA192" s="71"/>
      <c r="AB192" s="71"/>
      <c r="AC192" s="72"/>
      <c r="AD192" s="71">
        <v>233015892.1325008</v>
      </c>
      <c r="AE192" s="71">
        <v>3525727.0080232751</v>
      </c>
      <c r="AF192" s="71">
        <v>393303.4911482943</v>
      </c>
      <c r="AG192" s="71">
        <v>147391565.51417461</v>
      </c>
      <c r="AH192" s="71">
        <v>148887665.88834098</v>
      </c>
      <c r="AI192" s="71">
        <v>0</v>
      </c>
      <c r="AJ192" s="71">
        <v>0</v>
      </c>
      <c r="AK192" s="71">
        <v>10895244.592894781</v>
      </c>
      <c r="AL192" s="71">
        <v>0</v>
      </c>
      <c r="AM192" s="71">
        <v>0</v>
      </c>
      <c r="AN192" s="71">
        <v>544109398.62708271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1654</v>
      </c>
      <c r="B193" s="70">
        <v>185</v>
      </c>
      <c r="C193" s="70">
        <v>16</v>
      </c>
      <c r="D193" s="70">
        <v>5</v>
      </c>
      <c r="E193" s="70">
        <v>2022</v>
      </c>
      <c r="F193" s="70" t="s">
        <v>161</v>
      </c>
      <c r="G193" s="1073" t="s">
        <v>1652</v>
      </c>
      <c r="H193" s="70" t="s">
        <v>1653</v>
      </c>
      <c r="I193" s="1066"/>
      <c r="J193" s="73"/>
      <c r="K193" s="71"/>
      <c r="L193" s="71"/>
      <c r="M193" s="71"/>
      <c r="N193" s="71"/>
      <c r="O193" s="71"/>
      <c r="P193" s="71"/>
      <c r="Q193" s="71"/>
      <c r="R193" s="71"/>
      <c r="S193" s="71"/>
      <c r="T193" s="71"/>
      <c r="U193" s="71"/>
      <c r="V193" s="71"/>
      <c r="W193" s="71"/>
      <c r="X193" s="71"/>
      <c r="Y193" s="71"/>
      <c r="Z193" s="71"/>
      <c r="AA193" s="71"/>
      <c r="AB193" s="71"/>
      <c r="AC193" s="72"/>
      <c r="AD193" s="71">
        <v>141891131.57494339</v>
      </c>
      <c r="AE193" s="71">
        <v>3339468.4049813724</v>
      </c>
      <c r="AF193" s="71">
        <v>2153804.8324787542</v>
      </c>
      <c r="AG193" s="71">
        <v>210278212.9188742</v>
      </c>
      <c r="AH193" s="71">
        <v>181945624.90622583</v>
      </c>
      <c r="AI193" s="71">
        <v>0</v>
      </c>
      <c r="AJ193" s="71">
        <v>0</v>
      </c>
      <c r="AK193" s="71">
        <v>12901107.984214915</v>
      </c>
      <c r="AL193" s="71">
        <v>0</v>
      </c>
      <c r="AM193" s="71">
        <v>0</v>
      </c>
      <c r="AN193" s="71">
        <v>552509350.62171841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2347</v>
      </c>
      <c r="B194" s="70">
        <v>186</v>
      </c>
      <c r="C194" s="70">
        <v>16</v>
      </c>
      <c r="D194" s="70">
        <v>6</v>
      </c>
      <c r="E194" s="70">
        <v>2022</v>
      </c>
      <c r="F194" s="70" t="s">
        <v>161</v>
      </c>
      <c r="G194" s="1073" t="s">
        <v>2328</v>
      </c>
      <c r="H194" s="70" t="s">
        <v>2329</v>
      </c>
      <c r="I194" s="1066"/>
      <c r="J194" s="73"/>
      <c r="K194" s="71"/>
      <c r="L194" s="71"/>
      <c r="M194" s="71"/>
      <c r="N194" s="71"/>
      <c r="O194" s="71"/>
      <c r="P194" s="71"/>
      <c r="Q194" s="71"/>
      <c r="R194" s="71"/>
      <c r="S194" s="71"/>
      <c r="T194" s="71"/>
      <c r="U194" s="71"/>
      <c r="V194" s="71"/>
      <c r="W194" s="71"/>
      <c r="X194" s="71"/>
      <c r="Y194" s="71"/>
      <c r="Z194" s="71"/>
      <c r="AA194" s="71"/>
      <c r="AB194" s="71"/>
      <c r="AC194" s="72"/>
      <c r="AD194" s="71">
        <v>145985330.60123509</v>
      </c>
      <c r="AE194" s="71">
        <v>3949341.7069769837</v>
      </c>
      <c r="AF194" s="71">
        <v>664870.18741735467</v>
      </c>
      <c r="AG194" s="71">
        <v>332178260.51125211</v>
      </c>
      <c r="AH194" s="71">
        <v>246051157.75986129</v>
      </c>
      <c r="AI194" s="71">
        <v>0</v>
      </c>
      <c r="AJ194" s="71">
        <v>0</v>
      </c>
      <c r="AK194" s="71">
        <v>17944690.976462442</v>
      </c>
      <c r="AL194" s="71">
        <v>0</v>
      </c>
      <c r="AM194" s="71">
        <v>0</v>
      </c>
      <c r="AN194" s="71">
        <v>746773651.74320531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1678</v>
      </c>
      <c r="B195" s="70">
        <v>187</v>
      </c>
      <c r="C195" s="70">
        <v>16</v>
      </c>
      <c r="D195" s="70">
        <v>7</v>
      </c>
      <c r="E195" s="70">
        <v>2022</v>
      </c>
      <c r="F195" s="70" t="s">
        <v>161</v>
      </c>
      <c r="G195" s="1073" t="s">
        <v>1676</v>
      </c>
      <c r="H195" s="70" t="s">
        <v>1677</v>
      </c>
      <c r="I195" s="1066"/>
      <c r="J195" s="73"/>
      <c r="K195" s="71"/>
      <c r="L195" s="71"/>
      <c r="M195" s="71"/>
      <c r="N195" s="71"/>
      <c r="O195" s="71"/>
      <c r="P195" s="71"/>
      <c r="Q195" s="71"/>
      <c r="R195" s="71"/>
      <c r="S195" s="71"/>
      <c r="T195" s="71"/>
      <c r="U195" s="71"/>
      <c r="V195" s="71"/>
      <c r="W195" s="71"/>
      <c r="X195" s="71"/>
      <c r="Y195" s="71"/>
      <c r="Z195" s="71"/>
      <c r="AA195" s="71"/>
      <c r="AB195" s="71"/>
      <c r="AC195" s="72"/>
      <c r="AD195" s="71">
        <v>4300785.0629252288</v>
      </c>
      <c r="AE195" s="71">
        <v>524161.37847190344</v>
      </c>
      <c r="AF195" s="71">
        <v>262202.32743219624</v>
      </c>
      <c r="AG195" s="71">
        <v>46914233.799654037</v>
      </c>
      <c r="AH195" s="71">
        <v>56133183.202113017</v>
      </c>
      <c r="AI195" s="71">
        <v>0</v>
      </c>
      <c r="AJ195" s="71">
        <v>0</v>
      </c>
      <c r="AK195" s="71">
        <v>4166292.1540455837</v>
      </c>
      <c r="AL195" s="71">
        <v>0</v>
      </c>
      <c r="AM195" s="71">
        <v>0</v>
      </c>
      <c r="AN195" s="71">
        <v>112300857.92464197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1690</v>
      </c>
      <c r="B196" s="70">
        <v>188</v>
      </c>
      <c r="C196" s="70">
        <v>16</v>
      </c>
      <c r="D196" s="70">
        <v>8</v>
      </c>
      <c r="E196" s="70">
        <v>2022</v>
      </c>
      <c r="F196" s="70" t="s">
        <v>161</v>
      </c>
      <c r="G196" s="1073" t="s">
        <v>1688</v>
      </c>
      <c r="H196" s="70" t="s">
        <v>1689</v>
      </c>
      <c r="I196" s="1066"/>
      <c r="J196" s="73"/>
      <c r="K196" s="71"/>
      <c r="L196" s="71"/>
      <c r="M196" s="71"/>
      <c r="N196" s="71"/>
      <c r="O196" s="71"/>
      <c r="P196" s="71"/>
      <c r="Q196" s="71"/>
      <c r="R196" s="71"/>
      <c r="S196" s="71"/>
      <c r="T196" s="71"/>
      <c r="U196" s="71"/>
      <c r="V196" s="71"/>
      <c r="W196" s="71"/>
      <c r="X196" s="71"/>
      <c r="Y196" s="71"/>
      <c r="Z196" s="71"/>
      <c r="AA196" s="71"/>
      <c r="AB196" s="71"/>
      <c r="AC196" s="72"/>
      <c r="AD196" s="71">
        <v>7784272.6454142369</v>
      </c>
      <c r="AE196" s="71">
        <v>646136.03887102567</v>
      </c>
      <c r="AF196" s="71">
        <v>440125.33533261507</v>
      </c>
      <c r="AG196" s="71">
        <v>34285176.912884183</v>
      </c>
      <c r="AH196" s="71">
        <v>28541319.268348228</v>
      </c>
      <c r="AI196" s="71">
        <v>0</v>
      </c>
      <c r="AJ196" s="71">
        <v>0</v>
      </c>
      <c r="AK196" s="71">
        <v>2242037.2127907476</v>
      </c>
      <c r="AL196" s="71">
        <v>0</v>
      </c>
      <c r="AM196" s="71">
        <v>0</v>
      </c>
      <c r="AN196" s="71">
        <v>73939067.413641036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1726</v>
      </c>
      <c r="B197" s="70">
        <v>189</v>
      </c>
      <c r="C197" s="70">
        <v>16</v>
      </c>
      <c r="D197" s="70">
        <v>9</v>
      </c>
      <c r="E197" s="70">
        <v>2022</v>
      </c>
      <c r="F197" s="70" t="s">
        <v>161</v>
      </c>
      <c r="G197" s="1073" t="s">
        <v>1724</v>
      </c>
      <c r="H197" s="70" t="s">
        <v>1725</v>
      </c>
      <c r="I197" s="1066"/>
      <c r="J197" s="73"/>
      <c r="K197" s="71"/>
      <c r="L197" s="71"/>
      <c r="M197" s="71"/>
      <c r="N197" s="71"/>
      <c r="O197" s="71"/>
      <c r="P197" s="71"/>
      <c r="Q197" s="71"/>
      <c r="R197" s="71"/>
      <c r="S197" s="71"/>
      <c r="T197" s="71"/>
      <c r="U197" s="71"/>
      <c r="V197" s="71"/>
      <c r="W197" s="71"/>
      <c r="X197" s="71"/>
      <c r="Y197" s="71"/>
      <c r="Z197" s="71"/>
      <c r="AA197" s="71"/>
      <c r="AB197" s="71"/>
      <c r="AC197" s="72"/>
      <c r="AD197" s="71">
        <v>323460290.70047289</v>
      </c>
      <c r="AE197" s="71">
        <v>6823987.7574644042</v>
      </c>
      <c r="AF197" s="71">
        <v>1863509.3985359659</v>
      </c>
      <c r="AG197" s="71">
        <v>463168453.44520611</v>
      </c>
      <c r="AH197" s="71">
        <v>347173916.8160817</v>
      </c>
      <c r="AI197" s="71">
        <v>0</v>
      </c>
      <c r="AJ197" s="71">
        <v>0</v>
      </c>
      <c r="AK197" s="71">
        <v>24260436.073208872</v>
      </c>
      <c r="AL197" s="71">
        <v>0</v>
      </c>
      <c r="AM197" s="71">
        <v>0</v>
      </c>
      <c r="AN197" s="71">
        <v>1166750594.1909699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1682</v>
      </c>
      <c r="B198" s="70">
        <v>190</v>
      </c>
      <c r="C198" s="70">
        <v>16</v>
      </c>
      <c r="D198" s="70">
        <v>10</v>
      </c>
      <c r="E198" s="70">
        <v>2022</v>
      </c>
      <c r="F198" s="70" t="s">
        <v>161</v>
      </c>
      <c r="G198" s="1073" t="s">
        <v>1680</v>
      </c>
      <c r="H198" s="70" t="s">
        <v>1681</v>
      </c>
      <c r="I198" s="1066"/>
      <c r="J198" s="73"/>
      <c r="K198" s="71"/>
      <c r="L198" s="71"/>
      <c r="M198" s="71"/>
      <c r="N198" s="71"/>
      <c r="O198" s="71"/>
      <c r="P198" s="71"/>
      <c r="Q198" s="71"/>
      <c r="R198" s="71"/>
      <c r="S198" s="71"/>
      <c r="T198" s="71"/>
      <c r="U198" s="71"/>
      <c r="V198" s="71"/>
      <c r="W198" s="71"/>
      <c r="X198" s="71"/>
      <c r="Y198" s="71"/>
      <c r="Z198" s="71"/>
      <c r="AA198" s="71"/>
      <c r="AB198" s="71"/>
      <c r="AC198" s="72"/>
      <c r="AD198" s="71">
        <v>19015606.135586206</v>
      </c>
      <c r="AE198" s="71">
        <v>408779.94295922032</v>
      </c>
      <c r="AF198" s="71">
        <v>458854.07300634339</v>
      </c>
      <c r="AG198" s="71">
        <v>39603006.561009549</v>
      </c>
      <c r="AH198" s="71">
        <v>29425427.474640496</v>
      </c>
      <c r="AI198" s="71">
        <v>0</v>
      </c>
      <c r="AJ198" s="71">
        <v>0</v>
      </c>
      <c r="AK198" s="71">
        <v>2397377.3479625075</v>
      </c>
      <c r="AL198" s="71">
        <v>0</v>
      </c>
      <c r="AM198" s="71">
        <v>0</v>
      </c>
      <c r="AN198" s="71">
        <v>91309051.535164326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1662</v>
      </c>
      <c r="B199" s="70">
        <v>191</v>
      </c>
      <c r="C199" s="70">
        <v>16</v>
      </c>
      <c r="D199" s="70">
        <v>11</v>
      </c>
      <c r="E199" s="70">
        <v>2022</v>
      </c>
      <c r="F199" s="70" t="s">
        <v>161</v>
      </c>
      <c r="G199" s="1073" t="s">
        <v>1660</v>
      </c>
      <c r="H199" s="70" t="s">
        <v>1661</v>
      </c>
      <c r="I199" s="1066"/>
      <c r="J199" s="73"/>
      <c r="K199" s="71"/>
      <c r="L199" s="71"/>
      <c r="M199" s="71"/>
      <c r="N199" s="71"/>
      <c r="O199" s="71"/>
      <c r="P199" s="71"/>
      <c r="Q199" s="71"/>
      <c r="R199" s="71"/>
      <c r="S199" s="71"/>
      <c r="T199" s="71"/>
      <c r="U199" s="71"/>
      <c r="V199" s="71"/>
      <c r="W199" s="71"/>
      <c r="X199" s="71"/>
      <c r="Y199" s="71"/>
      <c r="Z199" s="71"/>
      <c r="AA199" s="71"/>
      <c r="AB199" s="71"/>
      <c r="AC199" s="72"/>
      <c r="AD199" s="71">
        <v>140679188.656537</v>
      </c>
      <c r="AE199" s="71">
        <v>2988379.1797784939</v>
      </c>
      <c r="AF199" s="71">
        <v>365210.38463770191</v>
      </c>
      <c r="AG199" s="71">
        <v>396749202.71553594</v>
      </c>
      <c r="AH199" s="71">
        <v>326055262.53186554</v>
      </c>
      <c r="AI199" s="71">
        <v>0</v>
      </c>
      <c r="AJ199" s="71">
        <v>0</v>
      </c>
      <c r="AK199" s="71">
        <v>22785802.371079613</v>
      </c>
      <c r="AL199" s="71">
        <v>0</v>
      </c>
      <c r="AM199" s="71">
        <v>0</v>
      </c>
      <c r="AN199" s="71">
        <v>889623045.83943427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1561</v>
      </c>
      <c r="B200" s="70">
        <v>192</v>
      </c>
      <c r="C200" s="70">
        <v>16</v>
      </c>
      <c r="D200" s="70">
        <v>12</v>
      </c>
      <c r="E200" s="70">
        <v>2022</v>
      </c>
      <c r="F200" s="70" t="s">
        <v>161</v>
      </c>
      <c r="G200" s="1073" t="s">
        <v>1559</v>
      </c>
      <c r="H200" s="70" t="s">
        <v>1560</v>
      </c>
      <c r="I200" s="1066"/>
      <c r="J200" s="73"/>
      <c r="K200" s="71"/>
      <c r="L200" s="71"/>
      <c r="M200" s="71"/>
      <c r="N200" s="71"/>
      <c r="O200" s="71"/>
      <c r="P200" s="71"/>
      <c r="Q200" s="71"/>
      <c r="R200" s="71"/>
      <c r="S200" s="71"/>
      <c r="T200" s="71"/>
      <c r="U200" s="71"/>
      <c r="V200" s="71"/>
      <c r="W200" s="71"/>
      <c r="X200" s="71"/>
      <c r="Y200" s="71"/>
      <c r="Z200" s="71"/>
      <c r="AA200" s="71"/>
      <c r="AB200" s="71"/>
      <c r="AC200" s="72"/>
      <c r="AD200" s="71">
        <v>2420820861.4715352</v>
      </c>
      <c r="AE200" s="71">
        <v>51486493.138202451</v>
      </c>
      <c r="AF200" s="71">
        <v>5253410.9174807891</v>
      </c>
      <c r="AG200" s="71">
        <v>3013121389.5932159</v>
      </c>
      <c r="AH200" s="71">
        <v>2990926530.0405746</v>
      </c>
      <c r="AI200" s="71">
        <v>0</v>
      </c>
      <c r="AJ200" s="71">
        <v>0</v>
      </c>
      <c r="AK200" s="71">
        <v>196793353.98609871</v>
      </c>
      <c r="AL200" s="71">
        <v>0</v>
      </c>
      <c r="AM200" s="71">
        <v>0</v>
      </c>
      <c r="AN200" s="71">
        <v>8678402039.1471081</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1698</v>
      </c>
      <c r="B201" s="70">
        <v>193</v>
      </c>
      <c r="C201" s="70">
        <v>16</v>
      </c>
      <c r="D201" s="70">
        <v>13</v>
      </c>
      <c r="E201" s="70">
        <v>2022</v>
      </c>
      <c r="F201" s="70" t="s">
        <v>161</v>
      </c>
      <c r="G201" s="1073" t="s">
        <v>1696</v>
      </c>
      <c r="H201" s="70" t="s">
        <v>1697</v>
      </c>
      <c r="I201" s="1066"/>
      <c r="J201" s="73"/>
      <c r="K201" s="71"/>
      <c r="L201" s="71"/>
      <c r="M201" s="71"/>
      <c r="N201" s="71"/>
      <c r="O201" s="71"/>
      <c r="P201" s="71"/>
      <c r="Q201" s="71"/>
      <c r="R201" s="71"/>
      <c r="S201" s="71"/>
      <c r="T201" s="71"/>
      <c r="U201" s="71"/>
      <c r="V201" s="71"/>
      <c r="W201" s="71"/>
      <c r="X201" s="71"/>
      <c r="Y201" s="71"/>
      <c r="Z201" s="71"/>
      <c r="AA201" s="71"/>
      <c r="AB201" s="71"/>
      <c r="AC201" s="72"/>
      <c r="AD201" s="71">
        <v>3808851.3678572876</v>
      </c>
      <c r="AE201" s="71">
        <v>252190.85190629319</v>
      </c>
      <c r="AF201" s="71">
        <v>861521.93299150176</v>
      </c>
      <c r="AG201" s="71">
        <v>5778329.7244161749</v>
      </c>
      <c r="AH201" s="71">
        <v>4843375.3909924272</v>
      </c>
      <c r="AI201" s="71">
        <v>0</v>
      </c>
      <c r="AJ201" s="71">
        <v>0</v>
      </c>
      <c r="AK201" s="71">
        <v>363105.95187280898</v>
      </c>
      <c r="AL201" s="71">
        <v>0</v>
      </c>
      <c r="AM201" s="71">
        <v>0</v>
      </c>
      <c r="AN201" s="71">
        <v>15907375.220036494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1565</v>
      </c>
      <c r="B202" s="70">
        <v>194</v>
      </c>
      <c r="C202" s="70">
        <v>16</v>
      </c>
      <c r="D202" s="70">
        <v>14</v>
      </c>
      <c r="E202" s="70">
        <v>2022</v>
      </c>
      <c r="F202" s="70" t="s">
        <v>161</v>
      </c>
      <c r="G202" s="1073" t="s">
        <v>1563</v>
      </c>
      <c r="H202" s="70" t="s">
        <v>1564</v>
      </c>
      <c r="I202" s="1066"/>
      <c r="J202" s="73"/>
      <c r="K202" s="71"/>
      <c r="L202" s="71"/>
      <c r="M202" s="71"/>
      <c r="N202" s="71"/>
      <c r="O202" s="71"/>
      <c r="P202" s="71"/>
      <c r="Q202" s="71"/>
      <c r="R202" s="71"/>
      <c r="S202" s="71"/>
      <c r="T202" s="71"/>
      <c r="U202" s="71"/>
      <c r="V202" s="71"/>
      <c r="W202" s="71"/>
      <c r="X202" s="71"/>
      <c r="Y202" s="71"/>
      <c r="Z202" s="71"/>
      <c r="AA202" s="71"/>
      <c r="AB202" s="71"/>
      <c r="AC202" s="72"/>
      <c r="AD202" s="71">
        <v>726436660.02172232</v>
      </c>
      <c r="AE202" s="71">
        <v>25837200.023732979</v>
      </c>
      <c r="AF202" s="71">
        <v>7594503.126696826</v>
      </c>
      <c r="AG202" s="71">
        <v>1314954813.7382927</v>
      </c>
      <c r="AH202" s="71">
        <v>1351770695.831094</v>
      </c>
      <c r="AI202" s="71">
        <v>0</v>
      </c>
      <c r="AJ202" s="71">
        <v>0</v>
      </c>
      <c r="AK202" s="71">
        <v>92857761.69945614</v>
      </c>
      <c r="AL202" s="71">
        <v>0</v>
      </c>
      <c r="AM202" s="71">
        <v>0</v>
      </c>
      <c r="AN202" s="71">
        <v>3519451634.4409952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1686</v>
      </c>
      <c r="B203" s="70">
        <v>195</v>
      </c>
      <c r="C203" s="70">
        <v>16</v>
      </c>
      <c r="D203" s="70">
        <v>15</v>
      </c>
      <c r="E203" s="70">
        <v>2022</v>
      </c>
      <c r="F203" s="70" t="s">
        <v>161</v>
      </c>
      <c r="G203" s="1073" t="s">
        <v>1684</v>
      </c>
      <c r="H203" s="70" t="s">
        <v>1685</v>
      </c>
      <c r="I203" s="1066"/>
      <c r="J203" s="73"/>
      <c r="K203" s="71"/>
      <c r="L203" s="71"/>
      <c r="M203" s="71"/>
      <c r="N203" s="71"/>
      <c r="O203" s="71"/>
      <c r="P203" s="71"/>
      <c r="Q203" s="71"/>
      <c r="R203" s="71"/>
      <c r="S203" s="71"/>
      <c r="T203" s="71"/>
      <c r="U203" s="71"/>
      <c r="V203" s="71"/>
      <c r="W203" s="71"/>
      <c r="X203" s="71"/>
      <c r="Y203" s="71"/>
      <c r="Z203" s="71"/>
      <c r="AA203" s="71"/>
      <c r="AB203" s="71"/>
      <c r="AC203" s="72"/>
      <c r="AD203" s="71">
        <v>142916964.9559682</v>
      </c>
      <c r="AE203" s="71">
        <v>3538913.4577961536</v>
      </c>
      <c r="AF203" s="71">
        <v>824064.45764404524</v>
      </c>
      <c r="AG203" s="71">
        <v>211729103.57020143</v>
      </c>
      <c r="AH203" s="71">
        <v>245655231.04139125</v>
      </c>
      <c r="AI203" s="71">
        <v>0</v>
      </c>
      <c r="AJ203" s="71">
        <v>0</v>
      </c>
      <c r="AK203" s="71">
        <v>16983725.651484691</v>
      </c>
      <c r="AL203" s="71">
        <v>0</v>
      </c>
      <c r="AM203" s="71">
        <v>0</v>
      </c>
      <c r="AN203" s="71">
        <v>621648003.13448584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1738</v>
      </c>
      <c r="B204" s="70">
        <v>196</v>
      </c>
      <c r="C204" s="70">
        <v>16</v>
      </c>
      <c r="D204" s="70">
        <v>16</v>
      </c>
      <c r="E204" s="70">
        <v>2022</v>
      </c>
      <c r="F204" s="70" t="s">
        <v>161</v>
      </c>
      <c r="G204" s="1073" t="s">
        <v>1736</v>
      </c>
      <c r="H204" s="70" t="s">
        <v>1737</v>
      </c>
      <c r="I204" s="1066"/>
      <c r="J204" s="73"/>
      <c r="K204" s="71"/>
      <c r="L204" s="71"/>
      <c r="M204" s="71"/>
      <c r="N204" s="71"/>
      <c r="O204" s="71"/>
      <c r="P204" s="71"/>
      <c r="Q204" s="71"/>
      <c r="R204" s="71"/>
      <c r="S204" s="71"/>
      <c r="T204" s="71"/>
      <c r="U204" s="71"/>
      <c r="V204" s="71"/>
      <c r="W204" s="71"/>
      <c r="X204" s="71"/>
      <c r="Y204" s="71"/>
      <c r="Z204" s="71"/>
      <c r="AA204" s="71"/>
      <c r="AB204" s="71"/>
      <c r="AC204" s="72"/>
      <c r="AD204" s="71">
        <v>253978680.42829177</v>
      </c>
      <c r="AE204" s="71">
        <v>2220268.4805083461</v>
      </c>
      <c r="AF204" s="71">
        <v>74914.950694913205</v>
      </c>
      <c r="AG204" s="71">
        <v>84694164.716169834</v>
      </c>
      <c r="AH204" s="71">
        <v>85912253.959270418</v>
      </c>
      <c r="AI204" s="71">
        <v>0</v>
      </c>
      <c r="AJ204" s="71">
        <v>0</v>
      </c>
      <c r="AK204" s="71">
        <v>6335372.4454963105</v>
      </c>
      <c r="AL204" s="71">
        <v>0</v>
      </c>
      <c r="AM204" s="71">
        <v>0</v>
      </c>
      <c r="AN204" s="71">
        <v>433215654.98043162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1730</v>
      </c>
      <c r="B205" s="70">
        <v>197</v>
      </c>
      <c r="C205" s="70">
        <v>16</v>
      </c>
      <c r="D205" s="70">
        <v>17</v>
      </c>
      <c r="E205" s="70">
        <v>2022</v>
      </c>
      <c r="F205" s="70" t="s">
        <v>161</v>
      </c>
      <c r="G205" s="1073" t="s">
        <v>1728</v>
      </c>
      <c r="H205" s="70" t="s">
        <v>1729</v>
      </c>
      <c r="I205" s="1066"/>
      <c r="J205" s="73"/>
      <c r="K205" s="71"/>
      <c r="L205" s="71"/>
      <c r="M205" s="71"/>
      <c r="N205" s="71"/>
      <c r="O205" s="71"/>
      <c r="P205" s="71"/>
      <c r="Q205" s="71"/>
      <c r="R205" s="71"/>
      <c r="S205" s="71"/>
      <c r="T205" s="71"/>
      <c r="U205" s="71"/>
      <c r="V205" s="71"/>
      <c r="W205" s="71"/>
      <c r="X205" s="71"/>
      <c r="Y205" s="71"/>
      <c r="Z205" s="71"/>
      <c r="AA205" s="71"/>
      <c r="AB205" s="71"/>
      <c r="AC205" s="72"/>
      <c r="AD205" s="71">
        <v>944073.77019989921</v>
      </c>
      <c r="AE205" s="71">
        <v>1101068.5560353193</v>
      </c>
      <c r="AF205" s="71">
        <v>215380.48324787544</v>
      </c>
      <c r="AG205" s="71">
        <v>89008987.348812476</v>
      </c>
      <c r="AH205" s="71">
        <v>107196198.03857602</v>
      </c>
      <c r="AI205" s="71">
        <v>0</v>
      </c>
      <c r="AJ205" s="71">
        <v>0</v>
      </c>
      <c r="AK205" s="71">
        <v>7613216.1509491261</v>
      </c>
      <c r="AL205" s="71">
        <v>0</v>
      </c>
      <c r="AM205" s="71">
        <v>0</v>
      </c>
      <c r="AN205" s="71">
        <v>206078924.3478207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1646</v>
      </c>
      <c r="B206" s="70">
        <v>198</v>
      </c>
      <c r="C206" s="70">
        <v>16</v>
      </c>
      <c r="D206" s="70">
        <v>18</v>
      </c>
      <c r="E206" s="70">
        <v>2022</v>
      </c>
      <c r="F206" s="70" t="s">
        <v>161</v>
      </c>
      <c r="G206" s="1073" t="s">
        <v>1644</v>
      </c>
      <c r="H206" s="70" t="s">
        <v>1645</v>
      </c>
      <c r="I206" s="1066"/>
      <c r="J206" s="73"/>
      <c r="K206" s="71"/>
      <c r="L206" s="71"/>
      <c r="M206" s="71"/>
      <c r="N206" s="71"/>
      <c r="O206" s="71"/>
      <c r="P206" s="71"/>
      <c r="Q206" s="71"/>
      <c r="R206" s="71"/>
      <c r="S206" s="71"/>
      <c r="T206" s="71"/>
      <c r="U206" s="71"/>
      <c r="V206" s="71"/>
      <c r="W206" s="71"/>
      <c r="X206" s="71"/>
      <c r="Y206" s="71"/>
      <c r="Z206" s="71"/>
      <c r="AA206" s="71"/>
      <c r="AB206" s="71"/>
      <c r="AC206" s="72"/>
      <c r="AD206" s="71">
        <v>197962654.96643171</v>
      </c>
      <c r="AE206" s="71">
        <v>6059173.6706374753</v>
      </c>
      <c r="AF206" s="71">
        <v>496311.54835379997</v>
      </c>
      <c r="AG206" s="71">
        <v>324412841.41654003</v>
      </c>
      <c r="AH206" s="71">
        <v>432797874.62112641</v>
      </c>
      <c r="AI206" s="71">
        <v>0</v>
      </c>
      <c r="AJ206" s="71">
        <v>0</v>
      </c>
      <c r="AK206" s="71">
        <v>31816190.57814683</v>
      </c>
      <c r="AL206" s="71">
        <v>0</v>
      </c>
      <c r="AM206" s="71">
        <v>0</v>
      </c>
      <c r="AN206" s="71">
        <v>993545046.80123627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1718</v>
      </c>
      <c r="B207" s="70">
        <v>199</v>
      </c>
      <c r="C207" s="70">
        <v>16</v>
      </c>
      <c r="D207" s="70">
        <v>19</v>
      </c>
      <c r="E207" s="70">
        <v>2022</v>
      </c>
      <c r="F207" s="70" t="s">
        <v>161</v>
      </c>
      <c r="G207" s="1073" t="s">
        <v>1716</v>
      </c>
      <c r="H207" s="70" t="s">
        <v>1717</v>
      </c>
      <c r="I207" s="1066"/>
      <c r="J207" s="73"/>
      <c r="K207" s="71"/>
      <c r="L207" s="71"/>
      <c r="M207" s="71"/>
      <c r="N207" s="71"/>
      <c r="O207" s="71"/>
      <c r="P207" s="71"/>
      <c r="Q207" s="71"/>
      <c r="R207" s="71"/>
      <c r="S207" s="71"/>
      <c r="T207" s="71"/>
      <c r="U207" s="71"/>
      <c r="V207" s="71"/>
      <c r="W207" s="71"/>
      <c r="X207" s="71"/>
      <c r="Y207" s="71"/>
      <c r="Z207" s="71"/>
      <c r="AA207" s="71"/>
      <c r="AB207" s="71"/>
      <c r="AC207" s="72"/>
      <c r="AD207" s="71">
        <v>45098087.222749576</v>
      </c>
      <c r="AE207" s="71">
        <v>733496.26861634303</v>
      </c>
      <c r="AF207" s="71">
        <v>515040.28602752829</v>
      </c>
      <c r="AG207" s="71">
        <v>27081189.418033451</v>
      </c>
      <c r="AH207" s="71">
        <v>14664664.378282625</v>
      </c>
      <c r="AI207" s="71">
        <v>0</v>
      </c>
      <c r="AJ207" s="71">
        <v>0</v>
      </c>
      <c r="AK207" s="71">
        <v>1170926.3056837239</v>
      </c>
      <c r="AL207" s="71">
        <v>0</v>
      </c>
      <c r="AM207" s="71">
        <v>0</v>
      </c>
      <c r="AN207" s="71">
        <v>89263403.879393235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1702</v>
      </c>
      <c r="B208" s="70">
        <v>200</v>
      </c>
      <c r="C208" s="70">
        <v>16</v>
      </c>
      <c r="D208" s="70">
        <v>20</v>
      </c>
      <c r="E208" s="70">
        <v>2022</v>
      </c>
      <c r="F208" s="70" t="s">
        <v>161</v>
      </c>
      <c r="G208" s="1073" t="s">
        <v>1700</v>
      </c>
      <c r="H208" s="70" t="s">
        <v>1701</v>
      </c>
      <c r="I208" s="1066"/>
      <c r="J208" s="73"/>
      <c r="K208" s="71"/>
      <c r="L208" s="71"/>
      <c r="M208" s="71"/>
      <c r="N208" s="71"/>
      <c r="O208" s="71"/>
      <c r="P208" s="71"/>
      <c r="Q208" s="71"/>
      <c r="R208" s="71"/>
      <c r="S208" s="71"/>
      <c r="T208" s="71"/>
      <c r="U208" s="71"/>
      <c r="V208" s="71"/>
      <c r="W208" s="71"/>
      <c r="X208" s="71"/>
      <c r="Y208" s="71"/>
      <c r="Z208" s="71"/>
      <c r="AA208" s="71"/>
      <c r="AB208" s="71"/>
      <c r="AC208" s="72"/>
      <c r="AD208" s="71">
        <v>3289402.9258677475</v>
      </c>
      <c r="AE208" s="71">
        <v>344496.00031643972</v>
      </c>
      <c r="AF208" s="71">
        <v>121736.79487923396</v>
      </c>
      <c r="AG208" s="71">
        <v>35742375.78443455</v>
      </c>
      <c r="AH208" s="71">
        <v>49413960.834291779</v>
      </c>
      <c r="AI208" s="71">
        <v>0</v>
      </c>
      <c r="AJ208" s="71">
        <v>0</v>
      </c>
      <c r="AK208" s="71">
        <v>3605879.6963187023</v>
      </c>
      <c r="AL208" s="71">
        <v>0</v>
      </c>
      <c r="AM208" s="71">
        <v>0</v>
      </c>
      <c r="AN208" s="71">
        <v>92517852.036108449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1706</v>
      </c>
      <c r="B209" s="70">
        <v>201</v>
      </c>
      <c r="C209" s="70">
        <v>16</v>
      </c>
      <c r="D209" s="70">
        <v>21</v>
      </c>
      <c r="E209" s="70">
        <v>2022</v>
      </c>
      <c r="F209" s="70" t="s">
        <v>161</v>
      </c>
      <c r="G209" s="1073" t="s">
        <v>1704</v>
      </c>
      <c r="H209" s="70" t="s">
        <v>1705</v>
      </c>
      <c r="I209" s="1066"/>
      <c r="J209" s="73"/>
      <c r="K209" s="71"/>
      <c r="L209" s="71"/>
      <c r="M209" s="71"/>
      <c r="N209" s="71"/>
      <c r="O209" s="71"/>
      <c r="P209" s="71"/>
      <c r="Q209" s="71"/>
      <c r="R209" s="71"/>
      <c r="S209" s="71"/>
      <c r="T209" s="71"/>
      <c r="U209" s="71"/>
      <c r="V209" s="71"/>
      <c r="W209" s="71"/>
      <c r="X209" s="71"/>
      <c r="Y209" s="71"/>
      <c r="Z209" s="71"/>
      <c r="AA209" s="71"/>
      <c r="AB209" s="71"/>
      <c r="AC209" s="72"/>
      <c r="AD209" s="71">
        <v>434515.17872123007</v>
      </c>
      <c r="AE209" s="71">
        <v>908216.72810697742</v>
      </c>
      <c r="AF209" s="71">
        <v>711692.03160167544</v>
      </c>
      <c r="AG209" s="71">
        <v>79041999.396216899</v>
      </c>
      <c r="AH209" s="71">
        <v>25823647.521180257</v>
      </c>
      <c r="AI209" s="71">
        <v>0</v>
      </c>
      <c r="AJ209" s="71">
        <v>0</v>
      </c>
      <c r="AK209" s="71">
        <v>1400385.5078451685</v>
      </c>
      <c r="AL209" s="71">
        <v>0</v>
      </c>
      <c r="AM209" s="71">
        <v>0</v>
      </c>
      <c r="AN209" s="71">
        <v>108320456.3636722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1666</v>
      </c>
      <c r="B210" s="70">
        <v>202</v>
      </c>
      <c r="C210" s="70">
        <v>16</v>
      </c>
      <c r="D210" s="70">
        <v>22</v>
      </c>
      <c r="E210" s="70">
        <v>2022</v>
      </c>
      <c r="F210" s="70" t="s">
        <v>161</v>
      </c>
      <c r="G210" s="1073" t="s">
        <v>1664</v>
      </c>
      <c r="H210" s="70" t="s">
        <v>1665</v>
      </c>
      <c r="I210" s="1066"/>
      <c r="J210" s="73"/>
      <c r="K210" s="71"/>
      <c r="L210" s="71"/>
      <c r="M210" s="71"/>
      <c r="N210" s="71"/>
      <c r="O210" s="71"/>
      <c r="P210" s="71"/>
      <c r="Q210" s="71"/>
      <c r="R210" s="71"/>
      <c r="S210" s="71"/>
      <c r="T210" s="71"/>
      <c r="U210" s="71"/>
      <c r="V210" s="71"/>
      <c r="W210" s="71"/>
      <c r="X210" s="71"/>
      <c r="Y210" s="71"/>
      <c r="Z210" s="71"/>
      <c r="AA210" s="71"/>
      <c r="AB210" s="71"/>
      <c r="AC210" s="72"/>
      <c r="AD210" s="71">
        <v>271447090.00959241</v>
      </c>
      <c r="AE210" s="71">
        <v>3868574.7021181053</v>
      </c>
      <c r="AF210" s="71">
        <v>2144440.4636418908</v>
      </c>
      <c r="AG210" s="71">
        <v>246317075.05379736</v>
      </c>
      <c r="AH210" s="71">
        <v>289791450.27899051</v>
      </c>
      <c r="AI210" s="71">
        <v>0</v>
      </c>
      <c r="AJ210" s="71">
        <v>0</v>
      </c>
      <c r="AK210" s="71">
        <v>20614656.042918369</v>
      </c>
      <c r="AL210" s="71">
        <v>0</v>
      </c>
      <c r="AM210" s="71">
        <v>0</v>
      </c>
      <c r="AN210" s="71">
        <v>834183286.55105865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1674</v>
      </c>
      <c r="B211" s="70">
        <v>203</v>
      </c>
      <c r="C211" s="70">
        <v>16</v>
      </c>
      <c r="D211" s="70">
        <v>23</v>
      </c>
      <c r="E211" s="70">
        <v>2022</v>
      </c>
      <c r="F211" s="70" t="s">
        <v>161</v>
      </c>
      <c r="G211" s="1073" t="s">
        <v>1672</v>
      </c>
      <c r="H211" s="70" t="s">
        <v>1673</v>
      </c>
      <c r="I211" s="1066"/>
      <c r="J211" s="73"/>
      <c r="K211" s="71"/>
      <c r="L211" s="71"/>
      <c r="M211" s="71"/>
      <c r="N211" s="71"/>
      <c r="O211" s="71"/>
      <c r="P211" s="71"/>
      <c r="Q211" s="71"/>
      <c r="R211" s="71"/>
      <c r="S211" s="71"/>
      <c r="T211" s="71"/>
      <c r="U211" s="71"/>
      <c r="V211" s="71"/>
      <c r="W211" s="71"/>
      <c r="X211" s="71"/>
      <c r="Y211" s="71"/>
      <c r="Z211" s="71"/>
      <c r="AA211" s="71"/>
      <c r="AB211" s="71"/>
      <c r="AC211" s="72"/>
      <c r="AD211" s="71">
        <v>995642.69468138844</v>
      </c>
      <c r="AE211" s="71">
        <v>867009.07256673346</v>
      </c>
      <c r="AF211" s="71">
        <v>0</v>
      </c>
      <c r="AG211" s="71">
        <v>44353096.389050357</v>
      </c>
      <c r="AH211" s="71">
        <v>56433011.202507786</v>
      </c>
      <c r="AI211" s="71">
        <v>0</v>
      </c>
      <c r="AJ211" s="71">
        <v>0</v>
      </c>
      <c r="AK211" s="71">
        <v>4212519.7254433306</v>
      </c>
      <c r="AL211" s="71">
        <v>0</v>
      </c>
      <c r="AM211" s="71">
        <v>0</v>
      </c>
      <c r="AN211" s="71">
        <v>106861279.0842496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1642</v>
      </c>
      <c r="B212" s="70">
        <v>204</v>
      </c>
      <c r="C212" s="70">
        <v>16</v>
      </c>
      <c r="D212" s="70">
        <v>24</v>
      </c>
      <c r="E212" s="70">
        <v>2022</v>
      </c>
      <c r="F212" s="70" t="s">
        <v>161</v>
      </c>
      <c r="G212" s="1073" t="s">
        <v>1640</v>
      </c>
      <c r="H212" s="70" t="s">
        <v>1641</v>
      </c>
      <c r="I212" s="1066"/>
      <c r="J212" s="73"/>
      <c r="K212" s="71"/>
      <c r="L212" s="71"/>
      <c r="M212" s="71"/>
      <c r="N212" s="71"/>
      <c r="O212" s="71"/>
      <c r="P212" s="71"/>
      <c r="Q212" s="71"/>
      <c r="R212" s="71"/>
      <c r="S212" s="71"/>
      <c r="T212" s="71"/>
      <c r="U212" s="71"/>
      <c r="V212" s="71"/>
      <c r="W212" s="71"/>
      <c r="X212" s="71"/>
      <c r="Y212" s="71"/>
      <c r="Z212" s="71"/>
      <c r="AA212" s="71"/>
      <c r="AB212" s="71"/>
      <c r="AC212" s="72"/>
      <c r="AD212" s="71">
        <v>610210615.68316293</v>
      </c>
      <c r="AE212" s="71">
        <v>10448613.138784263</v>
      </c>
      <c r="AF212" s="71">
        <v>5225317.8109701965</v>
      </c>
      <c r="AG212" s="71">
        <v>539819637.37684476</v>
      </c>
      <c r="AH212" s="71">
        <v>466663062.87084329</v>
      </c>
      <c r="AI212" s="71">
        <v>0</v>
      </c>
      <c r="AJ212" s="71">
        <v>0</v>
      </c>
      <c r="AK212" s="71">
        <v>33057233.00469362</v>
      </c>
      <c r="AL212" s="71">
        <v>0</v>
      </c>
      <c r="AM212" s="71">
        <v>0</v>
      </c>
      <c r="AN212" s="71">
        <v>1665424479.8852992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2421</v>
      </c>
      <c r="B213" s="70">
        <v>205</v>
      </c>
      <c r="C213" s="70">
        <v>16</v>
      </c>
      <c r="D213" s="70">
        <v>25</v>
      </c>
      <c r="E213" s="70">
        <v>2022</v>
      </c>
      <c r="F213" s="70" t="s">
        <v>161</v>
      </c>
      <c r="G213" s="1073" t="s">
        <v>2419</v>
      </c>
      <c r="H213" s="70" t="s">
        <v>2420</v>
      </c>
      <c r="I213" s="1066"/>
      <c r="J213" s="73"/>
      <c r="K213" s="71"/>
      <c r="L213" s="71"/>
      <c r="M213" s="71"/>
      <c r="N213" s="71"/>
      <c r="O213" s="71"/>
      <c r="P213" s="71"/>
      <c r="Q213" s="71"/>
      <c r="R213" s="71"/>
      <c r="S213" s="71"/>
      <c r="T213" s="71"/>
      <c r="U213" s="71"/>
      <c r="V213" s="71"/>
      <c r="W213" s="71"/>
      <c r="X213" s="71"/>
      <c r="Y213" s="71"/>
      <c r="Z213" s="71"/>
      <c r="AA213" s="71"/>
      <c r="AB213" s="71"/>
      <c r="AC213" s="72"/>
      <c r="AD213" s="71">
        <v>1044068210.1048535</v>
      </c>
      <c r="AE213" s="71">
        <v>12589762.920655342</v>
      </c>
      <c r="AF213" s="71">
        <v>2799946.2822223809</v>
      </c>
      <c r="AG213" s="71">
        <v>875044768.25588393</v>
      </c>
      <c r="AH213" s="71">
        <v>808659180.75703073</v>
      </c>
      <c r="AI213" s="71">
        <v>0</v>
      </c>
      <c r="AJ213" s="71">
        <v>0</v>
      </c>
      <c r="AK213" s="71">
        <v>57484501.542276487</v>
      </c>
      <c r="AL213" s="71">
        <v>0</v>
      </c>
      <c r="AM213" s="71">
        <v>0</v>
      </c>
      <c r="AN213" s="71">
        <v>2800646369.8629227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1710</v>
      </c>
      <c r="B214" s="70">
        <v>206</v>
      </c>
      <c r="C214" s="70">
        <v>16</v>
      </c>
      <c r="D214" s="70">
        <v>26</v>
      </c>
      <c r="E214" s="70">
        <v>2022</v>
      </c>
      <c r="F214" s="70" t="s">
        <v>161</v>
      </c>
      <c r="G214" s="1073" t="s">
        <v>1708</v>
      </c>
      <c r="H214" s="70" t="s">
        <v>1709</v>
      </c>
      <c r="I214" s="1066"/>
      <c r="J214" s="73"/>
      <c r="K214" s="71"/>
      <c r="L214" s="71"/>
      <c r="M214" s="71"/>
      <c r="N214" s="71"/>
      <c r="O214" s="71"/>
      <c r="P214" s="71"/>
      <c r="Q214" s="71"/>
      <c r="R214" s="71"/>
      <c r="S214" s="71"/>
      <c r="T214" s="71"/>
      <c r="U214" s="71"/>
      <c r="V214" s="71"/>
      <c r="W214" s="71"/>
      <c r="X214" s="71"/>
      <c r="Y214" s="71"/>
      <c r="Z214" s="71"/>
      <c r="AA214" s="71"/>
      <c r="AB214" s="71"/>
      <c r="AC214" s="72"/>
      <c r="AD214" s="71">
        <v>6119932.0121941231</v>
      </c>
      <c r="AE214" s="71">
        <v>370868.89986219583</v>
      </c>
      <c r="AF214" s="71">
        <v>215380.48324787544</v>
      </c>
      <c r="AG214" s="71">
        <v>21656120.026114333</v>
      </c>
      <c r="AH214" s="71">
        <v>18727718.17850405</v>
      </c>
      <c r="AI214" s="71">
        <v>0</v>
      </c>
      <c r="AJ214" s="71">
        <v>0</v>
      </c>
      <c r="AK214" s="71">
        <v>1370815.3574259388</v>
      </c>
      <c r="AL214" s="71">
        <v>0</v>
      </c>
      <c r="AM214" s="71">
        <v>0</v>
      </c>
      <c r="AN214" s="71">
        <v>48460834.957348518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1670</v>
      </c>
      <c r="B215" s="70">
        <v>207</v>
      </c>
      <c r="C215" s="70">
        <v>16</v>
      </c>
      <c r="D215" s="70">
        <v>27</v>
      </c>
      <c r="E215" s="70">
        <v>2022</v>
      </c>
      <c r="F215" s="70" t="s">
        <v>161</v>
      </c>
      <c r="G215" s="1073" t="s">
        <v>1668</v>
      </c>
      <c r="H215" s="70" t="s">
        <v>1669</v>
      </c>
      <c r="I215" s="1066"/>
      <c r="J215" s="73"/>
      <c r="K215" s="71"/>
      <c r="L215" s="71"/>
      <c r="M215" s="71"/>
      <c r="N215" s="71"/>
      <c r="O215" s="71"/>
      <c r="P215" s="71"/>
      <c r="Q215" s="71"/>
      <c r="R215" s="71"/>
      <c r="S215" s="71"/>
      <c r="T215" s="71"/>
      <c r="U215" s="71"/>
      <c r="V215" s="71"/>
      <c r="W215" s="71"/>
      <c r="X215" s="71"/>
      <c r="Y215" s="71"/>
      <c r="Z215" s="71"/>
      <c r="AA215" s="71"/>
      <c r="AB215" s="71"/>
      <c r="AC215" s="72"/>
      <c r="AD215" s="71">
        <v>509136.99927216669</v>
      </c>
      <c r="AE215" s="71">
        <v>298343.42611136643</v>
      </c>
      <c r="AF215" s="71">
        <v>187287.37673728302</v>
      </c>
      <c r="AG215" s="71">
        <v>8251152.0518955858</v>
      </c>
      <c r="AH215" s="71">
        <v>13203963.863538878</v>
      </c>
      <c r="AI215" s="71">
        <v>0</v>
      </c>
      <c r="AJ215" s="71">
        <v>0</v>
      </c>
      <c r="AK215" s="71">
        <v>888395.78552095511</v>
      </c>
      <c r="AL215" s="71">
        <v>0</v>
      </c>
      <c r="AM215" s="71">
        <v>0</v>
      </c>
      <c r="AN215" s="71">
        <v>23338279.503076237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1746</v>
      </c>
      <c r="B216" s="70">
        <v>208</v>
      </c>
      <c r="C216" s="70">
        <v>16</v>
      </c>
      <c r="D216" s="70">
        <v>28</v>
      </c>
      <c r="E216" s="70">
        <v>2022</v>
      </c>
      <c r="F216" s="70" t="s">
        <v>161</v>
      </c>
      <c r="G216" s="1073" t="s">
        <v>1744</v>
      </c>
      <c r="H216" s="70" t="s">
        <v>1745</v>
      </c>
      <c r="I216" s="1066"/>
      <c r="J216" s="73"/>
      <c r="K216" s="71"/>
      <c r="L216" s="71"/>
      <c r="M216" s="71"/>
      <c r="N216" s="71"/>
      <c r="O216" s="71"/>
      <c r="P216" s="71"/>
      <c r="Q216" s="71"/>
      <c r="R216" s="71"/>
      <c r="S216" s="71"/>
      <c r="T216" s="71"/>
      <c r="U216" s="71"/>
      <c r="V216" s="71"/>
      <c r="W216" s="71"/>
      <c r="X216" s="71"/>
      <c r="Y216" s="71"/>
      <c r="Z216" s="71"/>
      <c r="AA216" s="71"/>
      <c r="AB216" s="71"/>
      <c r="AC216" s="72"/>
      <c r="AD216" s="71">
        <v>13968760.964229049</v>
      </c>
      <c r="AE216" s="71">
        <v>1237877.9724289293</v>
      </c>
      <c r="AF216" s="71">
        <v>1554485.2269194489</v>
      </c>
      <c r="AG216" s="71">
        <v>78991533.634431601</v>
      </c>
      <c r="AH216" s="71">
        <v>76994292.921887532</v>
      </c>
      <c r="AI216" s="71">
        <v>0</v>
      </c>
      <c r="AJ216" s="71">
        <v>0</v>
      </c>
      <c r="AK216" s="71">
        <v>5332569.8771306509</v>
      </c>
      <c r="AL216" s="71">
        <v>0</v>
      </c>
      <c r="AM216" s="71">
        <v>0</v>
      </c>
      <c r="AN216" s="71">
        <v>178079520.59702721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1742</v>
      </c>
      <c r="B217" s="70">
        <v>209</v>
      </c>
      <c r="C217" s="70">
        <v>16</v>
      </c>
      <c r="D217" s="70">
        <v>29</v>
      </c>
      <c r="E217" s="70">
        <v>2022</v>
      </c>
      <c r="F217" s="70" t="s">
        <v>161</v>
      </c>
      <c r="G217" s="1073" t="s">
        <v>1740</v>
      </c>
      <c r="H217" s="70" t="s">
        <v>1741</v>
      </c>
      <c r="I217" s="1066"/>
      <c r="J217" s="73"/>
      <c r="K217" s="71"/>
      <c r="L217" s="71"/>
      <c r="M217" s="71"/>
      <c r="N217" s="71"/>
      <c r="O217" s="71"/>
      <c r="P217" s="71"/>
      <c r="Q217" s="71"/>
      <c r="R217" s="71"/>
      <c r="S217" s="71"/>
      <c r="T217" s="71"/>
      <c r="U217" s="71"/>
      <c r="V217" s="71"/>
      <c r="W217" s="71"/>
      <c r="X217" s="71"/>
      <c r="Y217" s="71"/>
      <c r="Z217" s="71"/>
      <c r="AA217" s="71"/>
      <c r="AB217" s="71"/>
      <c r="AC217" s="72"/>
      <c r="AD217" s="71">
        <v>141817674.98840764</v>
      </c>
      <c r="AE217" s="71">
        <v>2076865.8392282969</v>
      </c>
      <c r="AF217" s="71">
        <v>1713679.4971461396</v>
      </c>
      <c r="AG217" s="71">
        <v>54572413.150572419</v>
      </c>
      <c r="AH217" s="71">
        <v>70355793.477249503</v>
      </c>
      <c r="AI217" s="71">
        <v>0</v>
      </c>
      <c r="AJ217" s="71">
        <v>0</v>
      </c>
      <c r="AK217" s="71">
        <v>5301579.3264729427</v>
      </c>
      <c r="AL217" s="71">
        <v>0</v>
      </c>
      <c r="AM217" s="71">
        <v>0</v>
      </c>
      <c r="AN217" s="71">
        <v>275838006.27907693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1714</v>
      </c>
      <c r="B218" s="70">
        <v>210</v>
      </c>
      <c r="C218" s="70">
        <v>16</v>
      </c>
      <c r="D218" s="70">
        <v>30</v>
      </c>
      <c r="E218" s="70">
        <v>2022</v>
      </c>
      <c r="F218" s="70" t="s">
        <v>161</v>
      </c>
      <c r="G218" s="1073" t="s">
        <v>1712</v>
      </c>
      <c r="H218" s="70" t="s">
        <v>1713</v>
      </c>
      <c r="I218" s="1066"/>
      <c r="J218" s="73"/>
      <c r="K218" s="71"/>
      <c r="L218" s="71"/>
      <c r="M218" s="71"/>
      <c r="N218" s="71"/>
      <c r="O218" s="71"/>
      <c r="P218" s="71"/>
      <c r="Q218" s="71"/>
      <c r="R218" s="71"/>
      <c r="S218" s="71"/>
      <c r="T218" s="71"/>
      <c r="U218" s="71"/>
      <c r="V218" s="71"/>
      <c r="W218" s="71"/>
      <c r="X218" s="71"/>
      <c r="Y218" s="71"/>
      <c r="Z218" s="71"/>
      <c r="AA218" s="71"/>
      <c r="AB218" s="71"/>
      <c r="AC218" s="72"/>
      <c r="AD218" s="71">
        <v>30165057.050539698</v>
      </c>
      <c r="AE218" s="71">
        <v>581852.09622824506</v>
      </c>
      <c r="AF218" s="71">
        <v>1170546.1046080189</v>
      </c>
      <c r="AG218" s="71">
        <v>14679228.459297424</v>
      </c>
      <c r="AH218" s="71">
        <v>16190712.021317542</v>
      </c>
      <c r="AI218" s="71">
        <v>0</v>
      </c>
      <c r="AJ218" s="71">
        <v>0</v>
      </c>
      <c r="AK218" s="71">
        <v>1236652.0985369459</v>
      </c>
      <c r="AL218" s="71">
        <v>0</v>
      </c>
      <c r="AM218" s="71">
        <v>0</v>
      </c>
      <c r="AN218" s="71">
        <v>64024047.830527872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1650</v>
      </c>
      <c r="B219" s="70">
        <v>211</v>
      </c>
      <c r="C219" s="70">
        <v>16</v>
      </c>
      <c r="D219" s="70">
        <v>31</v>
      </c>
      <c r="E219" s="70">
        <v>2022</v>
      </c>
      <c r="F219" s="70" t="s">
        <v>161</v>
      </c>
      <c r="G219" s="1073" t="s">
        <v>1648</v>
      </c>
      <c r="H219" s="70" t="s">
        <v>1649</v>
      </c>
      <c r="I219" s="1066"/>
      <c r="J219" s="73"/>
      <c r="K219" s="71"/>
      <c r="L219" s="71"/>
      <c r="M219" s="71"/>
      <c r="N219" s="71"/>
      <c r="O219" s="71"/>
      <c r="P219" s="71"/>
      <c r="Q219" s="71"/>
      <c r="R219" s="71"/>
      <c r="S219" s="71"/>
      <c r="T219" s="71"/>
      <c r="U219" s="71"/>
      <c r="V219" s="71"/>
      <c r="W219" s="71"/>
      <c r="X219" s="71"/>
      <c r="Y219" s="71"/>
      <c r="Z219" s="71"/>
      <c r="AA219" s="71"/>
      <c r="AB219" s="71"/>
      <c r="AC219" s="72"/>
      <c r="AD219" s="71">
        <v>180714053.02179626</v>
      </c>
      <c r="AE219" s="71">
        <v>11155736.507854851</v>
      </c>
      <c r="AF219" s="71">
        <v>262202.32743219624</v>
      </c>
      <c r="AG219" s="71">
        <v>393960969.37689847</v>
      </c>
      <c r="AH219" s="71">
        <v>460531964.65764254</v>
      </c>
      <c r="AI219" s="71">
        <v>0</v>
      </c>
      <c r="AJ219" s="71">
        <v>0</v>
      </c>
      <c r="AK219" s="71">
        <v>31561422.42628159</v>
      </c>
      <c r="AL219" s="71">
        <v>0</v>
      </c>
      <c r="AM219" s="71">
        <v>0</v>
      </c>
      <c r="AN219" s="71">
        <v>1078186348.3179059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1694</v>
      </c>
      <c r="B220" s="70">
        <v>212</v>
      </c>
      <c r="C220" s="70">
        <v>16</v>
      </c>
      <c r="D220" s="70">
        <v>32</v>
      </c>
      <c r="E220" s="70">
        <v>2022</v>
      </c>
      <c r="F220" s="70" t="s">
        <v>161</v>
      </c>
      <c r="G220" s="1073" t="s">
        <v>1692</v>
      </c>
      <c r="H220" s="70" t="s">
        <v>1693</v>
      </c>
      <c r="I220" s="1066"/>
      <c r="J220" s="73"/>
      <c r="K220" s="71"/>
      <c r="L220" s="71"/>
      <c r="M220" s="71"/>
      <c r="N220" s="71"/>
      <c r="O220" s="71"/>
      <c r="P220" s="71"/>
      <c r="Q220" s="71"/>
      <c r="R220" s="71"/>
      <c r="S220" s="71"/>
      <c r="T220" s="71"/>
      <c r="U220" s="71"/>
      <c r="V220" s="71"/>
      <c r="W220" s="71"/>
      <c r="X220" s="71"/>
      <c r="Y220" s="71"/>
      <c r="Z220" s="71"/>
      <c r="AA220" s="71"/>
      <c r="AB220" s="71"/>
      <c r="AC220" s="72"/>
      <c r="AD220" s="71">
        <v>6907671.1945966696</v>
      </c>
      <c r="AE220" s="71">
        <v>784593.76148624544</v>
      </c>
      <c r="AF220" s="71">
        <v>383939.12231143017</v>
      </c>
      <c r="AG220" s="71">
        <v>51197515.331180871</v>
      </c>
      <c r="AH220" s="71">
        <v>49594626.424273245</v>
      </c>
      <c r="AI220" s="71">
        <v>0</v>
      </c>
      <c r="AJ220" s="71">
        <v>0</v>
      </c>
      <c r="AK220" s="71">
        <v>3086013.209035655</v>
      </c>
      <c r="AL220" s="71">
        <v>0</v>
      </c>
      <c r="AM220" s="71">
        <v>0</v>
      </c>
      <c r="AN220" s="71">
        <v>111954359.04288411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1658</v>
      </c>
      <c r="B221" s="70">
        <v>213</v>
      </c>
      <c r="C221" s="70">
        <v>16</v>
      </c>
      <c r="D221" s="70">
        <v>33</v>
      </c>
      <c r="E221" s="70">
        <v>2022</v>
      </c>
      <c r="F221" s="70" t="s">
        <v>161</v>
      </c>
      <c r="G221" s="1073" t="s">
        <v>1656</v>
      </c>
      <c r="H221" s="70" t="s">
        <v>1657</v>
      </c>
      <c r="I221" s="1066"/>
      <c r="J221" s="73"/>
      <c r="K221" s="71"/>
      <c r="L221" s="71"/>
      <c r="M221" s="71"/>
      <c r="N221" s="71"/>
      <c r="O221" s="71"/>
      <c r="P221" s="71"/>
      <c r="Q221" s="71"/>
      <c r="R221" s="71"/>
      <c r="S221" s="71"/>
      <c r="T221" s="71"/>
      <c r="U221" s="71"/>
      <c r="V221" s="71"/>
      <c r="W221" s="71"/>
      <c r="X221" s="71"/>
      <c r="Y221" s="71"/>
      <c r="Z221" s="71"/>
      <c r="AA221" s="71"/>
      <c r="AB221" s="71"/>
      <c r="AC221" s="72"/>
      <c r="AD221" s="71">
        <v>442237213.81715941</v>
      </c>
      <c r="AE221" s="71">
        <v>13847420.567743588</v>
      </c>
      <c r="AF221" s="71">
        <v>4935022.3770274073</v>
      </c>
      <c r="AG221" s="71">
        <v>762316872.86798334</v>
      </c>
      <c r="AH221" s="71">
        <v>738380266.25424135</v>
      </c>
      <c r="AI221" s="71">
        <v>0</v>
      </c>
      <c r="AJ221" s="71">
        <v>0</v>
      </c>
      <c r="AK221" s="71">
        <v>50126828.30695904</v>
      </c>
      <c r="AL221" s="71">
        <v>0</v>
      </c>
      <c r="AM221" s="71">
        <v>0</v>
      </c>
      <c r="AN221" s="71">
        <v>2011843624.1911144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1556</v>
      </c>
      <c r="B222" s="70">
        <v>214</v>
      </c>
      <c r="C222" s="70">
        <v>16</v>
      </c>
      <c r="D222" s="70">
        <v>34</v>
      </c>
      <c r="E222" s="70">
        <v>2022</v>
      </c>
      <c r="F222" s="70" t="s">
        <v>161</v>
      </c>
      <c r="G222" s="1073" t="s">
        <v>1554</v>
      </c>
      <c r="H222" s="70" t="s">
        <v>1555</v>
      </c>
      <c r="I222" s="1066"/>
      <c r="J222" s="73"/>
      <c r="K222" s="71"/>
      <c r="L222" s="71"/>
      <c r="M222" s="71"/>
      <c r="N222" s="71"/>
      <c r="O222" s="71"/>
      <c r="P222" s="71"/>
      <c r="Q222" s="71"/>
      <c r="R222" s="71"/>
      <c r="S222" s="71"/>
      <c r="T222" s="71"/>
      <c r="U222" s="71"/>
      <c r="V222" s="71"/>
      <c r="W222" s="71"/>
      <c r="X222" s="71"/>
      <c r="Y222" s="71"/>
      <c r="Z222" s="71"/>
      <c r="AA222" s="71"/>
      <c r="AB222" s="71"/>
      <c r="AC222" s="72"/>
      <c r="AD222" s="71">
        <v>2515307954.5512381</v>
      </c>
      <c r="AE222" s="71">
        <v>158128609.06391066</v>
      </c>
      <c r="AF222" s="71">
        <v>15366929.261294071</v>
      </c>
      <c r="AG222" s="71">
        <v>8810590254.1664639</v>
      </c>
      <c r="AH222" s="71">
        <v>7116448340.9596319</v>
      </c>
      <c r="AI222" s="71">
        <v>0</v>
      </c>
      <c r="AJ222" s="71">
        <v>0</v>
      </c>
      <c r="AK222" s="71">
        <v>484698023.01479727</v>
      </c>
      <c r="AL222" s="71">
        <v>0</v>
      </c>
      <c r="AM222" s="71">
        <v>0</v>
      </c>
      <c r="AN222" s="71">
        <v>19100540111.017338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1583</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1583</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1583</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1583</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1583</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1583</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1583</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1583</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1583</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1583</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2328</v>
      </c>
      <c r="H6" s="77" t="s">
        <v>2329</v>
      </c>
      <c r="I6" s="77" t="s">
        <v>2424</v>
      </c>
      <c r="J6" s="77" t="s">
        <v>2425</v>
      </c>
      <c r="K6" s="1080">
        <v>8</v>
      </c>
      <c r="L6" s="1081">
        <v>17</v>
      </c>
      <c r="M6" s="1044"/>
      <c r="N6" s="988">
        <v>1</v>
      </c>
      <c r="O6" s="77" t="s">
        <v>1761</v>
      </c>
      <c r="P6" s="77" t="s">
        <v>1762</v>
      </c>
      <c r="Q6" s="77" t="s">
        <v>1501</v>
      </c>
      <c r="R6" s="16"/>
      <c r="S6" s="77">
        <v>1</v>
      </c>
      <c r="T6" s="77" t="s">
        <v>2328</v>
      </c>
      <c r="U6" s="77" t="s">
        <v>2329</v>
      </c>
      <c r="V6" s="77" t="s">
        <v>1501</v>
      </c>
      <c r="W6" s="16"/>
      <c r="X6" s="77">
        <v>1</v>
      </c>
      <c r="Y6" s="692" t="s">
        <v>1761</v>
      </c>
      <c r="Z6" s="77" t="s">
        <v>1762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1784</v>
      </c>
      <c r="P7" s="77" t="s">
        <v>1785</v>
      </c>
      <c r="Q7" s="77" t="s">
        <v>1501</v>
      </c>
      <c r="R7" s="16"/>
      <c r="S7" s="77">
        <v>2</v>
      </c>
      <c r="T7" s="76" t="s">
        <v>795</v>
      </c>
      <c r="U7" s="77" t="s">
        <v>1503</v>
      </c>
      <c r="V7" s="77" t="s">
        <v>1503</v>
      </c>
      <c r="W7" s="16"/>
      <c r="X7" s="77">
        <v>2</v>
      </c>
      <c r="Y7" s="692" t="s">
        <v>1784</v>
      </c>
      <c r="Z7" s="77" t="s">
        <v>1785</v>
      </c>
      <c r="AA7" s="77" t="s">
        <v>1501</v>
      </c>
      <c r="AB7" s="16"/>
      <c r="AC7" s="77">
        <v>2</v>
      </c>
      <c r="AD7" s="77" t="s">
        <v>1748</v>
      </c>
      <c r="AE7" s="77" t="s">
        <v>1749</v>
      </c>
      <c r="AF7" s="77" t="s">
        <v>1501</v>
      </c>
    </row>
    <row r="8" spans="1:32" ht="12">
      <c r="A8" s="16"/>
      <c r="B8" s="16"/>
      <c r="C8" s="16"/>
      <c r="D8" s="16"/>
      <c r="F8" s="16"/>
      <c r="G8" s="16"/>
      <c r="H8" s="16"/>
      <c r="I8" s="16"/>
      <c r="J8" s="16"/>
      <c r="K8" s="1044"/>
      <c r="L8" s="1044"/>
      <c r="M8" s="1044"/>
      <c r="N8" s="988">
        <v>3</v>
      </c>
      <c r="O8" s="77" t="s">
        <v>1807</v>
      </c>
      <c r="P8" s="77" t="s">
        <v>1808</v>
      </c>
      <c r="Q8" s="77" t="s">
        <v>1501</v>
      </c>
      <c r="R8" s="16"/>
      <c r="S8" s="16"/>
      <c r="T8" s="16"/>
      <c r="U8" s="16"/>
      <c r="V8" s="16"/>
      <c r="W8" s="16"/>
      <c r="X8" s="77">
        <v>3</v>
      </c>
      <c r="Y8" s="692" t="s">
        <v>1807</v>
      </c>
      <c r="Z8" s="77" t="s">
        <v>1808</v>
      </c>
      <c r="AA8" s="77" t="s">
        <v>1501</v>
      </c>
      <c r="AB8" s="16"/>
      <c r="AC8" s="77">
        <v>3</v>
      </c>
      <c r="AD8" s="77" t="s">
        <v>1720</v>
      </c>
      <c r="AE8" s="77" t="s">
        <v>1721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1830</v>
      </c>
      <c r="P9" s="77" t="s">
        <v>1831</v>
      </c>
      <c r="Q9" s="77" t="s">
        <v>1501</v>
      </c>
      <c r="R9" s="16"/>
      <c r="S9" s="16"/>
      <c r="T9" s="16"/>
      <c r="U9" s="16"/>
      <c r="V9" s="16"/>
      <c r="W9" s="16"/>
      <c r="X9" s="77">
        <v>4</v>
      </c>
      <c r="Y9" s="692" t="s">
        <v>1830</v>
      </c>
      <c r="Z9" s="77" t="s">
        <v>1831</v>
      </c>
      <c r="AA9" s="77" t="s">
        <v>1501</v>
      </c>
      <c r="AB9" s="16"/>
      <c r="AC9" s="77">
        <v>4</v>
      </c>
      <c r="AD9" s="77" t="s">
        <v>1732</v>
      </c>
      <c r="AE9" s="77" t="s">
        <v>1733</v>
      </c>
      <c r="AF9" s="77" t="s">
        <v>1501</v>
      </c>
    </row>
    <row r="10" spans="1:32" ht="12">
      <c r="A10" s="16"/>
      <c r="B10" s="16"/>
      <c r="C10" s="16"/>
      <c r="D10" s="16"/>
      <c r="F10" s="75" t="s">
        <v>1501</v>
      </c>
      <c r="G10" s="76" t="s">
        <v>2328</v>
      </c>
      <c r="H10" s="77" t="s">
        <v>2329</v>
      </c>
      <c r="I10" s="77" t="s">
        <v>2424</v>
      </c>
      <c r="J10" s="77" t="s">
        <v>2425</v>
      </c>
      <c r="K10" s="1079">
        <v>8</v>
      </c>
      <c r="L10" s="1045">
        <v>17</v>
      </c>
      <c r="M10" s="1044"/>
      <c r="N10" s="988">
        <v>5</v>
      </c>
      <c r="O10" s="77" t="s">
        <v>1853</v>
      </c>
      <c r="P10" s="77" t="s">
        <v>1854</v>
      </c>
      <c r="Q10" s="77" t="s">
        <v>1501</v>
      </c>
      <c r="R10" s="16"/>
      <c r="S10" s="16"/>
      <c r="T10" s="16"/>
      <c r="U10" s="16"/>
      <c r="V10" s="16"/>
      <c r="W10" s="16"/>
      <c r="X10" s="77">
        <v>5</v>
      </c>
      <c r="Y10" s="692" t="s">
        <v>1853</v>
      </c>
      <c r="Z10" s="77" t="s">
        <v>1854</v>
      </c>
      <c r="AA10" s="77" t="s">
        <v>1501</v>
      </c>
      <c r="AB10" s="16"/>
      <c r="AC10" s="77">
        <v>5</v>
      </c>
      <c r="AD10" s="77" t="s">
        <v>1652</v>
      </c>
      <c r="AE10" s="77" t="s">
        <v>1653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1876</v>
      </c>
      <c r="P11" s="77" t="s">
        <v>1877</v>
      </c>
      <c r="Q11" s="77" t="s">
        <v>1501</v>
      </c>
      <c r="R11" s="16"/>
      <c r="S11" s="16"/>
      <c r="T11" s="16"/>
      <c r="U11" s="16"/>
      <c r="V11" s="16"/>
      <c r="W11" s="16"/>
      <c r="X11" s="77">
        <v>6</v>
      </c>
      <c r="Y11" s="692" t="s">
        <v>1876</v>
      </c>
      <c r="Z11" s="77" t="s">
        <v>1877</v>
      </c>
      <c r="AA11" s="77" t="s">
        <v>1501</v>
      </c>
      <c r="AB11" s="16"/>
      <c r="AC11" s="77">
        <v>6</v>
      </c>
      <c r="AD11" s="77" t="s">
        <v>2328</v>
      </c>
      <c r="AE11" s="77" t="s">
        <v>2329</v>
      </c>
      <c r="AF11" s="77" t="s">
        <v>1501</v>
      </c>
    </row>
    <row r="12" spans="1:32" ht="12">
      <c r="A12" s="16"/>
      <c r="B12" s="16"/>
      <c r="C12" s="16"/>
      <c r="D12" s="16"/>
      <c r="F12" s="75" t="s">
        <v>1505</v>
      </c>
      <c r="G12" s="76" t="s">
        <v>2328</v>
      </c>
      <c r="H12" s="77"/>
      <c r="I12" s="77" t="s">
        <v>2328</v>
      </c>
      <c r="J12" s="77"/>
      <c r="K12" s="1079" t="s">
        <v>1544</v>
      </c>
      <c r="L12" s="1045"/>
      <c r="M12" s="1044"/>
      <c r="N12" s="988">
        <v>7</v>
      </c>
      <c r="O12" s="77" t="s">
        <v>1899</v>
      </c>
      <c r="P12" s="77" t="s">
        <v>1900</v>
      </c>
      <c r="Q12" s="77" t="s">
        <v>1501</v>
      </c>
      <c r="R12" s="16"/>
      <c r="S12" s="16"/>
      <c r="T12" s="16"/>
      <c r="U12" s="16"/>
      <c r="V12" s="16"/>
      <c r="W12" s="16"/>
      <c r="X12" s="77">
        <v>7</v>
      </c>
      <c r="Y12" s="692" t="s">
        <v>1899</v>
      </c>
      <c r="Z12" s="77" t="s">
        <v>1900</v>
      </c>
      <c r="AA12" s="77" t="s">
        <v>1501</v>
      </c>
      <c r="AB12" s="16"/>
      <c r="AC12" s="77">
        <v>7</v>
      </c>
      <c r="AD12" s="77" t="s">
        <v>1676</v>
      </c>
      <c r="AE12" s="77" t="s">
        <v>1677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1922</v>
      </c>
      <c r="P13" s="77" t="s">
        <v>1923</v>
      </c>
      <c r="Q13" s="77" t="s">
        <v>1501</v>
      </c>
      <c r="R13" s="16"/>
      <c r="S13" s="16"/>
      <c r="T13" s="16"/>
      <c r="U13" s="16"/>
      <c r="V13" s="16"/>
      <c r="W13" s="16"/>
      <c r="X13" s="77">
        <v>8</v>
      </c>
      <c r="Y13" s="692" t="s">
        <v>1922</v>
      </c>
      <c r="Z13" s="77" t="s">
        <v>1923</v>
      </c>
      <c r="AA13" s="77" t="s">
        <v>1501</v>
      </c>
      <c r="AB13" s="16"/>
      <c r="AC13" s="77">
        <v>8</v>
      </c>
      <c r="AD13" s="77" t="s">
        <v>1688</v>
      </c>
      <c r="AE13" s="77" t="s">
        <v>1689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1945</v>
      </c>
      <c r="P14" s="77" t="s">
        <v>1946</v>
      </c>
      <c r="Q14" s="77" t="s">
        <v>1501</v>
      </c>
      <c r="R14" s="16"/>
      <c r="S14" s="16"/>
      <c r="T14" s="16"/>
      <c r="U14" s="16"/>
      <c r="V14" s="16"/>
      <c r="W14" s="16"/>
      <c r="X14" s="77">
        <v>9</v>
      </c>
      <c r="Y14" s="692" t="s">
        <v>1945</v>
      </c>
      <c r="Z14" s="77" t="s">
        <v>1946</v>
      </c>
      <c r="AA14" s="77" t="s">
        <v>1501</v>
      </c>
      <c r="AB14" s="16"/>
      <c r="AC14" s="77">
        <v>9</v>
      </c>
      <c r="AD14" s="77" t="s">
        <v>1724</v>
      </c>
      <c r="AE14" s="77" t="s">
        <v>1725</v>
      </c>
      <c r="AF14" s="77" t="s">
        <v>1501</v>
      </c>
    </row>
    <row r="15" spans="1:32" ht="12">
      <c r="A15" s="16"/>
      <c r="B15" s="16"/>
      <c r="C15" s="16"/>
      <c r="D15" s="16"/>
      <c r="E15" s="16"/>
      <c r="F15" s="16"/>
      <c r="G15" s="16"/>
      <c r="H15" s="16"/>
      <c r="I15" s="16"/>
      <c r="J15" s="16"/>
      <c r="K15" s="1044"/>
      <c r="L15" s="1044"/>
      <c r="M15" s="1044"/>
      <c r="N15" s="988">
        <v>10</v>
      </c>
      <c r="O15" s="77" t="s">
        <v>1968</v>
      </c>
      <c r="P15" s="77" t="s">
        <v>1969</v>
      </c>
      <c r="Q15" s="77" t="s">
        <v>1501</v>
      </c>
      <c r="R15" s="16"/>
      <c r="S15" s="16"/>
      <c r="T15" s="16"/>
      <c r="U15" s="16"/>
      <c r="V15" s="16"/>
      <c r="W15" s="16"/>
      <c r="X15" s="77">
        <v>10</v>
      </c>
      <c r="Y15" s="692" t="s">
        <v>1968</v>
      </c>
      <c r="Z15" s="77" t="s">
        <v>1969</v>
      </c>
      <c r="AA15" s="77" t="s">
        <v>1501</v>
      </c>
      <c r="AB15" s="16"/>
      <c r="AC15" s="77">
        <v>10</v>
      </c>
      <c r="AD15" s="77" t="s">
        <v>1680</v>
      </c>
      <c r="AE15" s="77" t="s">
        <v>1681</v>
      </c>
      <c r="AF15" s="77" t="s">
        <v>1501</v>
      </c>
    </row>
    <row r="16" spans="1:32" ht="12">
      <c r="A16" s="16"/>
      <c r="B16" s="16"/>
      <c r="C16" s="16"/>
      <c r="D16" s="16"/>
      <c r="E16" s="16"/>
      <c r="F16" s="16"/>
      <c r="G16" s="16"/>
      <c r="H16" s="16"/>
      <c r="I16" s="16"/>
      <c r="J16" s="16"/>
      <c r="K16" s="1044"/>
      <c r="L16" s="1044"/>
      <c r="M16" s="1044"/>
      <c r="N16" s="988">
        <v>11</v>
      </c>
      <c r="O16" s="77" t="s">
        <v>1991</v>
      </c>
      <c r="P16" s="77" t="s">
        <v>1992</v>
      </c>
      <c r="Q16" s="77" t="s">
        <v>1501</v>
      </c>
      <c r="R16" s="16"/>
      <c r="S16" s="16"/>
      <c r="T16" s="16"/>
      <c r="U16" s="16"/>
      <c r="V16" s="16"/>
      <c r="W16" s="16"/>
      <c r="X16" s="77">
        <v>11</v>
      </c>
      <c r="Y16" s="692" t="s">
        <v>1991</v>
      </c>
      <c r="Z16" s="77" t="s">
        <v>1992</v>
      </c>
      <c r="AA16" s="77" t="s">
        <v>1501</v>
      </c>
      <c r="AB16" s="16"/>
      <c r="AC16" s="77">
        <v>11</v>
      </c>
      <c r="AD16" s="77" t="s">
        <v>1660</v>
      </c>
      <c r="AE16" s="77" t="s">
        <v>1661</v>
      </c>
      <c r="AF16" s="77" t="s">
        <v>1501</v>
      </c>
    </row>
    <row r="17" spans="1:32" ht="12">
      <c r="A17" s="16"/>
      <c r="B17" s="16"/>
      <c r="C17" s="16"/>
      <c r="D17" s="16"/>
      <c r="E17" s="16"/>
      <c r="F17" s="16"/>
      <c r="G17" s="16"/>
      <c r="H17" s="16"/>
      <c r="I17" s="16"/>
      <c r="J17" s="16"/>
      <c r="K17" s="1044"/>
      <c r="L17" s="1044"/>
      <c r="M17" s="1044"/>
      <c r="N17" s="988">
        <v>12</v>
      </c>
      <c r="O17" s="77" t="s">
        <v>2014</v>
      </c>
      <c r="P17" s="77" t="s">
        <v>2015</v>
      </c>
      <c r="Q17" s="77" t="s">
        <v>1501</v>
      </c>
      <c r="R17" s="16"/>
      <c r="S17" s="16"/>
      <c r="T17" s="16"/>
      <c r="U17" s="16"/>
      <c r="V17" s="16"/>
      <c r="W17" s="16"/>
      <c r="X17" s="77">
        <v>12</v>
      </c>
      <c r="Y17" s="692" t="s">
        <v>2014</v>
      </c>
      <c r="Z17" s="77" t="s">
        <v>2015</v>
      </c>
      <c r="AA17" s="77" t="s">
        <v>1501</v>
      </c>
      <c r="AB17" s="16"/>
      <c r="AC17" s="77">
        <v>12</v>
      </c>
      <c r="AD17" s="77" t="s">
        <v>1559</v>
      </c>
      <c r="AE17" s="77" t="s">
        <v>1560</v>
      </c>
      <c r="AF17" s="77" t="s">
        <v>1501</v>
      </c>
    </row>
    <row r="18" spans="1:32" ht="12">
      <c r="A18" s="16"/>
      <c r="B18" s="16"/>
      <c r="C18" s="16"/>
      <c r="D18" s="16"/>
      <c r="E18" s="16"/>
      <c r="F18" s="16"/>
      <c r="G18" s="16"/>
      <c r="H18" s="16"/>
      <c r="I18" s="16"/>
      <c r="J18" s="16"/>
      <c r="K18" s="1044"/>
      <c r="L18" s="1044"/>
      <c r="M18" s="1044"/>
      <c r="N18" s="988">
        <v>13</v>
      </c>
      <c r="O18" s="77" t="s">
        <v>2037</v>
      </c>
      <c r="P18" s="77" t="s">
        <v>2038</v>
      </c>
      <c r="Q18" s="77" t="s">
        <v>1501</v>
      </c>
      <c r="R18" s="16"/>
      <c r="S18" s="16"/>
      <c r="T18" s="16"/>
      <c r="U18" s="16"/>
      <c r="V18" s="16"/>
      <c r="W18" s="16"/>
      <c r="X18" s="77">
        <v>13</v>
      </c>
      <c r="Y18" s="692" t="s">
        <v>2037</v>
      </c>
      <c r="Z18" s="77" t="s">
        <v>2038</v>
      </c>
      <c r="AA18" s="77" t="s">
        <v>1501</v>
      </c>
      <c r="AB18" s="16"/>
      <c r="AC18" s="77">
        <v>13</v>
      </c>
      <c r="AD18" s="77" t="s">
        <v>1696</v>
      </c>
      <c r="AE18" s="77" t="s">
        <v>1697</v>
      </c>
      <c r="AF18" s="77" t="s">
        <v>1501</v>
      </c>
    </row>
    <row r="19" spans="1:32" ht="12">
      <c r="A19" s="16"/>
      <c r="B19" s="16"/>
      <c r="C19" s="16"/>
      <c r="D19" s="16"/>
      <c r="E19" s="16"/>
      <c r="F19" s="16"/>
      <c r="G19" s="16"/>
      <c r="H19" s="16"/>
      <c r="I19" s="16"/>
      <c r="J19" s="16"/>
      <c r="K19" s="1044"/>
      <c r="L19" s="1044"/>
      <c r="M19" s="1044"/>
      <c r="N19" s="988">
        <v>14</v>
      </c>
      <c r="O19" s="77" t="s">
        <v>2060</v>
      </c>
      <c r="P19" s="77" t="s">
        <v>2061</v>
      </c>
      <c r="Q19" s="77" t="s">
        <v>1501</v>
      </c>
      <c r="R19" s="16"/>
      <c r="S19" s="16"/>
      <c r="T19" s="16"/>
      <c r="U19" s="16"/>
      <c r="V19" s="16"/>
      <c r="W19" s="16"/>
      <c r="X19" s="77">
        <v>14</v>
      </c>
      <c r="Y19" s="692" t="s">
        <v>2060</v>
      </c>
      <c r="Z19" s="77" t="s">
        <v>2061</v>
      </c>
      <c r="AA19" s="77" t="s">
        <v>1501</v>
      </c>
      <c r="AB19" s="16"/>
      <c r="AC19" s="77">
        <v>14</v>
      </c>
      <c r="AD19" s="77" t="s">
        <v>1563</v>
      </c>
      <c r="AE19" s="77" t="s">
        <v>1564</v>
      </c>
      <c r="AF19" s="77" t="s">
        <v>1501</v>
      </c>
    </row>
    <row r="20" spans="1:32" ht="12">
      <c r="A20" s="16"/>
      <c r="B20" s="16"/>
      <c r="C20" s="16"/>
      <c r="D20" s="16"/>
      <c r="E20" s="16"/>
      <c r="F20" s="16"/>
      <c r="G20" s="16"/>
      <c r="H20" s="16"/>
      <c r="I20" s="16"/>
      <c r="J20" s="16"/>
      <c r="K20" s="1044"/>
      <c r="L20" s="1044"/>
      <c r="M20" s="1044"/>
      <c r="N20" s="988">
        <v>15</v>
      </c>
      <c r="O20" s="77" t="s">
        <v>2083</v>
      </c>
      <c r="P20" s="77" t="s">
        <v>2084</v>
      </c>
      <c r="Q20" s="77" t="s">
        <v>1501</v>
      </c>
      <c r="R20" s="16"/>
      <c r="S20" s="16"/>
      <c r="T20" s="16"/>
      <c r="U20" s="16"/>
      <c r="V20" s="16"/>
      <c r="W20" s="16"/>
      <c r="X20" s="77">
        <v>15</v>
      </c>
      <c r="Y20" s="692" t="s">
        <v>2083</v>
      </c>
      <c r="Z20" s="77" t="s">
        <v>2084</v>
      </c>
      <c r="AA20" s="77" t="s">
        <v>1501</v>
      </c>
      <c r="AB20" s="16"/>
      <c r="AC20" s="77">
        <v>15</v>
      </c>
      <c r="AD20" s="77" t="s">
        <v>1684</v>
      </c>
      <c r="AE20" s="77" t="s">
        <v>1685</v>
      </c>
      <c r="AF20" s="77" t="s">
        <v>1501</v>
      </c>
    </row>
    <row r="21" spans="1:32" ht="12">
      <c r="A21" s="16"/>
      <c r="B21" s="16"/>
      <c r="C21" s="16"/>
      <c r="D21" s="16"/>
      <c r="E21" s="16"/>
      <c r="F21" s="16"/>
      <c r="G21" s="16"/>
      <c r="H21" s="16"/>
      <c r="I21" s="16"/>
      <c r="J21" s="16"/>
      <c r="K21" s="1044"/>
      <c r="L21" s="1044"/>
      <c r="M21" s="1044"/>
      <c r="N21" s="988">
        <v>16</v>
      </c>
      <c r="O21" s="77" t="s">
        <v>2106</v>
      </c>
      <c r="P21" s="77" t="s">
        <v>2107</v>
      </c>
      <c r="Q21" s="77" t="s">
        <v>1501</v>
      </c>
      <c r="R21" s="16"/>
      <c r="S21" s="16"/>
      <c r="T21" s="16"/>
      <c r="U21" s="16"/>
      <c r="V21" s="16"/>
      <c r="W21" s="16"/>
      <c r="X21" s="77">
        <v>16</v>
      </c>
      <c r="Y21" s="692" t="s">
        <v>2106</v>
      </c>
      <c r="Z21" s="77" t="s">
        <v>2107</v>
      </c>
      <c r="AA21" s="77" t="s">
        <v>1501</v>
      </c>
      <c r="AB21" s="16"/>
      <c r="AC21" s="77">
        <v>16</v>
      </c>
      <c r="AD21" s="77" t="s">
        <v>1736</v>
      </c>
      <c r="AE21" s="77" t="s">
        <v>1737</v>
      </c>
      <c r="AF21" s="77" t="s">
        <v>1501</v>
      </c>
    </row>
    <row r="22" spans="1:32" ht="12">
      <c r="A22" s="16"/>
      <c r="B22" s="16"/>
      <c r="C22" s="16"/>
      <c r="D22" s="16"/>
      <c r="E22" s="16"/>
      <c r="F22" s="16"/>
      <c r="G22" s="16"/>
      <c r="H22" s="16"/>
      <c r="I22" s="16"/>
      <c r="J22" s="16"/>
      <c r="K22" s="1044"/>
      <c r="L22" s="1044"/>
      <c r="M22" s="1044"/>
      <c r="N22" s="988">
        <v>17</v>
      </c>
      <c r="O22" s="77" t="s">
        <v>2129</v>
      </c>
      <c r="P22" s="77" t="s">
        <v>2130</v>
      </c>
      <c r="Q22" s="77" t="s">
        <v>1501</v>
      </c>
      <c r="R22" s="16"/>
      <c r="S22" s="16"/>
      <c r="T22" s="16"/>
      <c r="U22" s="16"/>
      <c r="V22" s="16"/>
      <c r="W22" s="16"/>
      <c r="X22" s="77">
        <v>17</v>
      </c>
      <c r="Y22" s="692" t="s">
        <v>2129</v>
      </c>
      <c r="Z22" s="77" t="s">
        <v>2130</v>
      </c>
      <c r="AA22" s="77" t="s">
        <v>1501</v>
      </c>
      <c r="AB22" s="16"/>
      <c r="AC22" s="77">
        <v>17</v>
      </c>
      <c r="AD22" s="77" t="s">
        <v>1728</v>
      </c>
      <c r="AE22" s="77" t="s">
        <v>1729</v>
      </c>
      <c r="AF22" s="77" t="s">
        <v>1501</v>
      </c>
    </row>
    <row r="23" spans="1:32" ht="12">
      <c r="A23" s="16"/>
      <c r="B23" s="16"/>
      <c r="C23" s="16"/>
      <c r="D23" s="16"/>
      <c r="E23" s="16"/>
      <c r="F23" s="16"/>
      <c r="G23" s="16"/>
      <c r="H23" s="16"/>
      <c r="I23" s="16"/>
      <c r="J23" s="16"/>
      <c r="K23" s="1044"/>
      <c r="L23" s="1044"/>
      <c r="M23" s="1044"/>
      <c r="N23" s="988">
        <v>18</v>
      </c>
      <c r="O23" s="77" t="s">
        <v>2152</v>
      </c>
      <c r="P23" s="77" t="s">
        <v>2153</v>
      </c>
      <c r="Q23" s="77" t="s">
        <v>1501</v>
      </c>
      <c r="R23" s="16"/>
      <c r="S23" s="16"/>
      <c r="T23" s="16"/>
      <c r="U23" s="16"/>
      <c r="V23" s="16"/>
      <c r="W23" s="16"/>
      <c r="X23" s="77">
        <v>18</v>
      </c>
      <c r="Y23" s="692" t="s">
        <v>2152</v>
      </c>
      <c r="Z23" s="77" t="s">
        <v>2153</v>
      </c>
      <c r="AA23" s="77" t="s">
        <v>1501</v>
      </c>
      <c r="AB23" s="16"/>
      <c r="AC23" s="77">
        <v>18</v>
      </c>
      <c r="AD23" s="77" t="s">
        <v>1644</v>
      </c>
      <c r="AE23" s="77" t="s">
        <v>1645</v>
      </c>
      <c r="AF23" s="77" t="s">
        <v>1501</v>
      </c>
    </row>
    <row r="24" spans="1:32" ht="12">
      <c r="A24" s="16"/>
      <c r="B24" s="16"/>
      <c r="C24" s="16"/>
      <c r="D24" s="16"/>
      <c r="E24" s="16"/>
      <c r="F24" s="16"/>
      <c r="G24" s="16"/>
      <c r="H24" s="16"/>
      <c r="I24" s="16"/>
      <c r="J24" s="16"/>
      <c r="K24" s="1044"/>
      <c r="L24" s="1044"/>
      <c r="M24" s="1044"/>
      <c r="N24" s="988">
        <v>19</v>
      </c>
      <c r="O24" s="77" t="s">
        <v>1756</v>
      </c>
      <c r="P24" s="77" t="s">
        <v>1757</v>
      </c>
      <c r="Q24" s="77" t="s">
        <v>1501</v>
      </c>
      <c r="R24" s="16"/>
      <c r="S24" s="16"/>
      <c r="T24" s="16"/>
      <c r="U24" s="16"/>
      <c r="V24" s="16"/>
      <c r="W24" s="16"/>
      <c r="X24" s="77">
        <v>19</v>
      </c>
      <c r="Y24" s="692" t="s">
        <v>1756</v>
      </c>
      <c r="Z24" s="77" t="s">
        <v>1757</v>
      </c>
      <c r="AA24" s="77" t="s">
        <v>1501</v>
      </c>
      <c r="AB24" s="16"/>
      <c r="AC24" s="77">
        <v>19</v>
      </c>
      <c r="AD24" s="77" t="s">
        <v>1716</v>
      </c>
      <c r="AE24" s="77" t="s">
        <v>1717</v>
      </c>
      <c r="AF24" s="77" t="s">
        <v>1501</v>
      </c>
    </row>
    <row r="25" spans="1:32" ht="12">
      <c r="A25" s="16"/>
      <c r="B25" s="16"/>
      <c r="C25" s="16"/>
      <c r="D25" s="16"/>
      <c r="E25" s="16"/>
      <c r="F25" s="16"/>
      <c r="G25" s="16"/>
      <c r="H25" s="16"/>
      <c r="I25" s="16"/>
      <c r="J25" s="16"/>
      <c r="K25" s="1044"/>
      <c r="L25" s="1044"/>
      <c r="M25" s="1044"/>
      <c r="N25" s="988">
        <v>20</v>
      </c>
      <c r="O25" s="77" t="s">
        <v>2194</v>
      </c>
      <c r="P25" s="77" t="s">
        <v>2195</v>
      </c>
      <c r="Q25" s="77" t="s">
        <v>1501</v>
      </c>
      <c r="R25" s="16"/>
      <c r="S25" s="16"/>
      <c r="T25" s="16"/>
      <c r="U25" s="16"/>
      <c r="V25" s="16"/>
      <c r="W25" s="16"/>
      <c r="X25" s="77">
        <v>20</v>
      </c>
      <c r="Y25" s="692" t="s">
        <v>2194</v>
      </c>
      <c r="Z25" s="77" t="s">
        <v>2195</v>
      </c>
      <c r="AA25" s="77" t="s">
        <v>1501</v>
      </c>
      <c r="AB25" s="16"/>
      <c r="AC25" s="77">
        <v>20</v>
      </c>
      <c r="AD25" s="77" t="s">
        <v>1700</v>
      </c>
      <c r="AE25" s="77" t="s">
        <v>1701</v>
      </c>
      <c r="AF25" s="77" t="s">
        <v>1501</v>
      </c>
    </row>
    <row r="26" spans="1:32" ht="12">
      <c r="A26" s="16"/>
      <c r="B26" s="16"/>
      <c r="C26" s="16"/>
      <c r="D26" s="16"/>
      <c r="E26" s="16"/>
      <c r="F26" s="16"/>
      <c r="G26" s="16"/>
      <c r="H26" s="16"/>
      <c r="I26" s="16"/>
      <c r="J26" s="16"/>
      <c r="K26" s="1044"/>
      <c r="L26" s="1044"/>
      <c r="M26" s="1044"/>
      <c r="N26" s="988">
        <v>21</v>
      </c>
      <c r="O26" s="77" t="s">
        <v>2217</v>
      </c>
      <c r="P26" s="77" t="s">
        <v>2218</v>
      </c>
      <c r="Q26" s="77" t="s">
        <v>1501</v>
      </c>
      <c r="R26" s="16"/>
      <c r="S26" s="16"/>
      <c r="T26" s="16"/>
      <c r="U26" s="16"/>
      <c r="V26" s="16"/>
      <c r="W26" s="16"/>
      <c r="X26" s="77">
        <v>21</v>
      </c>
      <c r="Y26" s="692" t="s">
        <v>2217</v>
      </c>
      <c r="Z26" s="77" t="s">
        <v>2218</v>
      </c>
      <c r="AA26" s="77" t="s">
        <v>1501</v>
      </c>
      <c r="AB26" s="16"/>
      <c r="AC26" s="77">
        <v>21</v>
      </c>
      <c r="AD26" s="77" t="s">
        <v>1704</v>
      </c>
      <c r="AE26" s="77" t="s">
        <v>1705</v>
      </c>
      <c r="AF26" s="77" t="s">
        <v>1501</v>
      </c>
    </row>
    <row r="27" spans="1:32" ht="12">
      <c r="A27" s="16"/>
      <c r="B27" s="16"/>
      <c r="C27" s="16"/>
      <c r="D27" s="16"/>
      <c r="E27" s="16"/>
      <c r="F27" s="16"/>
      <c r="G27" s="16"/>
      <c r="H27" s="16"/>
      <c r="I27" s="16"/>
      <c r="J27" s="16"/>
      <c r="K27" s="1044"/>
      <c r="L27" s="1044"/>
      <c r="M27" s="1044"/>
      <c r="N27" s="988">
        <v>22</v>
      </c>
      <c r="O27" s="77" t="s">
        <v>2240</v>
      </c>
      <c r="P27" s="77" t="s">
        <v>2241</v>
      </c>
      <c r="Q27" s="77" t="s">
        <v>1501</v>
      </c>
      <c r="R27" s="16"/>
      <c r="S27" s="16"/>
      <c r="T27" s="16"/>
      <c r="U27" s="16"/>
      <c r="V27" s="16"/>
      <c r="W27" s="16"/>
      <c r="X27" s="77">
        <v>22</v>
      </c>
      <c r="Y27" s="692" t="s">
        <v>2240</v>
      </c>
      <c r="Z27" s="77" t="s">
        <v>2241</v>
      </c>
      <c r="AA27" s="77" t="s">
        <v>1501</v>
      </c>
      <c r="AB27" s="16"/>
      <c r="AC27" s="77">
        <v>22</v>
      </c>
      <c r="AD27" s="77" t="s">
        <v>1664</v>
      </c>
      <c r="AE27" s="77" t="s">
        <v>1665</v>
      </c>
      <c r="AF27" s="77" t="s">
        <v>1501</v>
      </c>
    </row>
    <row r="28" spans="1:32" ht="12">
      <c r="A28" s="16"/>
      <c r="B28" s="16"/>
      <c r="C28" s="16"/>
      <c r="D28" s="16"/>
      <c r="E28" s="16"/>
      <c r="F28" s="16"/>
      <c r="G28" s="16"/>
      <c r="H28" s="16"/>
      <c r="I28" s="16"/>
      <c r="J28" s="16"/>
      <c r="K28" s="1044"/>
      <c r="L28" s="1044"/>
      <c r="M28" s="1044"/>
      <c r="N28" s="988">
        <v>23</v>
      </c>
      <c r="O28" s="77" t="s">
        <v>2263</v>
      </c>
      <c r="P28" s="77" t="s">
        <v>2264</v>
      </c>
      <c r="Q28" s="77" t="s">
        <v>1501</v>
      </c>
      <c r="R28" s="16"/>
      <c r="S28" s="16"/>
      <c r="T28" s="16"/>
      <c r="U28" s="16"/>
      <c r="V28" s="16"/>
      <c r="W28" s="16"/>
      <c r="X28" s="77">
        <v>23</v>
      </c>
      <c r="Y28" s="692" t="s">
        <v>2263</v>
      </c>
      <c r="Z28" s="77" t="s">
        <v>2264</v>
      </c>
      <c r="AA28" s="77" t="s">
        <v>1501</v>
      </c>
      <c r="AB28" s="16"/>
      <c r="AC28" s="77">
        <v>23</v>
      </c>
      <c r="AD28" s="77" t="s">
        <v>1672</v>
      </c>
      <c r="AE28" s="77" t="s">
        <v>1673</v>
      </c>
      <c r="AF28" s="77" t="s">
        <v>1501</v>
      </c>
    </row>
    <row r="29" spans="1:32" ht="12">
      <c r="A29" s="16"/>
      <c r="B29" s="16"/>
      <c r="C29" s="16"/>
      <c r="D29" s="16"/>
      <c r="E29" s="16"/>
      <c r="F29" s="16"/>
      <c r="G29" s="16"/>
      <c r="H29" s="16"/>
      <c r="I29" s="16"/>
      <c r="J29" s="16"/>
      <c r="K29" s="1044"/>
      <c r="L29" s="1044"/>
      <c r="M29" s="1044"/>
      <c r="N29" s="988">
        <v>24</v>
      </c>
      <c r="O29" s="77" t="s">
        <v>1753</v>
      </c>
      <c r="P29" s="77" t="s">
        <v>1754</v>
      </c>
      <c r="Q29" s="77" t="s">
        <v>1501</v>
      </c>
      <c r="R29" s="16"/>
      <c r="S29" s="16"/>
      <c r="T29" s="16"/>
      <c r="U29" s="16"/>
      <c r="V29" s="16"/>
      <c r="W29" s="16"/>
      <c r="X29" s="77">
        <v>24</v>
      </c>
      <c r="Y29" s="692" t="s">
        <v>1753</v>
      </c>
      <c r="Z29" s="77" t="s">
        <v>1754</v>
      </c>
      <c r="AA29" s="77" t="s">
        <v>1501</v>
      </c>
      <c r="AB29" s="16"/>
      <c r="AC29" s="77">
        <v>24</v>
      </c>
      <c r="AD29" s="77" t="s">
        <v>1640</v>
      </c>
      <c r="AE29" s="77" t="s">
        <v>1641</v>
      </c>
      <c r="AF29" s="77" t="s">
        <v>1501</v>
      </c>
    </row>
    <row r="30" spans="1:32" ht="12">
      <c r="A30" s="16"/>
      <c r="B30" s="16"/>
      <c r="C30" s="16"/>
      <c r="D30" s="16"/>
      <c r="E30" s="16"/>
      <c r="F30" s="16"/>
      <c r="G30" s="16"/>
      <c r="H30" s="16"/>
      <c r="I30" s="16"/>
      <c r="J30" s="16"/>
      <c r="K30" s="1044"/>
      <c r="L30" s="1044"/>
      <c r="M30" s="1044"/>
      <c r="N30" s="988">
        <v>25</v>
      </c>
      <c r="O30" s="77" t="s">
        <v>2305</v>
      </c>
      <c r="P30" s="77" t="s">
        <v>2306</v>
      </c>
      <c r="Q30" s="77" t="s">
        <v>1501</v>
      </c>
      <c r="R30" s="16"/>
      <c r="S30" s="16"/>
      <c r="T30" s="16"/>
      <c r="U30" s="16"/>
      <c r="V30" s="16"/>
      <c r="W30" s="16"/>
      <c r="X30" s="77">
        <v>25</v>
      </c>
      <c r="Y30" s="692" t="s">
        <v>2305</v>
      </c>
      <c r="Z30" s="77" t="s">
        <v>2306</v>
      </c>
      <c r="AA30" s="77" t="s">
        <v>1501</v>
      </c>
      <c r="AB30" s="16"/>
      <c r="AC30" s="77">
        <v>25</v>
      </c>
      <c r="AD30" s="77" t="s">
        <v>2419</v>
      </c>
      <c r="AE30" s="77" t="s">
        <v>2420</v>
      </c>
      <c r="AF30" s="77" t="s">
        <v>1501</v>
      </c>
    </row>
    <row r="31" spans="1:32" ht="12">
      <c r="A31" s="16"/>
      <c r="B31" s="16"/>
      <c r="C31" s="16"/>
      <c r="D31" s="16"/>
      <c r="E31" s="16"/>
      <c r="F31" s="16"/>
      <c r="G31" s="16"/>
      <c r="H31" s="16"/>
      <c r="I31" s="16"/>
      <c r="J31" s="16"/>
      <c r="K31" s="1044"/>
      <c r="L31" s="1044"/>
      <c r="M31" s="1044"/>
      <c r="N31" s="988">
        <v>26</v>
      </c>
      <c r="O31" s="77" t="s">
        <v>2328</v>
      </c>
      <c r="P31" s="77" t="s">
        <v>2329</v>
      </c>
      <c r="Q31" s="77" t="s">
        <v>1501</v>
      </c>
      <c r="R31" s="16"/>
      <c r="S31" s="16"/>
      <c r="T31" s="16"/>
      <c r="U31" s="16"/>
      <c r="V31" s="16"/>
      <c r="W31" s="16"/>
      <c r="X31" s="77">
        <v>26</v>
      </c>
      <c r="Y31" s="692" t="s">
        <v>2328</v>
      </c>
      <c r="Z31" s="77" t="s">
        <v>2329</v>
      </c>
      <c r="AA31" s="77" t="s">
        <v>1501</v>
      </c>
      <c r="AB31" s="16"/>
      <c r="AC31" s="77">
        <v>26</v>
      </c>
      <c r="AD31" s="77" t="s">
        <v>1708</v>
      </c>
      <c r="AE31" s="77" t="s">
        <v>1709</v>
      </c>
      <c r="AF31" s="77" t="s">
        <v>1501</v>
      </c>
    </row>
    <row r="32" spans="1:32" ht="12">
      <c r="A32" s="16"/>
      <c r="B32" s="16"/>
      <c r="C32" s="16"/>
      <c r="D32" s="16"/>
      <c r="E32" s="16"/>
      <c r="F32" s="16"/>
      <c r="G32" s="16"/>
      <c r="H32" s="16"/>
      <c r="I32" s="16"/>
      <c r="J32" s="16"/>
      <c r="K32" s="1044"/>
      <c r="L32" s="1044"/>
      <c r="M32" s="1044"/>
      <c r="N32" s="988">
        <v>27</v>
      </c>
      <c r="O32" s="77" t="s">
        <v>2351</v>
      </c>
      <c r="P32" s="77" t="s">
        <v>2352</v>
      </c>
      <c r="Q32" s="77" t="s">
        <v>1501</v>
      </c>
      <c r="R32" s="16"/>
      <c r="S32" s="16"/>
      <c r="T32" s="16"/>
      <c r="U32" s="16"/>
      <c r="V32" s="16"/>
      <c r="W32" s="16"/>
      <c r="X32" s="77">
        <v>27</v>
      </c>
      <c r="Y32" s="692" t="s">
        <v>2351</v>
      </c>
      <c r="Z32" s="77" t="s">
        <v>2352</v>
      </c>
      <c r="AA32" s="77" t="s">
        <v>1501</v>
      </c>
      <c r="AB32" s="16"/>
      <c r="AC32" s="77">
        <v>27</v>
      </c>
      <c r="AD32" s="77" t="s">
        <v>1668</v>
      </c>
      <c r="AE32" s="77" t="s">
        <v>1669</v>
      </c>
      <c r="AF32" s="77" t="s">
        <v>1501</v>
      </c>
    </row>
    <row r="33" spans="1:32" ht="12">
      <c r="A33" s="16"/>
      <c r="B33" s="16"/>
      <c r="C33" s="16"/>
      <c r="D33" s="16"/>
      <c r="E33" s="16"/>
      <c r="F33" s="16"/>
      <c r="G33" s="16"/>
      <c r="H33" s="16"/>
      <c r="I33" s="16"/>
      <c r="J33" s="16"/>
      <c r="K33" s="1044"/>
      <c r="L33" s="1044"/>
      <c r="M33" s="1044"/>
      <c r="N33" s="988">
        <v>28</v>
      </c>
      <c r="O33" s="77" t="s">
        <v>2374</v>
      </c>
      <c r="P33" s="77" t="s">
        <v>2375</v>
      </c>
      <c r="Q33" s="77" t="s">
        <v>1501</v>
      </c>
      <c r="R33" s="16"/>
      <c r="S33" s="16"/>
      <c r="T33" s="16"/>
      <c r="U33" s="16"/>
      <c r="V33" s="16"/>
      <c r="W33" s="16"/>
      <c r="X33" s="77">
        <v>28</v>
      </c>
      <c r="Y33" s="692" t="s">
        <v>2374</v>
      </c>
      <c r="Z33" s="77" t="s">
        <v>2375</v>
      </c>
      <c r="AA33" s="77" t="s">
        <v>1501</v>
      </c>
      <c r="AB33" s="16"/>
      <c r="AC33" s="77">
        <v>28</v>
      </c>
      <c r="AD33" s="77" t="s">
        <v>1744</v>
      </c>
      <c r="AE33" s="77" t="s">
        <v>1745</v>
      </c>
      <c r="AF33" s="77" t="s">
        <v>1501</v>
      </c>
    </row>
    <row r="34" spans="1:32" ht="12">
      <c r="A34" s="16"/>
      <c r="B34" s="16"/>
      <c r="C34" s="16"/>
      <c r="D34" s="16"/>
      <c r="E34" s="16"/>
      <c r="F34" s="16"/>
      <c r="G34" s="16"/>
      <c r="H34" s="16"/>
      <c r="I34" s="16"/>
      <c r="J34" s="16"/>
      <c r="K34" s="1044"/>
      <c r="L34" s="1044"/>
      <c r="M34" s="1044"/>
      <c r="N34" s="988">
        <v>29</v>
      </c>
      <c r="O34" s="77" t="s">
        <v>2397</v>
      </c>
      <c r="P34" s="77" t="s">
        <v>2398</v>
      </c>
      <c r="Q34" s="77" t="s">
        <v>1501</v>
      </c>
      <c r="R34" s="16"/>
      <c r="S34" s="16"/>
      <c r="T34" s="16"/>
      <c r="U34" s="16"/>
      <c r="V34" s="16"/>
      <c r="W34" s="16"/>
      <c r="X34" s="77">
        <v>29</v>
      </c>
      <c r="Y34" s="692" t="s">
        <v>2397</v>
      </c>
      <c r="Z34" s="77" t="s">
        <v>2398</v>
      </c>
      <c r="AA34" s="77" t="s">
        <v>1501</v>
      </c>
      <c r="AB34" s="16"/>
      <c r="AC34" s="77">
        <v>29</v>
      </c>
      <c r="AD34" s="77" t="s">
        <v>1740</v>
      </c>
      <c r="AE34" s="77" t="s">
        <v>1741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1712</v>
      </c>
      <c r="AE35" s="77" t="s">
        <v>1713</v>
      </c>
      <c r="AF35" s="77" t="s">
        <v>1501</v>
      </c>
    </row>
    <row r="36" spans="1:32" ht="12">
      <c r="A36" s="16"/>
      <c r="B36" s="16"/>
      <c r="C36" s="16"/>
      <c r="D36" s="16"/>
      <c r="E36" s="16"/>
      <c r="F36" s="16"/>
      <c r="G36" s="16"/>
      <c r="H36" s="16"/>
      <c r="I36" s="16"/>
      <c r="J36" s="16"/>
      <c r="K36" s="1044"/>
      <c r="L36" s="1044"/>
      <c r="M36" s="1044"/>
      <c r="N36" s="988">
        <v>31</v>
      </c>
      <c r="O36" s="77" t="s">
        <v>2424</v>
      </c>
      <c r="P36" s="77" t="s">
        <v>2425</v>
      </c>
      <c r="Q36" s="77" t="s">
        <v>1508</v>
      </c>
      <c r="R36" s="16"/>
      <c r="S36" s="16"/>
      <c r="T36" s="16"/>
      <c r="U36" s="16"/>
      <c r="V36" s="16"/>
      <c r="W36" s="16"/>
      <c r="X36" s="77">
        <v>31</v>
      </c>
      <c r="Y36" s="692">
        <v>0</v>
      </c>
      <c r="Z36" s="77">
        <v>0</v>
      </c>
      <c r="AA36" s="77">
        <v>0</v>
      </c>
      <c r="AB36" s="16"/>
      <c r="AC36" s="77">
        <v>31</v>
      </c>
      <c r="AD36" s="77" t="s">
        <v>1648</v>
      </c>
      <c r="AE36" s="77" t="s">
        <v>1649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1692</v>
      </c>
      <c r="AE37" s="77" t="s">
        <v>1693</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1656</v>
      </c>
      <c r="AE38" s="77" t="s">
        <v>1657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1554</v>
      </c>
      <c r="AE39" s="77" t="s">
        <v>1555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14</v>
      </c>
      <c r="I4" s="70" t="str">
        <f>HLOOKUP(I3,比較地域マスタ!$E$5:$L$6,2,0)</f>
        <v>神奈川県</v>
      </c>
      <c r="J4" s="70" t="str">
        <f>HLOOKUP(J3,比較地域マスタ!$E$5:$L$6,2,0)</f>
        <v>海老名市</v>
      </c>
      <c r="K4" s="70" t="str">
        <f>HLOOKUP(K3,比較地域マスタ!$E$5:$L$6,2,0)</f>
        <v>14215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海老名市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715.98533895519563</v>
      </c>
      <c r="BB5" s="29"/>
      <c r="BC5" s="17"/>
      <c r="BD5" s="1005">
        <f>SUM(BC6:BC8)</f>
        <v>489.52673068346525</v>
      </c>
      <c r="BE5" s="29"/>
      <c r="BF5" s="17"/>
      <c r="BG5" s="1005">
        <f>AK35</f>
        <v>312.01667278922031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704.55809840561585</v>
      </c>
      <c r="BA6" s="17"/>
      <c r="BB6" s="29"/>
      <c r="BC6" s="1005">
        <f>O32</f>
        <v>480.67758215878439</v>
      </c>
      <c r="BD6" s="17"/>
      <c r="BE6" s="29"/>
      <c r="BF6" s="1005">
        <f>AK36</f>
        <v>304.30079442328054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5.6464322721182061</v>
      </c>
      <c r="BA7" s="17"/>
      <c r="BB7" s="29"/>
      <c r="BC7" s="1005">
        <f>O33</f>
        <v>5.8920020244375833</v>
      </c>
      <c r="BD7" s="17"/>
      <c r="BE7" s="29"/>
      <c r="BF7" s="1005">
        <f t="shared" ref="BF7:BF8" si="0">AK37</f>
        <v>4.8218502935887599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5.7808082774615723</v>
      </c>
      <c r="BA8" s="17"/>
      <c r="BB8" s="29"/>
      <c r="BC8" s="1005">
        <f>O34</f>
        <v>2.95714650024326</v>
      </c>
      <c r="BD8" s="17"/>
      <c r="BE8" s="29"/>
      <c r="BF8" s="1005">
        <f t="shared" si="0"/>
        <v>2.894028072351027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1193.4246402779618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159.7847352381358</v>
      </c>
      <c r="BA9" s="1005">
        <f>AZ9</f>
        <v>159.7847352381358</v>
      </c>
      <c r="BB9" s="29"/>
      <c r="BC9" s="1005">
        <f>O35</f>
        <v>249.17291957330019</v>
      </c>
      <c r="BD9" s="1005">
        <f>BC9</f>
        <v>249.17291957330019</v>
      </c>
      <c r="BE9" s="29"/>
      <c r="BF9" s="1005">
        <f>AK39</f>
        <v>202.02080499807633</v>
      </c>
      <c r="BG9" s="1005">
        <f>AK39</f>
        <v>202.02080499807633</v>
      </c>
      <c r="BH9" s="29"/>
    </row>
    <row r="10" spans="1:62" ht="17.100000000000001" customHeight="1" thickBot="1">
      <c r="B10" s="323"/>
      <c r="C10" s="324"/>
      <c r="D10" s="326"/>
      <c r="E10" s="326"/>
      <c r="F10" s="326"/>
      <c r="G10" s="325"/>
      <c r="H10" s="325"/>
      <c r="I10" s="326"/>
      <c r="J10" s="327"/>
      <c r="K10" s="334"/>
      <c r="L10" s="246" t="s">
        <v>114</v>
      </c>
      <c r="M10" s="246"/>
      <c r="N10" s="563"/>
      <c r="O10" s="906">
        <f>SUM(O11:O13)</f>
        <v>715.98533895519563</v>
      </c>
      <c r="P10" s="453">
        <f t="shared" ref="P10:P22" si="1">O10/$O$9</f>
        <v>0.59994181014096937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138.14398297512341</v>
      </c>
      <c r="BA10" s="1005">
        <f>AZ10</f>
        <v>138.14398297512341</v>
      </c>
      <c r="BB10" s="29"/>
      <c r="BC10" s="1005">
        <f>O36</f>
        <v>166.81648152982149</v>
      </c>
      <c r="BD10" s="1005">
        <f>BC10</f>
        <v>166.81648152982149</v>
      </c>
      <c r="BE10" s="29"/>
      <c r="BF10" s="1005">
        <f>AK40</f>
        <v>160.49971169874368</v>
      </c>
      <c r="BG10" s="1005">
        <f>AK40</f>
        <v>160.49971169874368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704.55809840561585</v>
      </c>
      <c r="P11" s="454">
        <f t="shared" si="1"/>
        <v>0.59036664287534446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169.01481165756641</v>
      </c>
      <c r="BB11" s="29"/>
      <c r="BC11" s="1005"/>
      <c r="BD11" s="1005">
        <f>SUM(BC12:BC14)</f>
        <v>159.41069252984681</v>
      </c>
      <c r="BE11" s="29"/>
      <c r="BF11" s="17"/>
      <c r="BG11" s="1005">
        <f>AK41</f>
        <v>141.01012173165051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5.6464322721182061</v>
      </c>
      <c r="P12" s="454">
        <f t="shared" si="1"/>
        <v>4.7312851449112783E-3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161.7603972411008</v>
      </c>
      <c r="BA12" s="17"/>
      <c r="BB12" s="29"/>
      <c r="BC12" s="1005">
        <f>O38</f>
        <v>149.36778402294613</v>
      </c>
      <c r="BD12" s="17"/>
      <c r="BE12" s="29"/>
      <c r="BF12" s="1005">
        <f>AK42</f>
        <v>132.82903858828351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5.7808082774615723</v>
      </c>
      <c r="P13" s="454">
        <f t="shared" si="1"/>
        <v>4.8438821207136785E-3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7.2544144164656199</v>
      </c>
      <c r="BA13" s="17"/>
      <c r="BB13" s="29"/>
      <c r="BC13" s="1005">
        <f>O41</f>
        <v>10.0429085069007</v>
      </c>
      <c r="BD13" s="17"/>
      <c r="BE13" s="29"/>
      <c r="BF13" s="1005">
        <f>AK45</f>
        <v>8.1810831433669922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159.7847352381358</v>
      </c>
      <c r="P14" s="453">
        <f t="shared" si="1"/>
        <v>0.1338875785243718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138.14398297512341</v>
      </c>
      <c r="P15" s="453">
        <f t="shared" si="1"/>
        <v>0.11575425738063205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10.495771451940611</v>
      </c>
      <c r="BA15" s="1005">
        <f>AZ15</f>
        <v>10.495771451940611</v>
      </c>
      <c r="BB15" s="29"/>
      <c r="BC15" s="1005">
        <f>O43</f>
        <v>10.92064047983904</v>
      </c>
      <c r="BD15" s="1005">
        <f>BC15</f>
        <v>10.92064047983904</v>
      </c>
      <c r="BE15" s="29"/>
      <c r="BF15" s="1005">
        <f>AK47</f>
        <v>10.67307955613658</v>
      </c>
      <c r="BG15" s="1005">
        <f>AK47</f>
        <v>10.67307955613658</v>
      </c>
      <c r="BH15" s="29"/>
    </row>
    <row r="16" spans="1:62" ht="17.100000000000001" customHeight="1" thickBot="1">
      <c r="B16" s="323"/>
      <c r="C16" s="324"/>
      <c r="D16" s="326"/>
      <c r="E16" s="326"/>
      <c r="F16" s="326"/>
      <c r="G16" s="325"/>
      <c r="H16" s="325"/>
      <c r="I16" s="326"/>
      <c r="J16" s="327"/>
      <c r="K16" s="335"/>
      <c r="L16" s="246" t="s">
        <v>128</v>
      </c>
      <c r="M16" s="344"/>
      <c r="N16" s="345"/>
      <c r="O16" s="906">
        <f>SUM(O18:O21)</f>
        <v>169.01481165756641</v>
      </c>
      <c r="P16" s="453">
        <f t="shared" si="1"/>
        <v>0.14162168766534014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161.7603972411008</v>
      </c>
      <c r="P17" s="454">
        <f t="shared" si="1"/>
        <v>0.13554303454252883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107.87323908900611</v>
      </c>
      <c r="P18" s="454">
        <f t="shared" si="1"/>
        <v>9.0389652977067109E-2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53.887158152094713</v>
      </c>
      <c r="P19" s="454">
        <f t="shared" si="1"/>
        <v>4.5153381565461725E-2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7.2544144164656199</v>
      </c>
      <c r="P20" s="454">
        <f t="shared" si="1"/>
        <v>6.0786531228113295E-3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10.495771451940611</v>
      </c>
      <c r="P22" s="612">
        <f t="shared" si="1"/>
        <v>8.7946662886866731E-3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397.79019719524979</v>
      </c>
      <c r="AZ22" s="1005">
        <f t="shared" si="3"/>
        <v>493.97344464611137</v>
      </c>
      <c r="BA22" s="1005">
        <f t="shared" si="3"/>
        <v>460.51120153252708</v>
      </c>
      <c r="BB22" s="1005">
        <f t="shared" si="3"/>
        <v>448.75195610719578</v>
      </c>
      <c r="BC22" s="1005">
        <f t="shared" si="3"/>
        <v>489.52673068346525</v>
      </c>
      <c r="BD22" s="1005">
        <f t="shared" si="3"/>
        <v>459.82967612913978</v>
      </c>
      <c r="BE22" s="1005">
        <f t="shared" si="3"/>
        <v>516.84582499481019</v>
      </c>
      <c r="BF22" s="1005">
        <f t="shared" si="3"/>
        <v>474.10410106143257</v>
      </c>
      <c r="BG22" s="1005">
        <f t="shared" si="3"/>
        <v>451.97291164378629</v>
      </c>
      <c r="BH22" s="1005">
        <f t="shared" si="3"/>
        <v>440.08736107336944</v>
      </c>
      <c r="BI22" s="1005">
        <f t="shared" si="3"/>
        <v>454.13628261618953</v>
      </c>
      <c r="BJ22" s="1005">
        <f t="shared" si="3"/>
        <v>386.13911232389654</v>
      </c>
      <c r="BK22" s="1005">
        <f t="shared" si="3"/>
        <v>335.4702969232257</v>
      </c>
      <c r="BL22" s="1005">
        <f t="shared" si="3"/>
        <v>312.01667278922031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179.22653027411729</v>
      </c>
      <c r="AZ23" s="1005">
        <f t="shared" ref="AZ23:BL23" si="4">Y39</f>
        <v>181.485085486316</v>
      </c>
      <c r="BA23" s="1005">
        <f t="shared" si="4"/>
        <v>229.30212887058181</v>
      </c>
      <c r="BB23" s="1005">
        <f t="shared" si="4"/>
        <v>235.85733730586119</v>
      </c>
      <c r="BC23" s="1005">
        <f t="shared" si="4"/>
        <v>249.17291957330019</v>
      </c>
      <c r="BD23" s="1005">
        <f t="shared" si="4"/>
        <v>230.68566627603761</v>
      </c>
      <c r="BE23" s="1005">
        <f t="shared" si="4"/>
        <v>231.90618676935509</v>
      </c>
      <c r="BF23" s="1005">
        <f t="shared" si="4"/>
        <v>196.57694830939937</v>
      </c>
      <c r="BG23" s="1005">
        <f t="shared" si="4"/>
        <v>196.09786630062743</v>
      </c>
      <c r="BH23" s="1005">
        <f t="shared" si="4"/>
        <v>193.25614629910032</v>
      </c>
      <c r="BI23" s="1005">
        <f t="shared" si="4"/>
        <v>193.19322646610868</v>
      </c>
      <c r="BJ23" s="1005">
        <f t="shared" si="4"/>
        <v>189.27578570117163</v>
      </c>
      <c r="BK23" s="1005">
        <f t="shared" si="4"/>
        <v>203.93225598860627</v>
      </c>
      <c r="BL23" s="1005">
        <f t="shared" si="4"/>
        <v>202.02080499807633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128.4397508142921</v>
      </c>
      <c r="AZ24" s="1005">
        <f t="shared" ref="AZ24:BL24" si="5">Y40</f>
        <v>137.739396055866</v>
      </c>
      <c r="BA24" s="1005">
        <f t="shared" si="5"/>
        <v>146.37914044332891</v>
      </c>
      <c r="BB24" s="1005">
        <f t="shared" si="5"/>
        <v>156.9646304866834</v>
      </c>
      <c r="BC24" s="1005">
        <f t="shared" si="5"/>
        <v>166.81648152982149</v>
      </c>
      <c r="BD24" s="1005">
        <f t="shared" si="5"/>
        <v>167.589054365138</v>
      </c>
      <c r="BE24" s="1005">
        <f t="shared" si="5"/>
        <v>149.91107181792569</v>
      </c>
      <c r="BF24" s="1005">
        <f t="shared" si="5"/>
        <v>145.48672661191085</v>
      </c>
      <c r="BG24" s="1005">
        <f t="shared" si="5"/>
        <v>150.2734277488324</v>
      </c>
      <c r="BH24" s="1005">
        <f t="shared" si="5"/>
        <v>147.61871857648427</v>
      </c>
      <c r="BI24" s="1005">
        <f t="shared" si="5"/>
        <v>152.98169078526979</v>
      </c>
      <c r="BJ24" s="1005">
        <f t="shared" si="5"/>
        <v>159.01846299914217</v>
      </c>
      <c r="BK24" s="1005">
        <f t="shared" si="5"/>
        <v>153.52764437074097</v>
      </c>
      <c r="BL24" s="1005">
        <f t="shared" si="5"/>
        <v>160.49971169874368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159.24492707158339</v>
      </c>
      <c r="AZ25" s="1005">
        <f t="shared" ref="AZ25:BL25" si="6">Y41</f>
        <v>160.3325527568183</v>
      </c>
      <c r="BA25" s="1005">
        <f t="shared" si="6"/>
        <v>159.42243166300261</v>
      </c>
      <c r="BB25" s="1005">
        <f t="shared" si="6"/>
        <v>161.55065015448699</v>
      </c>
      <c r="BC25" s="1005">
        <f t="shared" si="6"/>
        <v>159.41069252984681</v>
      </c>
      <c r="BD25" s="1005">
        <f t="shared" si="6"/>
        <v>155.42114254319881</v>
      </c>
      <c r="BE25" s="1005">
        <f t="shared" si="6"/>
        <v>155.17100298695206</v>
      </c>
      <c r="BF25" s="1005">
        <f t="shared" si="6"/>
        <v>153.80114375149122</v>
      </c>
      <c r="BG25" s="1005">
        <f t="shared" si="6"/>
        <v>152.43686934480121</v>
      </c>
      <c r="BH25" s="1005">
        <f t="shared" si="6"/>
        <v>150.90887596749488</v>
      </c>
      <c r="BI25" s="1005">
        <f t="shared" si="6"/>
        <v>148.82248146375292</v>
      </c>
      <c r="BJ25" s="1005">
        <f t="shared" si="6"/>
        <v>134.93594889977459</v>
      </c>
      <c r="BK25" s="1005">
        <f t="shared" si="6"/>
        <v>135.93992892658994</v>
      </c>
      <c r="BL25" s="1005">
        <f t="shared" si="6"/>
        <v>141.01012173165051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13.023762857875891</v>
      </c>
      <c r="AZ26" s="1005">
        <f t="shared" si="7"/>
        <v>7.8928779039525034</v>
      </c>
      <c r="BA26" s="1005">
        <f t="shared" si="7"/>
        <v>8.6317527327354</v>
      </c>
      <c r="BB26" s="1005">
        <f t="shared" si="7"/>
        <v>13.88036925343887</v>
      </c>
      <c r="BC26" s="1005">
        <f t="shared" si="7"/>
        <v>10.92064047983904</v>
      </c>
      <c r="BD26" s="1005">
        <f t="shared" si="7"/>
        <v>8.9260015995944304</v>
      </c>
      <c r="BE26" s="1005">
        <f t="shared" si="7"/>
        <v>8.2124338805948209</v>
      </c>
      <c r="BF26" s="1005">
        <f t="shared" si="7"/>
        <v>8.4841978129529867</v>
      </c>
      <c r="BG26" s="1005">
        <f t="shared" si="7"/>
        <v>7.5231705992940299</v>
      </c>
      <c r="BH26" s="1005">
        <f t="shared" si="7"/>
        <v>8.6785326066410082</v>
      </c>
      <c r="BI26" s="1005">
        <f t="shared" si="7"/>
        <v>11.575690708231878</v>
      </c>
      <c r="BJ26" s="1005">
        <f t="shared" si="7"/>
        <v>12.96672611839227</v>
      </c>
      <c r="BK26" s="1005">
        <f t="shared" si="7"/>
        <v>8.835921117710468</v>
      </c>
      <c r="BL26" s="1005">
        <f t="shared" si="7"/>
        <v>10.67307955613658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877.72516821311842</v>
      </c>
      <c r="AZ27" s="1005">
        <f t="shared" si="8"/>
        <v>981.42335684906402</v>
      </c>
      <c r="BA27" s="1005">
        <f t="shared" si="8"/>
        <v>1004.2466552421758</v>
      </c>
      <c r="BB27" s="1005">
        <f t="shared" si="8"/>
        <v>1017.0049433076663</v>
      </c>
      <c r="BC27" s="1005">
        <f t="shared" si="8"/>
        <v>1075.8474647962726</v>
      </c>
      <c r="BD27" s="1005">
        <f t="shared" si="8"/>
        <v>1022.4515409131086</v>
      </c>
      <c r="BE27" s="1005">
        <f t="shared" si="8"/>
        <v>1062.0465204496377</v>
      </c>
      <c r="BF27" s="1005">
        <f t="shared" si="8"/>
        <v>978.45311754718705</v>
      </c>
      <c r="BG27" s="1005">
        <f t="shared" si="8"/>
        <v>958.30424563734152</v>
      </c>
      <c r="BH27" s="1005">
        <f t="shared" si="8"/>
        <v>940.54963452308994</v>
      </c>
      <c r="BI27" s="1005">
        <f t="shared" si="8"/>
        <v>960.70937203955282</v>
      </c>
      <c r="BJ27" s="1005">
        <f t="shared" si="8"/>
        <v>882.33603604237715</v>
      </c>
      <c r="BK27" s="1005">
        <f t="shared" si="8"/>
        <v>837.70604732687332</v>
      </c>
      <c r="BL27" s="1005">
        <f t="shared" si="8"/>
        <v>826.22039077382749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1075.8474647962726</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489.52673068346525</v>
      </c>
      <c r="P31" s="453">
        <f t="shared" ref="P31:P43" si="9">O31/$O$30</f>
        <v>0.45501499673670215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480.67758215878439</v>
      </c>
      <c r="P32" s="454">
        <f t="shared" si="9"/>
        <v>0.44678971498046677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5.8920020244375833</v>
      </c>
      <c r="P33" s="454">
        <f t="shared" si="9"/>
        <v>5.4766146849203386E-3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2.95714650024326</v>
      </c>
      <c r="P34" s="454">
        <f t="shared" si="9"/>
        <v>2.7486670713150205E-3</v>
      </c>
      <c r="Q34" s="328"/>
      <c r="R34" s="13"/>
      <c r="S34" s="323"/>
      <c r="T34" s="563" t="s">
        <v>112</v>
      </c>
      <c r="U34" s="332"/>
      <c r="V34" s="332"/>
      <c r="W34" s="332"/>
      <c r="X34" s="893">
        <f>X35+X39+X40+X41+X47</f>
        <v>877.72516821311842</v>
      </c>
      <c r="Y34" s="894">
        <f t="shared" ref="Y34:AK34" si="10">Y35+Y39+Y40+Y41+Y47</f>
        <v>981.42335684906402</v>
      </c>
      <c r="Z34" s="894">
        <f t="shared" si="10"/>
        <v>1004.2466552421758</v>
      </c>
      <c r="AA34" s="894">
        <f t="shared" si="10"/>
        <v>1017.0049433076663</v>
      </c>
      <c r="AB34" s="894">
        <f t="shared" si="10"/>
        <v>1075.8474647962726</v>
      </c>
      <c r="AC34" s="894">
        <f t="shared" si="10"/>
        <v>1022.4515409131086</v>
      </c>
      <c r="AD34" s="894">
        <f t="shared" si="10"/>
        <v>1062.0465204496377</v>
      </c>
      <c r="AE34" s="894">
        <f t="shared" si="10"/>
        <v>978.45311754718705</v>
      </c>
      <c r="AF34" s="894">
        <f t="shared" si="10"/>
        <v>958.30424563734152</v>
      </c>
      <c r="AG34" s="894">
        <f t="shared" si="10"/>
        <v>940.54963452308994</v>
      </c>
      <c r="AH34" s="894">
        <f t="shared" si="10"/>
        <v>960.70937203955282</v>
      </c>
      <c r="AI34" s="894">
        <f t="shared" si="10"/>
        <v>882.33603604237715</v>
      </c>
      <c r="AJ34" s="894">
        <f t="shared" si="10"/>
        <v>837.70604732687332</v>
      </c>
      <c r="AK34" s="895">
        <f t="shared" si="10"/>
        <v>826.22039077382749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249.17291957330019</v>
      </c>
      <c r="P35" s="453">
        <f t="shared" si="9"/>
        <v>0.23160617813091627</v>
      </c>
      <c r="Q35" s="328"/>
      <c r="R35" s="13"/>
      <c r="S35" s="323"/>
      <c r="T35" s="334"/>
      <c r="U35" s="246" t="s">
        <v>114</v>
      </c>
      <c r="V35" s="344"/>
      <c r="W35" s="344"/>
      <c r="X35" s="896">
        <f>SUM(X36:X38)</f>
        <v>397.79019719524979</v>
      </c>
      <c r="Y35" s="897">
        <f t="shared" ref="Y35:AK35" si="11">SUM(Y36:Y38)</f>
        <v>493.97344464611137</v>
      </c>
      <c r="Z35" s="897">
        <f t="shared" si="11"/>
        <v>460.51120153252708</v>
      </c>
      <c r="AA35" s="897">
        <f t="shared" si="11"/>
        <v>448.75195610719578</v>
      </c>
      <c r="AB35" s="897">
        <f t="shared" si="11"/>
        <v>489.52673068346525</v>
      </c>
      <c r="AC35" s="897">
        <f t="shared" si="11"/>
        <v>459.82967612913978</v>
      </c>
      <c r="AD35" s="897">
        <f t="shared" si="11"/>
        <v>516.84582499481019</v>
      </c>
      <c r="AE35" s="897">
        <f t="shared" si="11"/>
        <v>474.10410106143257</v>
      </c>
      <c r="AF35" s="897">
        <f t="shared" si="11"/>
        <v>451.97291164378629</v>
      </c>
      <c r="AG35" s="897">
        <f t="shared" si="11"/>
        <v>440.08736107336944</v>
      </c>
      <c r="AH35" s="897">
        <f t="shared" si="11"/>
        <v>454.13628261618953</v>
      </c>
      <c r="AI35" s="897">
        <f t="shared" si="11"/>
        <v>386.13911232389654</v>
      </c>
      <c r="AJ35" s="897">
        <f t="shared" si="11"/>
        <v>335.4702969232257</v>
      </c>
      <c r="AK35" s="898">
        <f t="shared" si="11"/>
        <v>312.01667278922031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166.81648152982149</v>
      </c>
      <c r="P36" s="453">
        <f t="shared" si="9"/>
        <v>0.1550558856978955</v>
      </c>
      <c r="Q36" s="328"/>
      <c r="R36" s="13"/>
      <c r="S36" s="356" t="s">
        <v>184</v>
      </c>
      <c r="T36" s="335"/>
      <c r="U36" s="346"/>
      <c r="V36" s="336" t="s">
        <v>184</v>
      </c>
      <c r="W36" s="357"/>
      <c r="X36" s="899">
        <f>VLOOKUP(年度マスタ!$K$4&amp;"_"&amp;X$33,データシート1!$A:$BT,MATCH("aa_"&amp;$S36,データシート1!$A$1:$BT$1,0),0)</f>
        <v>389.78957266882429</v>
      </c>
      <c r="Y36" s="900">
        <f>VLOOKUP(年度マスタ!$K$4&amp;"_"&amp;Y$33,データシート1!$A:$BT,MATCH("aa_"&amp;$S36,データシート1!$A$1:$BT$1,0),0)</f>
        <v>485.97009999978582</v>
      </c>
      <c r="Z36" s="900">
        <f>VLOOKUP(年度マスタ!$K$4&amp;"_"&amp;Z$33,データシート1!$A:$BT,MATCH("aa_"&amp;$S36,データシート1!$A$1:$BT$1,0),0)</f>
        <v>450.30643148416061</v>
      </c>
      <c r="AA36" s="900">
        <f>VLOOKUP(年度マスタ!$K$4&amp;"_"&amp;AA$33,データシート1!$A:$BT,MATCH("aa_"&amp;$S36,データシート1!$A$1:$BT$1,0),0)</f>
        <v>438.95213462540659</v>
      </c>
      <c r="AB36" s="900">
        <f>VLOOKUP(年度マスタ!$K$4&amp;"_"&amp;AB$33,データシート1!$A:$BT,MATCH("aa_"&amp;$S36,データシート1!$A$1:$BT$1,0),0)</f>
        <v>480.67758215878439</v>
      </c>
      <c r="AC36" s="900">
        <f>VLOOKUP(年度マスタ!$K$4&amp;"_"&amp;AC$33,データシート1!$A:$BT,MATCH("aa_"&amp;$S36,データシート1!$A$1:$BT$1,0),0)</f>
        <v>449.92840942525203</v>
      </c>
      <c r="AD36" s="900">
        <f>VLOOKUP(年度マスタ!$K$4&amp;"_"&amp;AD$33,データシート1!$A:$BT,MATCH("aa_"&amp;$S36,データシート1!$A$1:$BT$1,0),0)</f>
        <v>506.69083708914269</v>
      </c>
      <c r="AE36" s="900">
        <f>VLOOKUP(年度マスタ!$K$4&amp;"_"&amp;AE$33,データシート1!$A:$BT,MATCH("aa_"&amp;$S36,データシート1!$A$1:$BT$1,0),0)</f>
        <v>463.52257414328335</v>
      </c>
      <c r="AF36" s="900">
        <f>VLOOKUP(年度マスタ!$K$4&amp;"_"&amp;AF$33,データシート1!$A:$BT,MATCH("aa_"&amp;$S36,データシート1!$A$1:$BT$1,0),0)</f>
        <v>440.19828793295272</v>
      </c>
      <c r="AG36" s="900">
        <f>VLOOKUP(年度マスタ!$K$4&amp;"_"&amp;AG$33,データシート1!$A:$BT,MATCH("aa_"&amp;$S36,データシート1!$A$1:$BT$1,0),0)</f>
        <v>430.94998472660171</v>
      </c>
      <c r="AH36" s="900">
        <f>VLOOKUP(年度マスタ!$K$4&amp;"_"&amp;AH$33,データシート1!$A:$BT,MATCH("aa_"&amp;$S36,データシート1!$A$1:$BT$1,0),0)</f>
        <v>445.38990814021616</v>
      </c>
      <c r="AI36" s="900">
        <f>VLOOKUP(年度マスタ!$K$4&amp;"_"&amp;AI$33,データシート1!$A:$BT,MATCH("aa_"&amp;$S36,データシート1!$A$1:$BT$1,0),0)</f>
        <v>377.6002901592114</v>
      </c>
      <c r="AJ36" s="900">
        <f>VLOOKUP(年度マスタ!$K$4&amp;"_"&amp;AJ$33,データシート1!$A:$BT,MATCH("aa_"&amp;$S36,データシート1!$A$1:$BT$1,0),0)</f>
        <v>325.92173297870147</v>
      </c>
      <c r="AK36" s="901">
        <f>VLOOKUP(年度マスタ!$K$4&amp;"_"&amp;AK$33,データシート1!$A:$BT,MATCH("aa_"&amp;$S36,データシート1!$A$1:$BT$1,0),0)</f>
        <v>304.30079442328054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159.41069252984681</v>
      </c>
      <c r="P37" s="453">
        <f t="shared" si="9"/>
        <v>0.14817220632669664</v>
      </c>
      <c r="Q37" s="328"/>
      <c r="R37" s="13"/>
      <c r="S37" s="356" t="s">
        <v>187</v>
      </c>
      <c r="T37" s="335"/>
      <c r="U37" s="346"/>
      <c r="V37" s="336" t="s">
        <v>194</v>
      </c>
      <c r="W37" s="357"/>
      <c r="X37" s="899">
        <f>VLOOKUP(年度マスタ!$K$4&amp;"_"&amp;X$33,データシート1!$A:$BT,MATCH("aa_"&amp;$S37,データシート1!$A$1:$BT$1,0),0)</f>
        <v>4.1404796701374913</v>
      </c>
      <c r="Y37" s="900">
        <f>VLOOKUP(年度マスタ!$K$4&amp;"_"&amp;Y$33,データシート1!$A:$BT,MATCH("aa_"&amp;$S37,データシート1!$A$1:$BT$1,0),0)</f>
        <v>4.4267391660620934</v>
      </c>
      <c r="Z37" s="900">
        <f>VLOOKUP(年度マスタ!$K$4&amp;"_"&amp;Z$33,データシート1!$A:$BT,MATCH("aa_"&amp;$S37,データシート1!$A$1:$BT$1,0),0)</f>
        <v>6.9266737895518817</v>
      </c>
      <c r="AA37" s="900">
        <f>VLOOKUP(年度マスタ!$K$4&amp;"_"&amp;AA$33,データシート1!$A:$BT,MATCH("aa_"&amp;$S37,データシート1!$A$1:$BT$1,0),0)</f>
        <v>6.5673047858764582</v>
      </c>
      <c r="AB37" s="900">
        <f>VLOOKUP(年度マスタ!$K$4&amp;"_"&amp;AB$33,データシート1!$A:$BT,MATCH("aa_"&amp;$S37,データシート1!$A$1:$BT$1,0),0)</f>
        <v>5.8920020244375833</v>
      </c>
      <c r="AC37" s="900">
        <f>VLOOKUP(年度マスタ!$K$4&amp;"_"&amp;AC$33,データシート1!$A:$BT,MATCH("aa_"&amp;$S37,データシート1!$A$1:$BT$1,0),0)</f>
        <v>5.2241193095631324</v>
      </c>
      <c r="AD37" s="900">
        <f>VLOOKUP(年度マスタ!$K$4&amp;"_"&amp;AD$33,データシート1!$A:$BT,MATCH("aa_"&amp;$S37,データシート1!$A$1:$BT$1,0),0)</f>
        <v>4.9882538249940849</v>
      </c>
      <c r="AE37" s="900">
        <f>VLOOKUP(年度マスタ!$K$4&amp;"_"&amp;AE$33,データシート1!$A:$BT,MATCH("aa_"&amp;$S37,データシート1!$A$1:$BT$1,0),0)</f>
        <v>4.9127456168647177</v>
      </c>
      <c r="AF37" s="900">
        <f>VLOOKUP(年度マスタ!$K$4&amp;"_"&amp;AF$33,データシート1!$A:$BT,MATCH("aa_"&amp;$S37,データシート1!$A$1:$BT$1,0),0)</f>
        <v>5.0703538978136491</v>
      </c>
      <c r="AG37" s="900">
        <f>VLOOKUP(年度マスタ!$K$4&amp;"_"&amp;AG$33,データシート1!$A:$BT,MATCH("aa_"&amp;$S37,データシート1!$A$1:$BT$1,0),0)</f>
        <v>4.735855344970779</v>
      </c>
      <c r="AH37" s="900">
        <f>VLOOKUP(年度マスタ!$K$4&amp;"_"&amp;AH$33,データシート1!$A:$BT,MATCH("aa_"&amp;$S37,データシート1!$A$1:$BT$1,0),0)</f>
        <v>4.3073701488808123</v>
      </c>
      <c r="AI37" s="900">
        <f>VLOOKUP(年度マスタ!$K$4&amp;"_"&amp;AI$33,データシート1!$A:$BT,MATCH("aa_"&amp;$S37,データシート1!$A$1:$BT$1,0),0)</f>
        <v>4.3592421520451685</v>
      </c>
      <c r="AJ37" s="900">
        <f>VLOOKUP(年度マスタ!$K$4&amp;"_"&amp;AJ$33,データシート1!$A:$BT,MATCH("aa_"&amp;$S37,データシート1!$A$1:$BT$1,0),0)</f>
        <v>5.4746476428998507</v>
      </c>
      <c r="AK37" s="901">
        <f>VLOOKUP(年度マスタ!$K$4&amp;"_"&amp;AK$33,データシート1!$A:$BT,MATCH("aa_"&amp;$S37,データシート1!$A$1:$BT$1,0),0)</f>
        <v>4.8218502935887599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149.36778402294613</v>
      </c>
      <c r="P38" s="454">
        <f t="shared" si="9"/>
        <v>0.13883732490946671</v>
      </c>
      <c r="Q38" s="328"/>
      <c r="R38" s="13"/>
      <c r="S38" s="356" t="s">
        <v>188</v>
      </c>
      <c r="T38" s="335"/>
      <c r="U38" s="348"/>
      <c r="V38" s="358" t="s">
        <v>197</v>
      </c>
      <c r="W38" s="358"/>
      <c r="X38" s="899">
        <f>VLOOKUP(年度マスタ!$K$4&amp;"_"&amp;X$33,データシート1!$A:$BT,MATCH("aa_"&amp;$S38,データシート1!$A$1:$BT$1,0),0)</f>
        <v>3.860144856287993</v>
      </c>
      <c r="Y38" s="900">
        <f>VLOOKUP(年度マスタ!$K$4&amp;"_"&amp;Y$33,データシート1!$A:$BT,MATCH("aa_"&amp;$S38,データシート1!$A$1:$BT$1,0),0)</f>
        <v>3.576605480263475</v>
      </c>
      <c r="Z38" s="900">
        <f>VLOOKUP(年度マスタ!$K$4&amp;"_"&amp;Z$33,データシート1!$A:$BT,MATCH("aa_"&amp;$S38,データシート1!$A$1:$BT$1,0),0)</f>
        <v>3.278096258814597</v>
      </c>
      <c r="AA38" s="900">
        <f>VLOOKUP(年度マスタ!$K$4&amp;"_"&amp;AA$33,データシート1!$A:$BT,MATCH("aa_"&amp;$S38,データシート1!$A$1:$BT$1,0),0)</f>
        <v>3.2325166959127509</v>
      </c>
      <c r="AB38" s="900">
        <f>VLOOKUP(年度マスタ!$K$4&amp;"_"&amp;AB$33,データシート1!$A:$BT,MATCH("aa_"&amp;$S38,データシート1!$A$1:$BT$1,0),0)</f>
        <v>2.95714650024326</v>
      </c>
      <c r="AC38" s="900">
        <f>VLOOKUP(年度マスタ!$K$4&amp;"_"&amp;AC$33,データシート1!$A:$BT,MATCH("aa_"&amp;$S38,データシート1!$A$1:$BT$1,0),0)</f>
        <v>4.6771473943246242</v>
      </c>
      <c r="AD38" s="900">
        <f>VLOOKUP(年度マスタ!$K$4&amp;"_"&amp;AD$33,データシート1!$A:$BT,MATCH("aa_"&amp;$S38,データシート1!$A$1:$BT$1,0),0)</f>
        <v>5.1667340806734288</v>
      </c>
      <c r="AE38" s="900">
        <f>VLOOKUP(年度マスタ!$K$4&amp;"_"&amp;AE$33,データシート1!$A:$BT,MATCH("aa_"&amp;$S38,データシート1!$A$1:$BT$1,0),0)</f>
        <v>5.6687813012845218</v>
      </c>
      <c r="AF38" s="900">
        <f>VLOOKUP(年度マスタ!$K$4&amp;"_"&amp;AF$33,データシート1!$A:$BT,MATCH("aa_"&amp;$S38,データシート1!$A$1:$BT$1,0),0)</f>
        <v>6.7042698130198755</v>
      </c>
      <c r="AG38" s="900">
        <f>VLOOKUP(年度マスタ!$K$4&amp;"_"&amp;AG$33,データシート1!$A:$BT,MATCH("aa_"&amp;$S38,データシート1!$A$1:$BT$1,0),0)</f>
        <v>4.4015210017969153</v>
      </c>
      <c r="AH38" s="900">
        <f>VLOOKUP(年度マスタ!$K$4&amp;"_"&amp;AH$33,データシート1!$A:$BT,MATCH("aa_"&amp;$S38,データシート1!$A$1:$BT$1,0),0)</f>
        <v>4.4390043270925457</v>
      </c>
      <c r="AI38" s="900">
        <f>VLOOKUP(年度マスタ!$K$4&amp;"_"&amp;AI$33,データシート1!$A:$BT,MATCH("aa_"&amp;$S38,データシート1!$A$1:$BT$1,0),0)</f>
        <v>4.1795800126399767</v>
      </c>
      <c r="AJ38" s="900">
        <f>VLOOKUP(年度マスタ!$K$4&amp;"_"&amp;AJ$33,データシート1!$A:$BT,MATCH("aa_"&amp;$S38,データシート1!$A$1:$BT$1,0),0)</f>
        <v>4.0739163016243642</v>
      </c>
      <c r="AK38" s="901">
        <f>VLOOKUP(年度マスタ!$K$4&amp;"_"&amp;AK$33,データシート1!$A:$BT,MATCH("aa_"&amp;$S38,データシート1!$A$1:$BT$1,0),0)</f>
        <v>2.894028072351027</v>
      </c>
      <c r="AL38" s="330"/>
      <c r="AW38" s="17" t="str">
        <f>年度マスタ!H4</f>
        <v>14</v>
      </c>
      <c r="AX38" s="17" t="s">
        <v>198</v>
      </c>
      <c r="AY38" s="17">
        <f>VLOOKUP($AW38&amp;"_"&amp;$AY$34,データシート1!$A:$BT,MATCH($AY$31&amp;"_"&amp;AY$36,データシート1!$A$1:$BT$1,0),0)</f>
        <v>22252.713117290772</v>
      </c>
      <c r="AZ38" s="17">
        <f>VLOOKUP($AW38&amp;"_"&amp;$AY$34,データシート1!$A:$BT,MATCH($AY$31&amp;"_"&amp;AZ$36,データシート1!$A$1:$BT$1,0),0)</f>
        <v>420.18923631033869</v>
      </c>
      <c r="BA38" s="17">
        <f>VLOOKUP($AW38&amp;"_"&amp;$AY$34,データシート1!$A:$BT,MATCH($AY$31&amp;"_"&amp;BA$36,データシート1!$A$1:$BT$1,0),0)</f>
        <v>273.26146756396179</v>
      </c>
      <c r="BB38" s="17">
        <f>VLOOKUP($AW38&amp;"_"&amp;$AY$34,データシート1!$A:$BT,MATCH($AY$31&amp;"_"&amp;BB$36,データシート1!$A$1:$BT$1,0),0)</f>
        <v>11954.312007433648</v>
      </c>
      <c r="BC38" s="17">
        <f>VLOOKUP($AW38&amp;"_"&amp;$AY$34,データシート1!$A:$BT,MATCH($AY$31&amp;"_"&amp;BC$36,データシート1!$A$1:$BT$1,0),0)</f>
        <v>11314.94633672953</v>
      </c>
      <c r="BD38" s="17">
        <f>VLOOKUP($AW38&amp;"_"&amp;$AY$34,データシート1!$A:$BT,MATCH($AY$31&amp;"_"&amp;BD$36,データシート1!$A$1:$BT$1,0),0)</f>
        <v>4593.588774197915</v>
      </c>
      <c r="BE38" s="17">
        <f>VLOOKUP($AW38&amp;"_"&amp;$AY$34,データシート1!$A:$BT,MATCH($AY$31&amp;"_"&amp;BE$36,データシート1!$A$1:$BT$1,0),0)</f>
        <v>2957.3883664578198</v>
      </c>
      <c r="BF38" s="17">
        <f>VLOOKUP($AW38&amp;"_"&amp;$AY$34,データシート1!$A:$BT,MATCH($AY$31&amp;"_"&amp;BF$36,データシート1!$A$1:$BT$1,0),0)</f>
        <v>542.30916578478787</v>
      </c>
      <c r="BG38" s="17">
        <f>VLOOKUP($AW38&amp;"_"&amp;$AY$34,データシート1!$A:$BT,MATCH($AY$31&amp;"_"&amp;BG$36,データシート1!$A$1:$BT$1,0),0)</f>
        <v>527.65923970443123</v>
      </c>
      <c r="BH38" s="17">
        <f>VLOOKUP($AW38&amp;"_"&amp;$AY$34,データシート1!$A:$BT,MATCH($AY$31&amp;"_"&amp;BH$36,データシート1!$A$1:$BT$1,0),0)</f>
        <v>821.38545518887565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97.39102243651844</v>
      </c>
      <c r="P39" s="454">
        <f t="shared" si="9"/>
        <v>9.0524935572498522E-2</v>
      </c>
      <c r="Q39" s="328"/>
      <c r="R39" s="13"/>
      <c r="S39" s="356" t="s">
        <v>189</v>
      </c>
      <c r="T39" s="335"/>
      <c r="U39" s="343" t="s">
        <v>199</v>
      </c>
      <c r="V39" s="344"/>
      <c r="W39" s="344"/>
      <c r="X39" s="896">
        <f>VLOOKUP(年度マスタ!$K$4&amp;"_"&amp;X$33,データシート1!$A:$BT,MATCH("aa_"&amp;$S39,データシート1!$A$1:$BT$1,0),0)</f>
        <v>179.22653027411729</v>
      </c>
      <c r="Y39" s="897">
        <f>VLOOKUP(年度マスタ!$K$4&amp;"_"&amp;Y$33,データシート1!$A:$BT,MATCH("aa_"&amp;$S39,データシート1!$A$1:$BT$1,0),0)</f>
        <v>181.485085486316</v>
      </c>
      <c r="Z39" s="897">
        <f>VLOOKUP(年度マスタ!$K$4&amp;"_"&amp;Z$33,データシート1!$A:$BT,MATCH("aa_"&amp;$S39,データシート1!$A$1:$BT$1,0),0)</f>
        <v>229.30212887058181</v>
      </c>
      <c r="AA39" s="897">
        <f>VLOOKUP(年度マスタ!$K$4&amp;"_"&amp;AA$33,データシート1!$A:$BT,MATCH("aa_"&amp;$S39,データシート1!$A$1:$BT$1,0),0)</f>
        <v>235.85733730586119</v>
      </c>
      <c r="AB39" s="897">
        <f>VLOOKUP(年度マスタ!$K$4&amp;"_"&amp;AB$33,データシート1!$A:$BT,MATCH("aa_"&amp;$S39,データシート1!$A$1:$BT$1,0),0)</f>
        <v>249.17291957330019</v>
      </c>
      <c r="AC39" s="897">
        <f>VLOOKUP(年度マスタ!$K$4&amp;"_"&amp;AC$33,データシート1!$A:$BT,MATCH("aa_"&amp;$S39,データシート1!$A$1:$BT$1,0),0)</f>
        <v>230.68566627603761</v>
      </c>
      <c r="AD39" s="897">
        <f>VLOOKUP(年度マスタ!$K$4&amp;"_"&amp;AD$33,データシート1!$A:$BT,MATCH("aa_"&amp;$S39,データシート1!$A$1:$BT$1,0),0)</f>
        <v>231.90618676935509</v>
      </c>
      <c r="AE39" s="897">
        <f>VLOOKUP(年度マスタ!$K$4&amp;"_"&amp;AE$33,データシート1!$A:$BT,MATCH("aa_"&amp;$S39,データシート1!$A$1:$BT$1,0),0)</f>
        <v>196.57694830939937</v>
      </c>
      <c r="AF39" s="897">
        <f>VLOOKUP(年度マスタ!$K$4&amp;"_"&amp;AF$33,データシート1!$A:$BT,MATCH("aa_"&amp;$S39,データシート1!$A$1:$BT$1,0),0)</f>
        <v>196.09786630062743</v>
      </c>
      <c r="AG39" s="897">
        <f>VLOOKUP(年度マスタ!$K$4&amp;"_"&amp;AG$33,データシート1!$A:$BT,MATCH("aa_"&amp;$S39,データシート1!$A$1:$BT$1,0),0)</f>
        <v>193.25614629910032</v>
      </c>
      <c r="AH39" s="897">
        <f>VLOOKUP(年度マスタ!$K$4&amp;"_"&amp;AH$33,データシート1!$A:$BT,MATCH("aa_"&amp;$S39,データシート1!$A$1:$BT$1,0),0)</f>
        <v>193.19322646610868</v>
      </c>
      <c r="AI39" s="897">
        <f>VLOOKUP(年度マスタ!$K$4&amp;"_"&amp;AI$33,データシート1!$A:$BT,MATCH("aa_"&amp;$S39,データシート1!$A$1:$BT$1,0),0)</f>
        <v>189.27578570117163</v>
      </c>
      <c r="AJ39" s="897">
        <f>VLOOKUP(年度マスタ!$K$4&amp;"_"&amp;AJ$33,データシート1!$A:$BT,MATCH("aa_"&amp;$S39,データシート1!$A$1:$BT$1,0),0)</f>
        <v>203.93225598860627</v>
      </c>
      <c r="AK39" s="898">
        <f>VLOOKUP(年度マスタ!$K$4&amp;"_"&amp;AK$33,データシート1!$A:$BT,MATCH("aa_"&amp;$S39,データシート1!$A$1:$BT$1,0),0)</f>
        <v>202.02080499807633</v>
      </c>
      <c r="AL39" s="330"/>
      <c r="AW39" s="17" t="str">
        <f>年度マスタ!K4</f>
        <v>14215</v>
      </c>
      <c r="AX39" s="17" t="s">
        <v>200</v>
      </c>
      <c r="AY39" s="17">
        <f>VLOOKUP($AW39&amp;"_"&amp;$AY$34,データシート1!$A:$BT,MATCH($AY$31&amp;"_"&amp;AY$36,データシート1!$A$1:$BT$1,0),0)</f>
        <v>304.30079442328054</v>
      </c>
      <c r="AZ39" s="17">
        <f>VLOOKUP($AW39&amp;"_"&amp;$AY$34,データシート1!$A:$BT,MATCH($AY$31&amp;"_"&amp;AZ$36,データシート1!$A$1:$BT$1,0),0)</f>
        <v>4.8218502935887599</v>
      </c>
      <c r="BA39" s="17">
        <f>VLOOKUP($AW39&amp;"_"&amp;$AY$34,データシート1!$A:$BT,MATCH($AY$31&amp;"_"&amp;BA$36,データシート1!$A$1:$BT$1,0),0)</f>
        <v>2.894028072351027</v>
      </c>
      <c r="BB39" s="17">
        <f>VLOOKUP($AW39&amp;"_"&amp;$AY$34,データシート1!$A:$BT,MATCH($AY$31&amp;"_"&amp;BB$36,データシート1!$A$1:$BT$1,0),0)</f>
        <v>202.02080499807633</v>
      </c>
      <c r="BC39" s="17">
        <f>VLOOKUP($AW39&amp;"_"&amp;$AY$34,データシート1!$A:$BT,MATCH($AY$31&amp;"_"&amp;BC$36,データシート1!$A$1:$BT$1,0),0)</f>
        <v>160.49971169874368</v>
      </c>
      <c r="BD39" s="17">
        <f>VLOOKUP($AW39&amp;"_"&amp;$AY$34,データシート1!$A:$BT,MATCH($AY$31&amp;"_"&amp;BD$36,データシート1!$A$1:$BT$1,0),0)</f>
        <v>80.451697130475125</v>
      </c>
      <c r="BE39" s="17">
        <f>VLOOKUP($AW39&amp;"_"&amp;$AY$34,データシート1!$A:$BT,MATCH($AY$31&amp;"_"&amp;BE$36,データシート1!$A$1:$BT$1,0),0)</f>
        <v>52.377341457808384</v>
      </c>
      <c r="BF39" s="17">
        <f>VLOOKUP($AW39&amp;"_"&amp;$AY$34,データシート1!$A:$BT,MATCH($AY$31&amp;"_"&amp;BF$36,データシート1!$A$1:$BT$1,0),0)</f>
        <v>8.1810831433669922</v>
      </c>
      <c r="BG39" s="17">
        <f>VLOOKUP($AW39&amp;"_"&amp;$AY$34,データシート1!$A:$BT,MATCH($AY$31&amp;"_"&amp;BG$36,データシート1!$A$1:$BT$1,0),0)</f>
        <v>0</v>
      </c>
      <c r="BH39" s="17">
        <f>VLOOKUP($AW39&amp;"_"&amp;$AY$34,データシート1!$A:$BT,MATCH($AY$31&amp;"_"&amp;BH$36,データシート1!$A$1:$BT$1,0),0)</f>
        <v>10.67307955613658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51.976761586427678</v>
      </c>
      <c r="P40" s="454">
        <f t="shared" si="9"/>
        <v>4.8312389336968173E-2</v>
      </c>
      <c r="Q40" s="328"/>
      <c r="R40" s="13"/>
      <c r="S40" s="356" t="s">
        <v>165</v>
      </c>
      <c r="T40" s="335"/>
      <c r="U40" s="343" t="s">
        <v>165</v>
      </c>
      <c r="V40" s="344"/>
      <c r="W40" s="344"/>
      <c r="X40" s="896">
        <f>VLOOKUP(年度マスタ!$K$4&amp;"_"&amp;X$33,データシート1!$A:$BT,MATCH("aa_"&amp;$S40,データシート1!$A$1:$BT$1,0),0)</f>
        <v>128.4397508142921</v>
      </c>
      <c r="Y40" s="897">
        <f>VLOOKUP(年度マスタ!$K$4&amp;"_"&amp;Y$33,データシート1!$A:$BT,MATCH("aa_"&amp;$S40,データシート1!$A$1:$BT$1,0),0)</f>
        <v>137.739396055866</v>
      </c>
      <c r="Z40" s="897">
        <f>VLOOKUP(年度マスタ!$K$4&amp;"_"&amp;Z$33,データシート1!$A:$BT,MATCH("aa_"&amp;$S40,データシート1!$A$1:$BT$1,0),0)</f>
        <v>146.37914044332891</v>
      </c>
      <c r="AA40" s="897">
        <f>VLOOKUP(年度マスタ!$K$4&amp;"_"&amp;AA$33,データシート1!$A:$BT,MATCH("aa_"&amp;$S40,データシート1!$A$1:$BT$1,0),0)</f>
        <v>156.9646304866834</v>
      </c>
      <c r="AB40" s="897">
        <f>VLOOKUP(年度マスタ!$K$4&amp;"_"&amp;AB$33,データシート1!$A:$BT,MATCH("aa_"&amp;$S40,データシート1!$A$1:$BT$1,0),0)</f>
        <v>166.81648152982149</v>
      </c>
      <c r="AC40" s="897">
        <f>VLOOKUP(年度マスタ!$K$4&amp;"_"&amp;AC$33,データシート1!$A:$BT,MATCH("aa_"&amp;$S40,データシート1!$A$1:$BT$1,0),0)</f>
        <v>167.589054365138</v>
      </c>
      <c r="AD40" s="897">
        <f>VLOOKUP(年度マスタ!$K$4&amp;"_"&amp;AD$33,データシート1!$A:$BT,MATCH("aa_"&amp;$S40,データシート1!$A$1:$BT$1,0),0)</f>
        <v>149.91107181792569</v>
      </c>
      <c r="AE40" s="897">
        <f>VLOOKUP(年度マスタ!$K$4&amp;"_"&amp;AE$33,データシート1!$A:$BT,MATCH("aa_"&amp;$S40,データシート1!$A$1:$BT$1,0),0)</f>
        <v>145.48672661191085</v>
      </c>
      <c r="AF40" s="897">
        <f>VLOOKUP(年度マスタ!$K$4&amp;"_"&amp;AF$33,データシート1!$A:$BT,MATCH("aa_"&amp;$S40,データシート1!$A$1:$BT$1,0),0)</f>
        <v>150.2734277488324</v>
      </c>
      <c r="AG40" s="897">
        <f>VLOOKUP(年度マスタ!$K$4&amp;"_"&amp;AG$33,データシート1!$A:$BT,MATCH("aa_"&amp;$S40,データシート1!$A$1:$BT$1,0),0)</f>
        <v>147.61871857648427</v>
      </c>
      <c r="AH40" s="897">
        <f>VLOOKUP(年度マスタ!$K$4&amp;"_"&amp;AH$33,データシート1!$A:$BT,MATCH("aa_"&amp;$S40,データシート1!$A$1:$BT$1,0),0)</f>
        <v>152.98169078526979</v>
      </c>
      <c r="AI40" s="897">
        <f>VLOOKUP(年度マスタ!$K$4&amp;"_"&amp;AI$33,データシート1!$A:$BT,MATCH("aa_"&amp;$S40,データシート1!$A$1:$BT$1,0),0)</f>
        <v>159.01846299914217</v>
      </c>
      <c r="AJ40" s="897">
        <f>VLOOKUP(年度マスタ!$K$4&amp;"_"&amp;AJ$33,データシート1!$A:$BT,MATCH("aa_"&amp;$S40,データシート1!$A$1:$BT$1,0),0)</f>
        <v>153.52764437074097</v>
      </c>
      <c r="AK40" s="898">
        <f>VLOOKUP(年度マスタ!$K$4&amp;"_"&amp;AK$33,データシート1!$A:$BT,MATCH("aa_"&amp;$S40,データシート1!$A$1:$BT$1,0),0)</f>
        <v>160.49971169874368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10.0429085069007</v>
      </c>
      <c r="P41" s="454">
        <f t="shared" si="9"/>
        <v>9.3348814172299708E-3</v>
      </c>
      <c r="Q41" s="328"/>
      <c r="R41" s="13"/>
      <c r="S41" s="356" t="s">
        <v>201</v>
      </c>
      <c r="T41" s="335"/>
      <c r="U41" s="246" t="s">
        <v>128</v>
      </c>
      <c r="V41" s="344"/>
      <c r="W41" s="344"/>
      <c r="X41" s="896">
        <f>X42+X45+X46</f>
        <v>159.24492707158339</v>
      </c>
      <c r="Y41" s="897">
        <f t="shared" ref="Y41:AH41" si="12">Y42+Y45+Y46</f>
        <v>160.3325527568183</v>
      </c>
      <c r="Z41" s="897">
        <f t="shared" si="12"/>
        <v>159.42243166300261</v>
      </c>
      <c r="AA41" s="897">
        <f t="shared" si="12"/>
        <v>161.55065015448699</v>
      </c>
      <c r="AB41" s="897">
        <f t="shared" si="12"/>
        <v>159.41069252984681</v>
      </c>
      <c r="AC41" s="897">
        <f t="shared" si="12"/>
        <v>155.42114254319881</v>
      </c>
      <c r="AD41" s="897">
        <f t="shared" si="12"/>
        <v>155.17100298695206</v>
      </c>
      <c r="AE41" s="897">
        <f t="shared" si="12"/>
        <v>153.80114375149122</v>
      </c>
      <c r="AF41" s="897">
        <f t="shared" si="12"/>
        <v>152.43686934480121</v>
      </c>
      <c r="AG41" s="897">
        <f t="shared" si="12"/>
        <v>150.90887596749488</v>
      </c>
      <c r="AH41" s="897">
        <f t="shared" si="12"/>
        <v>148.82248146375292</v>
      </c>
      <c r="AI41" s="897">
        <f>AI42+AI45+AI46</f>
        <v>134.93594889977459</v>
      </c>
      <c r="AJ41" s="897">
        <f>AJ42+AJ45+AJ46</f>
        <v>135.93992892658994</v>
      </c>
      <c r="AK41" s="898">
        <f>AK42+AK45+AK46</f>
        <v>141.01012173165051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151.89526250885081</v>
      </c>
      <c r="Y42" s="900">
        <f t="shared" ref="Y42:AK42" si="13">SUM(Y43:Y44)</f>
        <v>152.64110813278438</v>
      </c>
      <c r="Z42" s="900">
        <f t="shared" si="13"/>
        <v>150.52349152300778</v>
      </c>
      <c r="AA42" s="900">
        <f t="shared" si="13"/>
        <v>151.69647213752035</v>
      </c>
      <c r="AB42" s="900">
        <f t="shared" si="13"/>
        <v>149.36778402294613</v>
      </c>
      <c r="AC42" s="900">
        <f t="shared" si="13"/>
        <v>145.76716410119968</v>
      </c>
      <c r="AD42" s="900">
        <f t="shared" si="13"/>
        <v>145.68042054450316</v>
      </c>
      <c r="AE42" s="900">
        <f t="shared" si="13"/>
        <v>144.54403954927119</v>
      </c>
      <c r="AF42" s="900">
        <f t="shared" si="13"/>
        <v>143.43531913041215</v>
      </c>
      <c r="AG42" s="900">
        <f t="shared" si="13"/>
        <v>142.46661234208574</v>
      </c>
      <c r="AH42" s="900">
        <f t="shared" si="13"/>
        <v>140.52603612782192</v>
      </c>
      <c r="AI42" s="900">
        <f t="shared" si="13"/>
        <v>126.90938978058603</v>
      </c>
      <c r="AJ42" s="900">
        <f t="shared" si="13"/>
        <v>127.94293876190011</v>
      </c>
      <c r="AK42" s="901">
        <f t="shared" si="13"/>
        <v>132.82903858828351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10.92064047983904</v>
      </c>
      <c r="P43" s="612">
        <f t="shared" si="9"/>
        <v>1.0150733107789609E-2</v>
      </c>
      <c r="Q43" s="328"/>
      <c r="R43" s="13"/>
      <c r="S43" s="356" t="s">
        <v>190</v>
      </c>
      <c r="T43" s="359"/>
      <c r="U43" s="346"/>
      <c r="V43" s="360"/>
      <c r="W43" s="347" t="s">
        <v>190</v>
      </c>
      <c r="X43" s="899">
        <f>VLOOKUP(年度マスタ!$K$4&amp;"_"&amp;X$33,データシート1!$A:$BT,MATCH("aa_"&amp;$S43,データシート1!$A$1:$BT$1,0),0)</f>
        <v>101.9970500792908</v>
      </c>
      <c r="Y43" s="900">
        <f>VLOOKUP(年度マスタ!$K$4&amp;"_"&amp;Y$33,データシート1!$A:$BT,MATCH("aa_"&amp;$S43,データシート1!$A$1:$BT$1,0),0)</f>
        <v>101.5922282493563</v>
      </c>
      <c r="Z43" s="900">
        <f>VLOOKUP(年度マスタ!$K$4&amp;"_"&amp;Z$33,データシート1!$A:$BT,MATCH("aa_"&amp;$S43,データシート1!$A$1:$BT$1,0),0)</f>
        <v>100.57870757142392</v>
      </c>
      <c r="AA43" s="900">
        <f>VLOOKUP(年度マスタ!$K$4&amp;"_"&amp;AA$33,データシート1!$A:$BT,MATCH("aa_"&amp;$S43,データシート1!$A$1:$BT$1,0),0)</f>
        <v>100.72601193371948</v>
      </c>
      <c r="AB43" s="900">
        <f>VLOOKUP(年度マスタ!$K$4&amp;"_"&amp;AB$33,データシート1!$A:$BT,MATCH("aa_"&amp;$S43,データシート1!$A$1:$BT$1,0),0)</f>
        <v>97.39102243651844</v>
      </c>
      <c r="AC43" s="900">
        <f>VLOOKUP(年度マスタ!$K$4&amp;"_"&amp;AC$33,データシート1!$A:$BT,MATCH("aa_"&amp;$S43,データシート1!$A$1:$BT$1,0),0)</f>
        <v>93.048230314898305</v>
      </c>
      <c r="AD43" s="900">
        <f>VLOOKUP(年度マスタ!$K$4&amp;"_"&amp;AD$33,データシート1!$A:$BT,MATCH("aa_"&amp;$S43,データシート1!$A$1:$BT$1,0),0)</f>
        <v>92.27659780596295</v>
      </c>
      <c r="AE43" s="900">
        <f>VLOOKUP(年度マスタ!$K$4&amp;"_"&amp;AE$33,データシート1!$A:$BT,MATCH("aa_"&amp;$S43,データシート1!$A$1:$BT$1,0),0)</f>
        <v>91.948374613063905</v>
      </c>
      <c r="AF43" s="900">
        <f>VLOOKUP(年度マスタ!$K$4&amp;"_"&amp;AF$33,データシート1!$A:$BT,MATCH("aa_"&amp;$S43,データシート1!$A$1:$BT$1,0),0)</f>
        <v>91.018334753043462</v>
      </c>
      <c r="AG43" s="900">
        <f>VLOOKUP(年度マスタ!$K$4&amp;"_"&amp;AG$33,データシート1!$A:$BT,MATCH("aa_"&amp;$S43,データシート1!$A$1:$BT$1,0),0)</f>
        <v>90.169888714596368</v>
      </c>
      <c r="AH43" s="900">
        <f>VLOOKUP(年度マスタ!$K$4&amp;"_"&amp;AH$33,データシート1!$A:$BT,MATCH("aa_"&amp;$S43,データシート1!$A$1:$BT$1,0),0)</f>
        <v>87.661542192236723</v>
      </c>
      <c r="AI43" s="900">
        <f>VLOOKUP(年度マスタ!$K$4&amp;"_"&amp;AI$33,データシート1!$A:$BT,MATCH("aa_"&amp;$S43,データシート1!$A$1:$BT$1,0),0)</f>
        <v>77.367877946811262</v>
      </c>
      <c r="AJ43" s="900">
        <f>VLOOKUP(年度マスタ!$K$4&amp;"_"&amp;AJ$33,データシート1!$A:$BT,MATCH("aa_"&amp;$S43,データシート1!$A$1:$BT$1,0),0)</f>
        <v>75.756862956716645</v>
      </c>
      <c r="AK43" s="901">
        <f>VLOOKUP(年度マスタ!$K$4&amp;"_"&amp;AK$33,データシート1!$A:$BT,MATCH("aa_"&amp;$S43,データシート1!$A$1:$BT$1,0),0)</f>
        <v>80.451697130475125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49.898212429560019</v>
      </c>
      <c r="Y44" s="900">
        <f>VLOOKUP(年度マスタ!$K$4&amp;"_"&amp;Y$33,データシート1!$A:$BT,MATCH("aa_"&amp;$S44,データシート1!$A$1:$BT$1,0),0)</f>
        <v>51.0488798834281</v>
      </c>
      <c r="Z44" s="900">
        <f>VLOOKUP(年度マスタ!$K$4&amp;"_"&amp;Z$33,データシート1!$A:$BT,MATCH("aa_"&amp;$S44,データシート1!$A$1:$BT$1,0),0)</f>
        <v>49.944783951583858</v>
      </c>
      <c r="AA44" s="900">
        <f>VLOOKUP(年度マスタ!$K$4&amp;"_"&amp;AA$33,データシート1!$A:$BT,MATCH("aa_"&amp;$S44,データシート1!$A$1:$BT$1,0),0)</f>
        <v>50.970460203800862</v>
      </c>
      <c r="AB44" s="900">
        <f>VLOOKUP(年度マスタ!$K$4&amp;"_"&amp;AB$33,データシート1!$A:$BT,MATCH("aa_"&amp;$S44,データシート1!$A$1:$BT$1,0),0)</f>
        <v>51.976761586427678</v>
      </c>
      <c r="AC44" s="900">
        <f>VLOOKUP(年度マスタ!$K$4&amp;"_"&amp;AC$33,データシート1!$A:$BT,MATCH("aa_"&amp;$S44,データシート1!$A$1:$BT$1,0),0)</f>
        <v>52.718933786301363</v>
      </c>
      <c r="AD44" s="900">
        <f>VLOOKUP(年度マスタ!$K$4&amp;"_"&amp;AD$33,データシート1!$A:$BT,MATCH("aa_"&amp;$S44,データシート1!$A$1:$BT$1,0),0)</f>
        <v>53.403822738540221</v>
      </c>
      <c r="AE44" s="900">
        <f>VLOOKUP(年度マスタ!$K$4&amp;"_"&amp;AE$33,データシート1!$A:$BT,MATCH("aa_"&amp;$S44,データシート1!$A$1:$BT$1,0),0)</f>
        <v>52.595664936207278</v>
      </c>
      <c r="AF44" s="900">
        <f>VLOOKUP(年度マスタ!$K$4&amp;"_"&amp;AF$33,データシート1!$A:$BT,MATCH("aa_"&amp;$S44,データシート1!$A$1:$BT$1,0),0)</f>
        <v>52.416984377368678</v>
      </c>
      <c r="AG44" s="900">
        <f>VLOOKUP(年度マスタ!$K$4&amp;"_"&amp;AG$33,データシート1!$A:$BT,MATCH("aa_"&amp;$S44,データシート1!$A$1:$BT$1,0),0)</f>
        <v>52.296723627489364</v>
      </c>
      <c r="AH44" s="900">
        <f>VLOOKUP(年度マスタ!$K$4&amp;"_"&amp;AH$33,データシート1!$A:$BT,MATCH("aa_"&amp;$S44,データシート1!$A$1:$BT$1,0),0)</f>
        <v>52.864493935585202</v>
      </c>
      <c r="AI44" s="900">
        <f>VLOOKUP(年度マスタ!$K$4&amp;"_"&amp;AI$33,データシート1!$A:$BT,MATCH("aa_"&amp;$S44,データシート1!$A$1:$BT$1,0),0)</f>
        <v>49.541511833774756</v>
      </c>
      <c r="AJ44" s="900">
        <f>VLOOKUP(年度マスタ!$K$4&amp;"_"&amp;AJ$33,データシート1!$A:$BT,MATCH("aa_"&amp;$S44,データシート1!$A$1:$BT$1,0),0)</f>
        <v>52.186075805183464</v>
      </c>
      <c r="AK44" s="901">
        <f>VLOOKUP(年度マスタ!$K$4&amp;"_"&amp;AK$33,データシート1!$A:$BT,MATCH("aa_"&amp;$S44,データシート1!$A$1:$BT$1,0),0)</f>
        <v>52.377341457808384</v>
      </c>
      <c r="AL44" s="330"/>
      <c r="AW44" s="17" t="str">
        <f>AW47</f>
        <v>神奈川県</v>
      </c>
      <c r="AX44" s="1010">
        <f t="shared" si="14"/>
        <v>0.41227254992588142</v>
      </c>
      <c r="AY44" s="1010">
        <f t="shared" si="14"/>
        <v>0.21478251146138702</v>
      </c>
      <c r="AZ44" s="1010">
        <f t="shared" si="14"/>
        <v>0.20329506120823729</v>
      </c>
      <c r="BA44" s="1010">
        <f t="shared" si="14"/>
        <v>0.15489208700772231</v>
      </c>
      <c r="BB44" s="1010">
        <f t="shared" si="14"/>
        <v>1.4757790396772066E-2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7.3496645627325803</v>
      </c>
      <c r="Y45" s="900">
        <f>VLOOKUP(年度マスタ!$K$4&amp;"_"&amp;Y$33,データシート1!$A:$BT,MATCH("aa_"&amp;$S45,データシート1!$A$1:$BT$1,0),0)</f>
        <v>7.69144462403393</v>
      </c>
      <c r="Z45" s="900">
        <f>VLOOKUP(年度マスタ!$K$4&amp;"_"&amp;Z$33,データシート1!$A:$BT,MATCH("aa_"&amp;$S45,データシート1!$A$1:$BT$1,0),0)</f>
        <v>8.8989401399948491</v>
      </c>
      <c r="AA45" s="900">
        <f>VLOOKUP(年度マスタ!$K$4&amp;"_"&amp;AA$33,データシート1!$A:$BT,MATCH("aa_"&amp;$S45,データシート1!$A$1:$BT$1,0),0)</f>
        <v>9.8541780169666495</v>
      </c>
      <c r="AB45" s="900">
        <f>VLOOKUP(年度マスタ!$K$4&amp;"_"&amp;AB$33,データシート1!$A:$BT,MATCH("aa_"&amp;$S45,データシート1!$A$1:$BT$1,0),0)</f>
        <v>10.0429085069007</v>
      </c>
      <c r="AC45" s="900">
        <f>VLOOKUP(年度マスタ!$K$4&amp;"_"&amp;AC$33,データシート1!$A:$BT,MATCH("aa_"&amp;$S45,データシート1!$A$1:$BT$1,0),0)</f>
        <v>9.6539784419991292</v>
      </c>
      <c r="AD45" s="900">
        <f>VLOOKUP(年度マスタ!$K$4&amp;"_"&amp;AD$33,データシート1!$A:$BT,MATCH("aa_"&amp;$S45,データシート1!$A$1:$BT$1,0),0)</f>
        <v>9.4905824424489094</v>
      </c>
      <c r="AE45" s="900">
        <f>VLOOKUP(年度マスタ!$K$4&amp;"_"&amp;AE$33,データシート1!$A:$BT,MATCH("aa_"&amp;$S45,データシート1!$A$1:$BT$1,0),0)</f>
        <v>9.2571042022200256</v>
      </c>
      <c r="AF45" s="900">
        <f>VLOOKUP(年度マスタ!$K$4&amp;"_"&amp;AF$33,データシート1!$A:$BT,MATCH("aa_"&amp;$S45,データシート1!$A$1:$BT$1,0),0)</f>
        <v>9.00155021438907</v>
      </c>
      <c r="AG45" s="900">
        <f>VLOOKUP(年度マスタ!$K$4&amp;"_"&amp;AG$33,データシート1!$A:$BT,MATCH("aa_"&amp;$S45,データシート1!$A$1:$BT$1,0),0)</f>
        <v>8.4422636254091508</v>
      </c>
      <c r="AH45" s="900">
        <f>VLOOKUP(年度マスタ!$K$4&amp;"_"&amp;AH$33,データシート1!$A:$BT,MATCH("aa_"&amp;$S45,データシート1!$A$1:$BT$1,0),0)</f>
        <v>8.2964453359310006</v>
      </c>
      <c r="AI45" s="900">
        <f>VLOOKUP(年度マスタ!$K$4&amp;"_"&amp;AI$33,データシート1!$A:$BT,MATCH("aa_"&amp;$S45,データシート1!$A$1:$BT$1,0),0)</f>
        <v>8.0265591191885601</v>
      </c>
      <c r="AJ45" s="900">
        <f>VLOOKUP(年度マスタ!$K$4&amp;"_"&amp;AJ$33,データシート1!$A:$BT,MATCH("aa_"&amp;$S45,データシート1!$A$1:$BT$1,0),0)</f>
        <v>7.99699016468983</v>
      </c>
      <c r="AK45" s="901">
        <f>VLOOKUP(年度マスタ!$K$4&amp;"_"&amp;AK$33,データシート1!$A:$BT,MATCH("aa_"&amp;$S45,データシート1!$A$1:$BT$1,0),0)</f>
        <v>8.1810831433669922</v>
      </c>
      <c r="AL45" s="330"/>
      <c r="AW45" s="17" t="str">
        <f>AW48</f>
        <v>海老名市</v>
      </c>
      <c r="AX45" s="1010">
        <f t="shared" ref="AX45:BB45" si="15">AX48/$BC48</f>
        <v>0.37764339427279137</v>
      </c>
      <c r="AY45" s="1010">
        <f t="shared" si="15"/>
        <v>0.24451200582070629</v>
      </c>
      <c r="AZ45" s="1010">
        <f t="shared" si="15"/>
        <v>0.19425774707450841</v>
      </c>
      <c r="BA45" s="1010">
        <f t="shared" si="15"/>
        <v>0.17066889574049635</v>
      </c>
      <c r="BB45" s="1010">
        <f t="shared" si="15"/>
        <v>1.2917957091497475E-2</v>
      </c>
      <c r="BC45" s="1010">
        <f t="shared" ref="BC45" si="16">SUM(AX45:BB45)</f>
        <v>0.99999999999999989</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13.023762857875891</v>
      </c>
      <c r="Y47" s="903">
        <f>VLOOKUP(年度マスタ!$K$4&amp;"_"&amp;Y$33,データシート1!$A:$BT,MATCH("aa_"&amp;$S47,データシート1!$A$1:$BT$1,0),0)</f>
        <v>7.8928779039525034</v>
      </c>
      <c r="Z47" s="903">
        <f>VLOOKUP(年度マスタ!$K$4&amp;"_"&amp;Z$33,データシート1!$A:$BT,MATCH("aa_"&amp;$S47,データシート1!$A$1:$BT$1,0),0)</f>
        <v>8.6317527327354</v>
      </c>
      <c r="AA47" s="903">
        <f>VLOOKUP(年度マスタ!$K$4&amp;"_"&amp;AA$33,データシート1!$A:$BT,MATCH("aa_"&amp;$S47,データシート1!$A$1:$BT$1,0),0)</f>
        <v>13.88036925343887</v>
      </c>
      <c r="AB47" s="903">
        <f>VLOOKUP(年度マスタ!$K$4&amp;"_"&amp;AB$33,データシート1!$A:$BT,MATCH("aa_"&amp;$S47,データシート1!$A$1:$BT$1,0),0)</f>
        <v>10.92064047983904</v>
      </c>
      <c r="AC47" s="903">
        <f>VLOOKUP(年度マスタ!$K$4&amp;"_"&amp;AC$33,データシート1!$A:$BT,MATCH("aa_"&amp;$S47,データシート1!$A$1:$BT$1,0),0)</f>
        <v>8.9260015995944304</v>
      </c>
      <c r="AD47" s="903">
        <f>VLOOKUP(年度マスタ!$K$4&amp;"_"&amp;AD$33,データシート1!$A:$BT,MATCH("aa_"&amp;$S47,データシート1!$A$1:$BT$1,0),0)</f>
        <v>8.2124338805948209</v>
      </c>
      <c r="AE47" s="903">
        <f>VLOOKUP(年度マスタ!$K$4&amp;"_"&amp;AE$33,データシート1!$A:$BT,MATCH("aa_"&amp;$S47,データシート1!$A$1:$BT$1,0),0)</f>
        <v>8.4841978129529867</v>
      </c>
      <c r="AF47" s="903">
        <f>VLOOKUP(年度マスタ!$K$4&amp;"_"&amp;AF$33,データシート1!$A:$BT,MATCH("aa_"&amp;$S47,データシート1!$A$1:$BT$1,0),0)</f>
        <v>7.5231705992940299</v>
      </c>
      <c r="AG47" s="903">
        <f>VLOOKUP(年度マスタ!$K$4&amp;"_"&amp;AG$33,データシート1!$A:$BT,MATCH("aa_"&amp;$S47,データシート1!$A$1:$BT$1,0),0)</f>
        <v>8.6785326066410082</v>
      </c>
      <c r="AH47" s="903">
        <f>VLOOKUP(年度マスタ!$K$4&amp;"_"&amp;AH$33,データシート1!$A:$BT,MATCH("aa_"&amp;$S47,データシート1!$A$1:$BT$1,0),0)</f>
        <v>11.575690708231878</v>
      </c>
      <c r="AI47" s="903">
        <f>VLOOKUP(年度マスタ!$K$4&amp;"_"&amp;AI$33,データシート1!$A:$BT,MATCH("aa_"&amp;$S47,データシート1!$A$1:$BT$1,0),0)</f>
        <v>12.96672611839227</v>
      </c>
      <c r="AJ47" s="903">
        <f>VLOOKUP(年度マスタ!$K$4&amp;"_"&amp;AJ$33,データシート1!$A:$BT,MATCH("aa_"&amp;$S47,データシート1!$A$1:$BT$1,0),0)</f>
        <v>8.835921117710468</v>
      </c>
      <c r="AK47" s="904">
        <f>VLOOKUP(年度マスタ!$K$4&amp;"_"&amp;AK$33,データシート1!$A:$BT,MATCH("aa_"&amp;$S47,データシート1!$A$1:$BT$1,0),0)</f>
        <v>10.67307955613658</v>
      </c>
      <c r="AL47" s="330"/>
      <c r="AW47" s="17" t="str">
        <f>年度マスタ!I4</f>
        <v>神奈川県</v>
      </c>
      <c r="AX47" s="1011">
        <f>SUM(AY38:BA38)</f>
        <v>22946.163821165075</v>
      </c>
      <c r="AY47" s="1011">
        <f t="shared" si="17"/>
        <v>11954.312007433648</v>
      </c>
      <c r="AZ47" s="1011">
        <f t="shared" si="17"/>
        <v>11314.94633672953</v>
      </c>
      <c r="BA47" s="1011">
        <f>SUM(BD38:BG38)</f>
        <v>8620.9455461449543</v>
      </c>
      <c r="BB47" s="1011">
        <f>BH38</f>
        <v>821.38545518887565</v>
      </c>
      <c r="BC47" s="1011">
        <f>SUM(AX47:BB47)</f>
        <v>55657.753166662078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海老名市</v>
      </c>
      <c r="AX48" s="1011">
        <f>SUM(AY39:BA39)</f>
        <v>312.01667278922031</v>
      </c>
      <c r="AY48" s="1011">
        <f>BB39</f>
        <v>202.02080499807633</v>
      </c>
      <c r="AZ48" s="1011">
        <f>BC39</f>
        <v>160.49971169874368</v>
      </c>
      <c r="BA48" s="1011">
        <f>SUM(BD39:BG39)</f>
        <v>141.01012173165051</v>
      </c>
      <c r="BB48" s="1011">
        <f>BH39</f>
        <v>10.67307955613658</v>
      </c>
      <c r="BC48" s="1011">
        <f>SUM(AX48:BB48)</f>
        <v>826.22039077382749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826.22039077382749</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312.01667278922031</v>
      </c>
      <c r="P52" s="453">
        <f t="shared" ref="P52:P64" si="18">O52/$O$51</f>
        <v>0.37764339427279137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304.30079442328054</v>
      </c>
      <c r="P53" s="454">
        <f t="shared" si="18"/>
        <v>0.36830462891175597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4.8218502935887599</v>
      </c>
      <c r="P54" s="454">
        <f t="shared" si="18"/>
        <v>5.8360340018632035E-3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2.894028072351027</v>
      </c>
      <c r="P55" s="454">
        <f t="shared" si="18"/>
        <v>3.5027313591722386E-3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202.02080499807633</v>
      </c>
      <c r="P56" s="453">
        <f t="shared" si="18"/>
        <v>0.24451200582070629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160.49971169874368</v>
      </c>
      <c r="P57" s="453">
        <f t="shared" si="18"/>
        <v>0.19425774707450841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141.01012173165051</v>
      </c>
      <c r="P58" s="453">
        <f t="shared" si="18"/>
        <v>0.17066889574049635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132.82903858828351</v>
      </c>
      <c r="P59" s="454">
        <f t="shared" si="18"/>
        <v>0.16076707870145582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80.451697130475125</v>
      </c>
      <c r="P60" s="454">
        <f t="shared" si="18"/>
        <v>9.7373168259772783E-2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52.377341457808384</v>
      </c>
      <c r="P61" s="454">
        <f t="shared" si="18"/>
        <v>6.3393910441683035E-2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8.1810831433669922</v>
      </c>
      <c r="P62" s="454">
        <f t="shared" si="18"/>
        <v>9.9018170390405089E-3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10.67307955613658</v>
      </c>
      <c r="P64" s="612">
        <f t="shared" si="18"/>
        <v>1.2917957091497475E-2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海老名市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2180.6925000000001</v>
      </c>
      <c r="AI7" s="78">
        <f>VLOOKUP(年度マスタ!$K$4&amp;"_"&amp;$AG7,データシート1!$A:$BT,MATCH("ab_"&amp;AI$2,データシート1!$A$1:$BT$1,0),0)</f>
        <v>3168</v>
      </c>
      <c r="AJ7" s="78">
        <f>VLOOKUP(年度マスタ!$K$4&amp;"_"&amp;$AG7,データシート1!$A:$BT,MATCH("ab_"&amp;AJ$2,データシート1!$A$1:$BT$1,0),0)</f>
        <v>73</v>
      </c>
      <c r="AK7" s="78">
        <f>VLOOKUP(年度マスタ!$K$4&amp;"_"&amp;$AG7,データシート1!$A:$BT,MATCH("ab_"&amp;AK$2,データシート1!$A$1:$BT$1,0),0)</f>
        <v>44162</v>
      </c>
      <c r="AL7" s="78">
        <f>VLOOKUP(年度マスタ!$K$4&amp;"_"&amp;$AG7,データシート1!$A:$BT,MATCH("ab_"&amp;AL$2,データシート1!$A$1:$BT$1,0),0)</f>
        <v>51620</v>
      </c>
      <c r="AM7" s="78">
        <f>VLOOKUP(年度マスタ!$K$4&amp;"_"&amp;$AG7,データシート1!$A:$BT,MATCH("ab_"&amp;AM$2,データシート1!$A$1:$BT$1,0),0)</f>
        <v>51562</v>
      </c>
      <c r="AN7" s="78">
        <f>VLOOKUP(年度マスタ!$K$4&amp;"_"&amp;$AG7,データシート1!$A:$BT,MATCH("ab_"&amp;AN$2,データシート1!$A$1:$BT$1,0),0)</f>
        <v>10043</v>
      </c>
      <c r="AO7" s="78">
        <f>VLOOKUP(年度マスタ!$K$4&amp;"_"&amp;$AG7,データシート1!$A:$BT,MATCH("ab_"&amp;AO$2,データシート1!$A$1:$BT$1,0),0)</f>
        <v>126072</v>
      </c>
      <c r="AP7" s="78">
        <f>VLOOKUP(年度マスタ!$K$4&amp;"_"&amp;$AG7,データシート1!$A:$BT,MATCH("ab_"&amp;AP$2,データシート1!$A$1:$BT$1,0),0)</f>
        <v>0</v>
      </c>
      <c r="AQ7" s="954">
        <f>VLOOKUP(年度マスタ!$K$4&amp;"_"&amp;$AG7,データシート1!$A:$BT,MATCH("ab_"&amp;AQ$2,データシート1!$A$1:$BT$1,0),0)</f>
        <v>13.023762857875891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3192.3271</v>
      </c>
      <c r="AI8" s="78">
        <f>VLOOKUP(年度マスタ!$K$4&amp;"_"&amp;$AG8,データシート1!$A:$BT,MATCH("ab_"&amp;AI$2,データシート1!$A$1:$BT$1,0),0)</f>
        <v>3168</v>
      </c>
      <c r="AJ8" s="78">
        <f>VLOOKUP(年度マスタ!$K$4&amp;"_"&amp;$AG8,データシート1!$A:$BT,MATCH("ab_"&amp;AJ$2,データシート1!$A$1:$BT$1,0),0)</f>
        <v>73</v>
      </c>
      <c r="AK8" s="78">
        <f>VLOOKUP(年度マスタ!$K$4&amp;"_"&amp;$AG8,データシート1!$A:$BT,MATCH("ab_"&amp;AK$2,データシート1!$A$1:$BT$1,0),0)</f>
        <v>44162</v>
      </c>
      <c r="AL8" s="78">
        <f>VLOOKUP(年度マスタ!$K$4&amp;"_"&amp;$AG8,データシート1!$A:$BT,MATCH("ab_"&amp;AL$2,データシート1!$A$1:$BT$1,0),0)</f>
        <v>52297</v>
      </c>
      <c r="AM8" s="78">
        <f>VLOOKUP(年度マスタ!$K$4&amp;"_"&amp;$AG8,データシート1!$A:$BT,MATCH("ab_"&amp;AM$2,データシート1!$A$1:$BT$1,0),0)</f>
        <v>51596</v>
      </c>
      <c r="AN8" s="78">
        <f>VLOOKUP(年度マスタ!$K$4&amp;"_"&amp;$AG8,データシート1!$A:$BT,MATCH("ab_"&amp;AN$2,データシート1!$A$1:$BT$1,0),0)</f>
        <v>10018</v>
      </c>
      <c r="AO8" s="78">
        <f>VLOOKUP(年度マスタ!$K$4&amp;"_"&amp;$AG8,データシート1!$A:$BT,MATCH("ab_"&amp;AO$2,データシート1!$A$1:$BT$1,0),0)</f>
        <v>126423</v>
      </c>
      <c r="AP8" s="78">
        <f>VLOOKUP(年度マスタ!$K$4&amp;"_"&amp;$AG8,データシート1!$A:$BT,MATCH("ab_"&amp;AP$2,データシート1!$A$1:$BT$1,0),0)</f>
        <v>0</v>
      </c>
      <c r="AQ8" s="954">
        <f>VLOOKUP(年度マスタ!$K$4&amp;"_"&amp;$AG8,データシート1!$A:$BT,MATCH("ab_"&amp;AQ$2,データシート1!$A$1:$BT$1,0),0)</f>
        <v>7.8928779039525034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2975.3092000000001</v>
      </c>
      <c r="AI9" s="78">
        <f>VLOOKUP(年度マスタ!$K$4&amp;"_"&amp;$AG9,データシート1!$A:$BT,MATCH("ab_"&amp;AI$2,データシート1!$A$1:$BT$1,0),0)</f>
        <v>3168</v>
      </c>
      <c r="AJ9" s="78">
        <f>VLOOKUP(年度マスタ!$K$4&amp;"_"&amp;$AG9,データシート1!$A:$BT,MATCH("ab_"&amp;AJ$2,データシート1!$A$1:$BT$1,0),0)</f>
        <v>73</v>
      </c>
      <c r="AK9" s="78">
        <f>VLOOKUP(年度マスタ!$K$4&amp;"_"&amp;$AG9,データシート1!$A:$BT,MATCH("ab_"&amp;AK$2,データシート1!$A$1:$BT$1,0),0)</f>
        <v>44162</v>
      </c>
      <c r="AL9" s="78">
        <f>VLOOKUP(年度マスタ!$K$4&amp;"_"&amp;$AG9,データシート1!$A:$BT,MATCH("ab_"&amp;AL$2,データシート1!$A$1:$BT$1,0),0)</f>
        <v>52887</v>
      </c>
      <c r="AM9" s="78">
        <f>VLOOKUP(年度マスタ!$K$4&amp;"_"&amp;$AG9,データシート1!$A:$BT,MATCH("ab_"&amp;AM$2,データシート1!$A$1:$BT$1,0),0)</f>
        <v>52191</v>
      </c>
      <c r="AN9" s="78">
        <f>VLOOKUP(年度マスタ!$K$4&amp;"_"&amp;$AG9,データシート1!$A:$BT,MATCH("ab_"&amp;AN$2,データシート1!$A$1:$BT$1,0),0)</f>
        <v>10093</v>
      </c>
      <c r="AO9" s="78">
        <f>VLOOKUP(年度マスタ!$K$4&amp;"_"&amp;$AG9,データシート1!$A:$BT,MATCH("ab_"&amp;AO$2,データシート1!$A$1:$BT$1,0),0)</f>
        <v>126807</v>
      </c>
      <c r="AP9" s="78">
        <f>VLOOKUP(年度マスタ!$K$4&amp;"_"&amp;$AG9,データシート1!$A:$BT,MATCH("ab_"&amp;AP$2,データシート1!$A$1:$BT$1,0),0)</f>
        <v>0</v>
      </c>
      <c r="AQ9" s="954">
        <f>VLOOKUP(年度マスタ!$K$4&amp;"_"&amp;$AG9,データシート1!$A:$BT,MATCH("ab_"&amp;AQ$2,データシート1!$A$1:$BT$1,0),0)</f>
        <v>8.6317527327354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2839.6008999999999</v>
      </c>
      <c r="AI10" s="78">
        <f>VLOOKUP(年度マスタ!$K$4&amp;"_"&amp;$AG10,データシート1!$A:$BT,MATCH("ab_"&amp;AI$2,データシート1!$A$1:$BT$1,0),0)</f>
        <v>3168</v>
      </c>
      <c r="AJ10" s="78">
        <f>VLOOKUP(年度マスタ!$K$4&amp;"_"&amp;$AG10,データシート1!$A:$BT,MATCH("ab_"&amp;AJ$2,データシート1!$A$1:$BT$1,0),0)</f>
        <v>73</v>
      </c>
      <c r="AK10" s="78">
        <f>VLOOKUP(年度マスタ!$K$4&amp;"_"&amp;$AG10,データシート1!$A:$BT,MATCH("ab_"&amp;AK$2,データシート1!$A$1:$BT$1,0),0)</f>
        <v>44162</v>
      </c>
      <c r="AL10" s="78">
        <f>VLOOKUP(年度マスタ!$K$4&amp;"_"&amp;$AG10,データシート1!$A:$BT,MATCH("ab_"&amp;AL$2,データシート1!$A$1:$BT$1,0),0)</f>
        <v>54289</v>
      </c>
      <c r="AM10" s="78">
        <f>VLOOKUP(年度マスタ!$K$4&amp;"_"&amp;$AG10,データシート1!$A:$BT,MATCH("ab_"&amp;AM$2,データシート1!$A$1:$BT$1,0),0)</f>
        <v>52682</v>
      </c>
      <c r="AN10" s="78">
        <f>VLOOKUP(年度マスタ!$K$4&amp;"_"&amp;$AG10,データシート1!$A:$BT,MATCH("ab_"&amp;AN$2,データシート1!$A$1:$BT$1,0),0)</f>
        <v>10242</v>
      </c>
      <c r="AO10" s="78">
        <f>VLOOKUP(年度マスタ!$K$4&amp;"_"&amp;$AG10,データシート1!$A:$BT,MATCH("ab_"&amp;AO$2,データシート1!$A$1:$BT$1,0),0)</f>
        <v>129242</v>
      </c>
      <c r="AP10" s="78">
        <f>VLOOKUP(年度マスタ!$K$4&amp;"_"&amp;$AG10,データシート1!$A:$BT,MATCH("ab_"&amp;AP$2,データシート1!$A$1:$BT$1,0),0)</f>
        <v>0</v>
      </c>
      <c r="AQ10" s="954">
        <f>VLOOKUP(年度マスタ!$K$4&amp;"_"&amp;$AG10,データシート1!$A:$BT,MATCH("ab_"&amp;AQ$2,データシート1!$A$1:$BT$1,0),0)</f>
        <v>13.88036925343887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2895.931</v>
      </c>
      <c r="AI11" s="78">
        <f>VLOOKUP(年度マスタ!$K$4&amp;"_"&amp;$AG11,データシート1!$A:$BT,MATCH("ab_"&amp;AI$2,データシート1!$A$1:$BT$1,0),0)</f>
        <v>3168</v>
      </c>
      <c r="AJ11" s="78">
        <f>VLOOKUP(年度マスタ!$K$4&amp;"_"&amp;$AG11,データシート1!$A:$BT,MATCH("ab_"&amp;AJ$2,データシート1!$A$1:$BT$1,0),0)</f>
        <v>73</v>
      </c>
      <c r="AK11" s="78">
        <f>VLOOKUP(年度マスタ!$K$4&amp;"_"&amp;$AG11,データシート1!$A:$BT,MATCH("ab_"&amp;AK$2,データシート1!$A$1:$BT$1,0),0)</f>
        <v>44162</v>
      </c>
      <c r="AL11" s="78">
        <f>VLOOKUP(年度マスタ!$K$4&amp;"_"&amp;$AG11,データシート1!$A:$BT,MATCH("ab_"&amp;AL$2,データシート1!$A$1:$BT$1,0),0)</f>
        <v>54716</v>
      </c>
      <c r="AM11" s="78">
        <f>VLOOKUP(年度マスタ!$K$4&amp;"_"&amp;$AG11,データシート1!$A:$BT,MATCH("ab_"&amp;AM$2,データシート1!$A$1:$BT$1,0),0)</f>
        <v>53212</v>
      </c>
      <c r="AN11" s="78">
        <f>VLOOKUP(年度マスタ!$K$4&amp;"_"&amp;$AG11,データシート1!$A:$BT,MATCH("ab_"&amp;AN$2,データシート1!$A$1:$BT$1,0),0)</f>
        <v>10405</v>
      </c>
      <c r="AO11" s="78">
        <f>VLOOKUP(年度マスタ!$K$4&amp;"_"&amp;$AG11,データシート1!$A:$BT,MATCH("ab_"&amp;AO$2,データシート1!$A$1:$BT$1,0),0)</f>
        <v>129829</v>
      </c>
      <c r="AP11" s="78">
        <f>VLOOKUP(年度マスタ!$K$4&amp;"_"&amp;$AG11,データシート1!$A:$BT,MATCH("ab_"&amp;AP$2,データシート1!$A$1:$BT$1,0),0)</f>
        <v>0</v>
      </c>
      <c r="AQ11" s="954">
        <f>VLOOKUP(年度マスタ!$K$4&amp;"_"&amp;$AG11,データシート1!$A:$BT,MATCH("ab_"&amp;AQ$2,データシート1!$A$1:$BT$1,0),0)</f>
        <v>10.92064047983904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2945.4258</v>
      </c>
      <c r="AI12" s="78">
        <f>VLOOKUP(年度マスタ!$K$4&amp;"_"&amp;$AG12,データシート1!$A:$BT,MATCH("ab_"&amp;AI$2,データシート1!$A$1:$BT$1,0),0)</f>
        <v>2522</v>
      </c>
      <c r="AJ12" s="78">
        <f>VLOOKUP(年度マスタ!$K$4&amp;"_"&amp;$AG12,データシート1!$A:$BT,MATCH("ab_"&amp;AJ$2,データシート1!$A$1:$BT$1,0),0)</f>
        <v>73</v>
      </c>
      <c r="AK12" s="78">
        <f>VLOOKUP(年度マスタ!$K$4&amp;"_"&amp;$AG12,データシート1!$A:$BT,MATCH("ab_"&amp;AK$2,データシート1!$A$1:$BT$1,0),0)</f>
        <v>47370</v>
      </c>
      <c r="AL12" s="78">
        <f>VLOOKUP(年度マスタ!$K$4&amp;"_"&amp;$AG12,データシート1!$A:$BT,MATCH("ab_"&amp;AL$2,データシート1!$A$1:$BT$1,0),0)</f>
        <v>55362</v>
      </c>
      <c r="AM12" s="78">
        <f>VLOOKUP(年度マスタ!$K$4&amp;"_"&amp;$AG12,データシート1!$A:$BT,MATCH("ab_"&amp;AM$2,データシート1!$A$1:$BT$1,0),0)</f>
        <v>53545</v>
      </c>
      <c r="AN12" s="78">
        <f>VLOOKUP(年度マスタ!$K$4&amp;"_"&amp;$AG12,データシート1!$A:$BT,MATCH("ab_"&amp;AN$2,データシート1!$A$1:$BT$1,0),0)</f>
        <v>10499</v>
      </c>
      <c r="AO12" s="78">
        <f>VLOOKUP(年度マスタ!$K$4&amp;"_"&amp;$AG12,データシート1!$A:$BT,MATCH("ab_"&amp;AO$2,データシート1!$A$1:$BT$1,0),0)</f>
        <v>130077</v>
      </c>
      <c r="AP12" s="78">
        <f>VLOOKUP(年度マスタ!$K$4&amp;"_"&amp;$AG12,データシート1!$A:$BT,MATCH("ab_"&amp;AP$2,データシート1!$A$1:$BT$1,0),0)</f>
        <v>0</v>
      </c>
      <c r="AQ12" s="954">
        <f>VLOOKUP(年度マスタ!$K$4&amp;"_"&amp;$AG12,データシート1!$A:$BT,MATCH("ab_"&amp;AQ$2,データシート1!$A$1:$BT$1,0),0)</f>
        <v>8.9260015995944304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3362.1052</v>
      </c>
      <c r="AI13" s="78">
        <f>VLOOKUP(年度マスタ!$K$4&amp;"_"&amp;$AG13,データシート1!$A:$BT,MATCH("ab_"&amp;AI$2,データシート1!$A$1:$BT$1,0),0)</f>
        <v>2522</v>
      </c>
      <c r="AJ13" s="78">
        <f>VLOOKUP(年度マスタ!$K$4&amp;"_"&amp;$AG13,データシート1!$A:$BT,MATCH("ab_"&amp;AJ$2,データシート1!$A$1:$BT$1,0),0)</f>
        <v>73</v>
      </c>
      <c r="AK13" s="78">
        <f>VLOOKUP(年度マスタ!$K$4&amp;"_"&amp;$AG13,データシート1!$A:$BT,MATCH("ab_"&amp;AK$2,データシート1!$A$1:$BT$1,0),0)</f>
        <v>47370</v>
      </c>
      <c r="AL13" s="78">
        <f>VLOOKUP(年度マスタ!$K$4&amp;"_"&amp;$AG13,データシート1!$A:$BT,MATCH("ab_"&amp;AL$2,データシート1!$A$1:$BT$1,0),0)</f>
        <v>56076</v>
      </c>
      <c r="AM13" s="78">
        <f>VLOOKUP(年度マスタ!$K$4&amp;"_"&amp;$AG13,データシート1!$A:$BT,MATCH("ab_"&amp;AM$2,データシート1!$A$1:$BT$1,0),0)</f>
        <v>53612</v>
      </c>
      <c r="AN13" s="78">
        <f>VLOOKUP(年度マスタ!$K$4&amp;"_"&amp;$AG13,データシート1!$A:$BT,MATCH("ab_"&amp;AN$2,データシート1!$A$1:$BT$1,0),0)</f>
        <v>10627</v>
      </c>
      <c r="AO13" s="78">
        <f>VLOOKUP(年度マスタ!$K$4&amp;"_"&amp;$AG13,データシート1!$A:$BT,MATCH("ab_"&amp;AO$2,データシート1!$A$1:$BT$1,0),0)</f>
        <v>130627</v>
      </c>
      <c r="AP13" s="78">
        <f>VLOOKUP(年度マスタ!$K$4&amp;"_"&amp;$AG13,データシート1!$A:$BT,MATCH("ab_"&amp;AP$2,データシート1!$A$1:$BT$1,0),0)</f>
        <v>0</v>
      </c>
      <c r="AQ13" s="954">
        <f>VLOOKUP(年度マスタ!$K$4&amp;"_"&amp;$AG13,データシート1!$A:$BT,MATCH("ab_"&amp;AQ$2,データシート1!$A$1:$BT$1,0),0)</f>
        <v>8.2124338805948209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2932.1075000000001</v>
      </c>
      <c r="AI14" s="78">
        <f>VLOOKUP(年度マスタ!$K$4&amp;"_"&amp;$AG14,データシート1!$A:$BT,MATCH("ab_"&amp;AI$2,データシート1!$A$1:$BT$1,0),0)</f>
        <v>2522</v>
      </c>
      <c r="AJ14" s="78">
        <f>VLOOKUP(年度マスタ!$K$4&amp;"_"&amp;$AG14,データシート1!$A:$BT,MATCH("ab_"&amp;AJ$2,データシート1!$A$1:$BT$1,0),0)</f>
        <v>73</v>
      </c>
      <c r="AK14" s="78">
        <f>VLOOKUP(年度マスタ!$K$4&amp;"_"&amp;$AG14,データシート1!$A:$BT,MATCH("ab_"&amp;AK$2,データシート1!$A$1:$BT$1,0),0)</f>
        <v>47370</v>
      </c>
      <c r="AL14" s="78">
        <f>VLOOKUP(年度マスタ!$K$4&amp;"_"&amp;$AG14,データシート1!$A:$BT,MATCH("ab_"&amp;AL$2,データシート1!$A$1:$BT$1,0),0)</f>
        <v>56789</v>
      </c>
      <c r="AM14" s="78">
        <f>VLOOKUP(年度マスタ!$K$4&amp;"_"&amp;$AG14,データシート1!$A:$BT,MATCH("ab_"&amp;AM$2,データシート1!$A$1:$BT$1,0),0)</f>
        <v>54078</v>
      </c>
      <c r="AN14" s="78">
        <f>VLOOKUP(年度マスタ!$K$4&amp;"_"&amp;$AG14,データシート1!$A:$BT,MATCH("ab_"&amp;AN$2,データシート1!$A$1:$BT$1,0),0)</f>
        <v>10825</v>
      </c>
      <c r="AO14" s="78">
        <f>VLOOKUP(年度マスタ!$K$4&amp;"_"&amp;$AG14,データシート1!$A:$BT,MATCH("ab_"&amp;AO$2,データシート1!$A$1:$BT$1,0),0)</f>
        <v>131061</v>
      </c>
      <c r="AP14" s="78">
        <f>VLOOKUP(年度マスタ!$K$4&amp;"_"&amp;$AG14,データシート1!$A:$BT,MATCH("ab_"&amp;AP$2,データシート1!$A$1:$BT$1,0),0)</f>
        <v>0</v>
      </c>
      <c r="AQ14" s="954">
        <f>VLOOKUP(年度マスタ!$K$4&amp;"_"&amp;$AG14,データシート1!$A:$BT,MATCH("ab_"&amp;AQ$2,データシート1!$A$1:$BT$1,0),0)</f>
        <v>8.4841978129529867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3044.84</v>
      </c>
      <c r="AI15" s="78">
        <f>VLOOKUP(年度マスタ!$K$4&amp;"_"&amp;$AG15,データシート1!$A:$BT,MATCH("ab_"&amp;AI$2,データシート1!$A$1:$BT$1,0),0)</f>
        <v>2522</v>
      </c>
      <c r="AJ15" s="78">
        <f>VLOOKUP(年度マスタ!$K$4&amp;"_"&amp;$AG15,データシート1!$A:$BT,MATCH("ab_"&amp;AJ$2,データシート1!$A$1:$BT$1,0),0)</f>
        <v>73</v>
      </c>
      <c r="AK15" s="78">
        <f>VLOOKUP(年度マスタ!$K$4&amp;"_"&amp;$AG15,データシート1!$A:$BT,MATCH("ab_"&amp;AK$2,データシート1!$A$1:$BT$1,0),0)</f>
        <v>47370</v>
      </c>
      <c r="AL15" s="78">
        <f>VLOOKUP(年度マスタ!$K$4&amp;"_"&amp;$AG15,データシート1!$A:$BT,MATCH("ab_"&amp;AL$2,データシート1!$A$1:$BT$1,0),0)</f>
        <v>57695</v>
      </c>
      <c r="AM15" s="78">
        <f>VLOOKUP(年度マスタ!$K$4&amp;"_"&amp;$AG15,データシート1!$A:$BT,MATCH("ab_"&amp;AM$2,データシート1!$A$1:$BT$1,0),0)</f>
        <v>54419</v>
      </c>
      <c r="AN15" s="78">
        <f>VLOOKUP(年度マスタ!$K$4&amp;"_"&amp;$AG15,データシート1!$A:$BT,MATCH("ab_"&amp;AN$2,データシート1!$A$1:$BT$1,0),0)</f>
        <v>10857</v>
      </c>
      <c r="AO15" s="78">
        <f>VLOOKUP(年度マスタ!$K$4&amp;"_"&amp;$AG15,データシート1!$A:$BT,MATCH("ab_"&amp;AO$2,データシート1!$A$1:$BT$1,0),0)</f>
        <v>131789</v>
      </c>
      <c r="AP15" s="78">
        <f>VLOOKUP(年度マスタ!$K$4&amp;"_"&amp;$AG15,データシート1!$A:$BT,MATCH("ab_"&amp;AP$2,データシート1!$A$1:$BT$1,0),0)</f>
        <v>0</v>
      </c>
      <c r="AQ15" s="954">
        <f>VLOOKUP(年度マスタ!$K$4&amp;"_"&amp;$AG15,データシート1!$A:$BT,MATCH("ab_"&amp;AQ$2,データシート1!$A$1:$BT$1,0),0)</f>
        <v>7.5231705992940299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3131.6858999999999</v>
      </c>
      <c r="AI16" s="78">
        <f>VLOOKUP(年度マスタ!$K$4&amp;"_"&amp;$AG16,データシート1!$A:$BT,MATCH("ab_"&amp;AI$2,データシート1!$A$1:$BT$1,0),0)</f>
        <v>2522</v>
      </c>
      <c r="AJ16" s="78">
        <f>VLOOKUP(年度マスタ!$K$4&amp;"_"&amp;$AG16,データシート1!$A:$BT,MATCH("ab_"&amp;AJ$2,データシート1!$A$1:$BT$1,0),0)</f>
        <v>73</v>
      </c>
      <c r="AK16" s="78">
        <f>VLOOKUP(年度マスタ!$K$4&amp;"_"&amp;$AG16,データシート1!$A:$BT,MATCH("ab_"&amp;AK$2,データシート1!$A$1:$BT$1,0),0)</f>
        <v>47370</v>
      </c>
      <c r="AL16" s="78">
        <f>VLOOKUP(年度マスタ!$K$4&amp;"_"&amp;$AG16,データシート1!$A:$BT,MATCH("ab_"&amp;AL$2,データシート1!$A$1:$BT$1,0),0)</f>
        <v>59011</v>
      </c>
      <c r="AM16" s="78">
        <f>VLOOKUP(年度マスタ!$K$4&amp;"_"&amp;$AG16,データシート1!$A:$BT,MATCH("ab_"&amp;AM$2,データシート1!$A$1:$BT$1,0),0)</f>
        <v>54944</v>
      </c>
      <c r="AN16" s="78">
        <f>VLOOKUP(年度マスタ!$K$4&amp;"_"&amp;$AG16,データシート1!$A:$BT,MATCH("ab_"&amp;AN$2,データシート1!$A$1:$BT$1,0),0)</f>
        <v>10941</v>
      </c>
      <c r="AO16" s="78">
        <f>VLOOKUP(年度マスタ!$K$4&amp;"_"&amp;$AG16,データシート1!$A:$BT,MATCH("ab_"&amp;AO$2,データシート1!$A$1:$BT$1,0),0)</f>
        <v>133199</v>
      </c>
      <c r="AP16" s="78">
        <f>VLOOKUP(年度マスタ!$K$4&amp;"_"&amp;$AG16,データシート1!$A:$BT,MATCH("ab_"&amp;AP$2,データシート1!$A$1:$BT$1,0),0)</f>
        <v>0</v>
      </c>
      <c r="AQ16" s="954">
        <f>VLOOKUP(年度マスタ!$K$4&amp;"_"&amp;$AG16,データシート1!$A:$BT,MATCH("ab_"&amp;AQ$2,データシート1!$A$1:$BT$1,0),0)</f>
        <v>8.6785326066410082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3261.0599000000002</v>
      </c>
      <c r="AI17" s="151">
        <f>VLOOKUP(年度マスタ!$K$4&amp;"_"&amp;$AG17,データシート1!$A:$BT,MATCH("ab_"&amp;AI$2,データシート1!$A$1:$BT$1,0),0)</f>
        <v>2522</v>
      </c>
      <c r="AJ17" s="151">
        <f>VLOOKUP(年度マスタ!$K$4&amp;"_"&amp;$AG17,データシート1!$A:$BT,MATCH("ab_"&amp;AJ$2,データシート1!$A$1:$BT$1,0),0)</f>
        <v>73</v>
      </c>
      <c r="AK17" s="151">
        <f>VLOOKUP(年度マスタ!$K$4&amp;"_"&amp;$AG17,データシート1!$A:$BT,MATCH("ab_"&amp;AK$2,データシート1!$A$1:$BT$1,0),0)</f>
        <v>47370</v>
      </c>
      <c r="AL17" s="151">
        <f>VLOOKUP(年度マスタ!$K$4&amp;"_"&amp;$AG17,データシート1!$A:$BT,MATCH("ab_"&amp;AL$2,データシート1!$A$1:$BT$1,0),0)</f>
        <v>60067</v>
      </c>
      <c r="AM17" s="151">
        <f>VLOOKUP(年度マスタ!$K$4&amp;"_"&amp;$AG17,データシート1!$A:$BT,MATCH("ab_"&amp;AM$2,データシート1!$A$1:$BT$1,0),0)</f>
        <v>54882</v>
      </c>
      <c r="AN17" s="151">
        <f>VLOOKUP(年度マスタ!$K$4&amp;"_"&amp;$AG17,データシート1!$A:$BT,MATCH("ab_"&amp;AN$2,データシート1!$A$1:$BT$1,0),0)</f>
        <v>10977</v>
      </c>
      <c r="AO17" s="151">
        <f>VLOOKUP(年度マスタ!$K$4&amp;"_"&amp;$AG17,データシート1!$A:$BT,MATCH("ab_"&amp;AO$2,データシート1!$A$1:$BT$1,0),0)</f>
        <v>134442</v>
      </c>
      <c r="AP17" s="151">
        <f>VLOOKUP(年度マスタ!$K$4&amp;"_"&amp;$AG17,データシート1!$A:$BT,MATCH("ab_"&amp;AP$2,データシート1!$A$1:$BT$1,0),0)</f>
        <v>0</v>
      </c>
      <c r="AQ17" s="955">
        <f>VLOOKUP(年度マスタ!$K$4&amp;"_"&amp;$AG17,データシート1!$A:$BT,MATCH("ab_"&amp;AQ$2,データシート1!$A$1:$BT$1,0),0)</f>
        <v>11.57569070823188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2714.8242</v>
      </c>
      <c r="AI18" s="78">
        <f>VLOOKUP(年度マスタ!$K$4&amp;"_"&amp;$AG18,データシート1!$A:$BT,MATCH("ab_"&amp;AI$2,データシート1!$A$1:$BT$1,0),0)</f>
        <v>2396</v>
      </c>
      <c r="AJ18" s="78">
        <f>VLOOKUP(年度マスタ!$K$4&amp;"_"&amp;$AG18,データシート1!$A:$BT,MATCH("ab_"&amp;AJ$2,データシート1!$A$1:$BT$1,0),0)</f>
        <v>71</v>
      </c>
      <c r="AK18" s="78">
        <f>VLOOKUP(年度マスタ!$K$4&amp;"_"&amp;$AG18,データシート1!$A:$BT,MATCH("ab_"&amp;AK$2,データシート1!$A$1:$BT$1,0),0)</f>
        <v>52658</v>
      </c>
      <c r="AL18" s="78">
        <f>VLOOKUP(年度マスタ!$K$4&amp;"_"&amp;$AG18,データシート1!$A:$BT,MATCH("ab_"&amp;AL$2,データシート1!$A$1:$BT$1,0),0)</f>
        <v>61478</v>
      </c>
      <c r="AM18" s="78">
        <f>VLOOKUP(年度マスタ!$K$4&amp;"_"&amp;$AG18,データシート1!$A:$BT,MATCH("ab_"&amp;AM$2,データシート1!$A$1:$BT$1,0),0)</f>
        <v>55285</v>
      </c>
      <c r="AN18" s="78">
        <f>VLOOKUP(年度マスタ!$K$4&amp;"_"&amp;$AG18,データシート1!$A:$BT,MATCH("ab_"&amp;AN$2,データシート1!$A$1:$BT$1,0),0)</f>
        <v>10934</v>
      </c>
      <c r="AO18" s="78">
        <f>VLOOKUP(年度マスタ!$K$4&amp;"_"&amp;$AG18,データシート1!$A:$BT,MATCH("ab_"&amp;AO$2,データシート1!$A$1:$BT$1,0),0)</f>
        <v>136134</v>
      </c>
      <c r="AP18" s="78">
        <f>VLOOKUP(年度マスタ!$K$4&amp;"_"&amp;$AG18,データシート1!$A:$BT,MATCH("ab_"&amp;AP$2,データシート1!$A$1:$BT$1,0),0)</f>
        <v>0</v>
      </c>
      <c r="AQ18" s="954">
        <f>VLOOKUP(年度マスタ!$K$4&amp;"_"&amp;$AG18,データシート1!$A:$BT,MATCH("ab_"&amp;AQ$2,データシート1!$A$1:$BT$1,0),0)</f>
        <v>12.96672611839227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2450.3101000000001</v>
      </c>
      <c r="AI19" s="78">
        <f>VLOOKUP(年度マスタ!$K$4&amp;"_"&amp;$AG19,データシート1!$A:$BT,MATCH("ab_"&amp;AI$2,データシート1!$A$1:$BT$1,0),0)</f>
        <v>2396</v>
      </c>
      <c r="AJ19" s="78">
        <f>VLOOKUP(年度マスタ!$K$4&amp;"_"&amp;$AG19,データシート1!$A:$BT,MATCH("ab_"&amp;AJ$2,データシート1!$A$1:$BT$1,0),0)</f>
        <v>71</v>
      </c>
      <c r="AK19" s="78">
        <f>VLOOKUP(年度マスタ!$K$4&amp;"_"&amp;$AG19,データシート1!$A:$BT,MATCH("ab_"&amp;AK$2,データシート1!$A$1:$BT$1,0),0)</f>
        <v>52658</v>
      </c>
      <c r="AL19" s="78">
        <f>VLOOKUP(年度マスタ!$K$4&amp;"_"&amp;$AG19,データシート1!$A:$BT,MATCH("ab_"&amp;AL$2,データシート1!$A$1:$BT$1,0),0)</f>
        <v>62494</v>
      </c>
      <c r="AM19" s="78">
        <f>VLOOKUP(年度マスタ!$K$4&amp;"_"&amp;$AG19,データシート1!$A:$BT,MATCH("ab_"&amp;AM$2,データシート1!$A$1:$BT$1,0),0)</f>
        <v>55739</v>
      </c>
      <c r="AN19" s="78">
        <f>VLOOKUP(年度マスタ!$K$4&amp;"_"&amp;$AG19,データシート1!$A:$BT,MATCH("ab_"&amp;AN$2,データシート1!$A$1:$BT$1,0),0)</f>
        <v>11231</v>
      </c>
      <c r="AO19" s="78">
        <f>VLOOKUP(年度マスタ!$K$4&amp;"_"&amp;$AG19,データシート1!$A:$BT,MATCH("ab_"&amp;AO$2,データシート1!$A$1:$BT$1,0),0)</f>
        <v>136965</v>
      </c>
      <c r="AP19" s="78">
        <f>VLOOKUP(年度マスタ!$K$4&amp;"_"&amp;$AG19,データシート1!$A:$BT,MATCH("ab_"&amp;AP$2,データシート1!$A$1:$BT$1,0),0)</f>
        <v>0</v>
      </c>
      <c r="AQ19" s="954">
        <f>VLOOKUP(年度マスタ!$K$4&amp;"_"&amp;$AG19,データシート1!$A:$BT,MATCH("ab_"&amp;AQ$2,データシート1!$A$1:$BT$1,0),0)</f>
        <v>8.835921117710468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2493.1541999999999</v>
      </c>
      <c r="AI20" s="78">
        <f>VLOOKUP(年度マスタ!$K$4&amp;"_"&amp;$AG20,データシート1!$A:$BT,MATCH("ab_"&amp;AI$2,データシート1!$A$1:$BT$1,0),0)</f>
        <v>2396</v>
      </c>
      <c r="AJ20" s="78">
        <f>VLOOKUP(年度マスタ!$K$4&amp;"_"&amp;$AG20,データシート1!$A:$BT,MATCH("ab_"&amp;AJ$2,データシート1!$A$1:$BT$1,0),0)</f>
        <v>71</v>
      </c>
      <c r="AK20" s="78">
        <f>VLOOKUP(年度マスタ!$K$4&amp;"_"&amp;$AG20,データシート1!$A:$BT,MATCH("ab_"&amp;AK$2,データシート1!$A$1:$BT$1,0),0)</f>
        <v>52658</v>
      </c>
      <c r="AL20" s="78">
        <f>VLOOKUP(年度マスタ!$K$4&amp;"_"&amp;$AG20,データシート1!$A:$BT,MATCH("ab_"&amp;AL$2,データシート1!$A$1:$BT$1,0),0)</f>
        <v>64010</v>
      </c>
      <c r="AM20" s="78">
        <f>VLOOKUP(年度マスタ!$K$4&amp;"_"&amp;$AG20,データシート1!$A:$BT,MATCH("ab_"&amp;AM$2,データシート1!$A$1:$BT$1,0),0)</f>
        <v>56240</v>
      </c>
      <c r="AN20" s="78">
        <f>VLOOKUP(年度マスタ!$K$4&amp;"_"&amp;$AG20,データシート1!$A:$BT,MATCH("ab_"&amp;AN$2,データシート1!$A$1:$BT$1,0),0)</f>
        <v>11444</v>
      </c>
      <c r="AO20" s="78">
        <f>VLOOKUP(年度マスタ!$K$4&amp;"_"&amp;$AG20,データシート1!$A:$BT,MATCH("ab_"&amp;AO$2,データシート1!$A$1:$BT$1,0),0)</f>
        <v>138969</v>
      </c>
      <c r="AP20" s="78">
        <f>VLOOKUP(年度マスタ!$K$4&amp;"_"&amp;$AG20,データシート1!$A:$BT,MATCH("ab_"&amp;AP$2,データシート1!$A$1:$BT$1,0),0)</f>
        <v>0</v>
      </c>
      <c r="AQ20" s="954">
        <f>VLOOKUP(年度マスタ!$K$4&amp;"_"&amp;$AG20,データシート1!$A:$BT,MATCH("ab_"&amp;AQ$2,データシート1!$A$1:$BT$1,0),0)</f>
        <v>10.67307955613658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海老名市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100.289</v>
      </c>
      <c r="BE13" s="70" t="str">
        <f>年度マスタ!K4</f>
        <v>14215</v>
      </c>
      <c r="BF13" s="70" t="str">
        <f>年度マスタ!K4</f>
        <v>14215</v>
      </c>
      <c r="BG13" s="70" t="str">
        <f>年度マスタ!K4</f>
        <v>14215</v>
      </c>
      <c r="BH13" s="278" t="s">
        <v>195</v>
      </c>
      <c r="BI13" s="278" t="s">
        <v>195</v>
      </c>
      <c r="BJ13" s="278" t="s">
        <v>195</v>
      </c>
      <c r="BK13" s="278" t="str">
        <f>年度マスタ!K4</f>
        <v>14215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100.289</v>
      </c>
      <c r="AY14" s="70"/>
      <c r="BE14" s="70" t="str">
        <f>AP2</f>
        <v>海老名市</v>
      </c>
      <c r="BF14" s="70" t="str">
        <f>AP2</f>
        <v>海老名市</v>
      </c>
      <c r="BG14" s="70" t="str">
        <f>AP2</f>
        <v>海老名市</v>
      </c>
      <c r="BH14" s="70" t="s">
        <v>205</v>
      </c>
      <c r="BI14" s="70" t="s">
        <v>205</v>
      </c>
      <c r="BJ14" s="70" t="s">
        <v>205</v>
      </c>
      <c r="BK14" s="70" t="str">
        <f>AP2</f>
        <v>海老名市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52.235000000000007</v>
      </c>
      <c r="AY17" s="165">
        <f>AX17</f>
        <v>52.235000000000007</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141.05799999999999</v>
      </c>
      <c r="G21" s="877">
        <f t="shared" ref="G21:O21" si="5">SUM(G22,G26,G27,G28)</f>
        <v>170.15300000000002</v>
      </c>
      <c r="H21" s="877">
        <f t="shared" si="5"/>
        <v>191.714</v>
      </c>
      <c r="I21" s="877">
        <f t="shared" si="5"/>
        <v>208.58500000000001</v>
      </c>
      <c r="J21" s="877">
        <f t="shared" si="5"/>
        <v>202.12900000000002</v>
      </c>
      <c r="K21" s="877">
        <f t="shared" si="5"/>
        <v>187.38200000000001</v>
      </c>
      <c r="L21" s="877">
        <f t="shared" si="5"/>
        <v>204.26999999999998</v>
      </c>
      <c r="M21" s="877">
        <f t="shared" si="5"/>
        <v>177.10399999999998</v>
      </c>
      <c r="N21" s="877">
        <f t="shared" si="5"/>
        <v>184.578</v>
      </c>
      <c r="O21" s="877">
        <f t="shared" si="5"/>
        <v>164.511</v>
      </c>
      <c r="P21" s="878">
        <f>SUM(P22,P26,P27,P28)</f>
        <v>152.524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9：食料品製造業(N=3)</v>
      </c>
      <c r="BE21" s="845">
        <f>VLOOKUP(BE$13&amp;"_"&amp;$AV$8,データシート2!$A:$SI,MATCH($AV$5&amp;"_"&amp;$BA21&amp;$AV$6,データシート2!$A$1:$SI$1,0),0)</f>
        <v>3</v>
      </c>
      <c r="BF21" s="952">
        <f>VLOOKUP(BF$13&amp;"_"&amp;$AW$8,データシート2!$A:$SI,MATCH($AW$5&amp;"_"&amp;$BA21&amp;$AW$6,データシート2!$A$1:$SI$1,0),0)</f>
        <v>33.872999999999998</v>
      </c>
      <c r="BG21" s="952">
        <f t="shared" si="2"/>
        <v>11.290999999999999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1.3060421656026762</v>
      </c>
    </row>
    <row r="22" spans="2:63" ht="15.95" customHeight="1" thickBot="1">
      <c r="B22" s="285"/>
      <c r="C22" s="522"/>
      <c r="D22" s="408" t="s">
        <v>114</v>
      </c>
      <c r="E22" s="409"/>
      <c r="F22" s="879">
        <f>SUM(F23:F25)</f>
        <v>106.858</v>
      </c>
      <c r="G22" s="879">
        <f t="shared" ref="G22:P22" si="6">SUM(G23:G25)</f>
        <v>117.53700000000001</v>
      </c>
      <c r="H22" s="879">
        <f t="shared" si="6"/>
        <v>131.483</v>
      </c>
      <c r="I22" s="879">
        <f t="shared" si="6"/>
        <v>142.804</v>
      </c>
      <c r="J22" s="879">
        <f t="shared" si="6"/>
        <v>141.154</v>
      </c>
      <c r="K22" s="879">
        <f t="shared" si="6"/>
        <v>118.111</v>
      </c>
      <c r="L22" s="879">
        <f t="shared" si="6"/>
        <v>137.51499999999999</v>
      </c>
      <c r="M22" s="879">
        <f t="shared" si="6"/>
        <v>116.422</v>
      </c>
      <c r="N22" s="879">
        <f t="shared" si="6"/>
        <v>127.108</v>
      </c>
      <c r="O22" s="879">
        <f t="shared" si="6"/>
        <v>112.301</v>
      </c>
      <c r="P22" s="880">
        <f t="shared" si="6"/>
        <v>100.289</v>
      </c>
      <c r="Z22" s="273"/>
      <c r="AB22" s="272"/>
      <c r="AC22" s="521" t="s">
        <v>286</v>
      </c>
      <c r="AP22" s="16" t="s">
        <v>287</v>
      </c>
      <c r="AQ22" s="273"/>
      <c r="AV22" s="70" t="str">
        <f>AW22</f>
        <v>エネルギー起源CO2</v>
      </c>
      <c r="AW22" s="70" t="str">
        <f>D56</f>
        <v>エネルギー起源CO2</v>
      </c>
      <c r="AX22" s="165">
        <f>P56</f>
        <v>152.524</v>
      </c>
      <c r="AY22" s="165">
        <f>AX22</f>
        <v>152.524</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22.846</v>
      </c>
      <c r="BG22" s="952">
        <f t="shared" si="2"/>
        <v>22.846</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2.160344625562705</v>
      </c>
    </row>
    <row r="23" spans="2:63" ht="15.95" customHeight="1" thickBot="1">
      <c r="B23" s="285"/>
      <c r="C23" s="522"/>
      <c r="D23" s="410"/>
      <c r="E23" s="409" t="s">
        <v>184</v>
      </c>
      <c r="F23" s="881">
        <f>IFERROR(VLOOKUP(年度マスタ!$K$4&amp;"_"&amp;F$20,データシート1!$A:$BU,MATCH("ba_"&amp;$E23,データシート1!$A$1:$BU$1,0),0),0)</f>
        <v>106.858</v>
      </c>
      <c r="G23" s="881">
        <f>IFERROR(VLOOKUP(年度マスタ!$K$4&amp;"_"&amp;G$20,データシート1!$A:$BU,MATCH("ba_"&amp;$E23,データシート1!$A$1:$BU$1,0),0),0)</f>
        <v>117.53700000000001</v>
      </c>
      <c r="H23" s="881">
        <f>IFERROR(VLOOKUP(年度マスタ!$K$4&amp;"_"&amp;H$20,データシート1!$A:$BU,MATCH("ba_"&amp;$E23,データシート1!$A$1:$BU$1,0),0),0)</f>
        <v>131.483</v>
      </c>
      <c r="I23" s="881">
        <f>IFERROR(VLOOKUP(年度マスタ!$K$4&amp;"_"&amp;I$20,データシート1!$A:$BU,MATCH("ba_"&amp;$E23,データシート1!$A$1:$BU$1,0),0),0)</f>
        <v>142.804</v>
      </c>
      <c r="J23" s="881">
        <f>IFERROR(VLOOKUP(年度マスタ!$K$4&amp;"_"&amp;J$20,データシート1!$A:$BU,MATCH("ba_"&amp;$E23,データシート1!$A$1:$BU$1,0),0),0)</f>
        <v>141.154</v>
      </c>
      <c r="K23" s="881">
        <f>IFERROR(VLOOKUP(年度マスタ!$K$4&amp;"_"&amp;K$20,データシート1!$A:$BU,MATCH("ba_"&amp;$E23,データシート1!$A$1:$BU$1,0),0),0)</f>
        <v>118.111</v>
      </c>
      <c r="L23" s="881">
        <f>IFERROR(VLOOKUP(年度マスタ!$K$4&amp;"_"&amp;L$20,データシート1!$A:$BU,MATCH("ba_"&amp;$E23,データシート1!$A$1:$BU$1,0),0),0)</f>
        <v>137.51499999999999</v>
      </c>
      <c r="M23" s="881">
        <f>IFERROR(VLOOKUP(年度マスタ!$K$4&amp;"_"&amp;M$20,データシート1!$A:$BU,MATCH("ba_"&amp;$E23,データシート1!$A$1:$BU$1,0),0),0)</f>
        <v>116.422</v>
      </c>
      <c r="N23" s="881">
        <f>IFERROR(VLOOKUP(年度マスタ!$K$4&amp;"_"&amp;N$20,データシート1!$A:$BU,MATCH("ba_"&amp;$E23,データシート1!$A$1:$BU$1,0),0),0)</f>
        <v>127.108</v>
      </c>
      <c r="O23" s="881">
        <f>IFERROR(VLOOKUP(年度マスタ!$K$4&amp;"_"&amp;O$20,データシート1!$A:$BU,MATCH("ba_"&amp;$E23,データシート1!$A$1:$BU$1,0),0),0)</f>
        <v>112.301</v>
      </c>
      <c r="P23" s="882">
        <f>IFERROR(VLOOKUP(年度マスタ!$K$4&amp;"_"&amp;P$20,データシート1!$A:$BU,MATCH("ba_"&amp;$E23,データシート1!$A$1:$BU$1,0),0),0)</f>
        <v>100.289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689.81333040310892</v>
      </c>
      <c r="AG24" s="877">
        <f t="shared" ref="AG24:AP24" si="11">AG25+AG29</f>
        <v>684.609293413057</v>
      </c>
      <c r="AH24" s="877">
        <f t="shared" si="11"/>
        <v>738.69965025676538</v>
      </c>
      <c r="AI24" s="877">
        <f t="shared" si="11"/>
        <v>690.51534240517742</v>
      </c>
      <c r="AJ24" s="877">
        <f t="shared" si="11"/>
        <v>748.75201176416522</v>
      </c>
      <c r="AK24" s="877">
        <f t="shared" si="11"/>
        <v>670.68104937083194</v>
      </c>
      <c r="AL24" s="877">
        <f t="shared" si="11"/>
        <v>648.07077794441375</v>
      </c>
      <c r="AM24" s="877">
        <f t="shared" si="11"/>
        <v>633.34350737246973</v>
      </c>
      <c r="AN24" s="877">
        <f t="shared" si="11"/>
        <v>647.32950908229827</v>
      </c>
      <c r="AO24" s="877">
        <f t="shared" si="11"/>
        <v>575.41489802506817</v>
      </c>
      <c r="AP24" s="878">
        <f t="shared" si="11"/>
        <v>539.402552911832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460.51120153252708</v>
      </c>
      <c r="AG25" s="879">
        <f>①CO2排出量の現状把握!AA35</f>
        <v>448.75195610719578</v>
      </c>
      <c r="AH25" s="879">
        <f>①CO2排出量の現状把握!AB35</f>
        <v>489.52673068346525</v>
      </c>
      <c r="AI25" s="879">
        <f>①CO2排出量の現状把握!AC35</f>
        <v>459.82967612913978</v>
      </c>
      <c r="AJ25" s="879">
        <f>①CO2排出量の現状把握!AD35</f>
        <v>516.84582499481019</v>
      </c>
      <c r="AK25" s="879">
        <f>①CO2排出量の現状把握!AE35</f>
        <v>474.10410106143257</v>
      </c>
      <c r="AL25" s="879">
        <f>①CO2排出量の現状把握!AF35</f>
        <v>451.97291164378629</v>
      </c>
      <c r="AM25" s="879">
        <f>①CO2排出量の現状把握!AG35</f>
        <v>440.08736107336944</v>
      </c>
      <c r="AN25" s="879">
        <f>①CO2排出量の現状把握!AH35</f>
        <v>454.13628261618953</v>
      </c>
      <c r="AO25" s="879">
        <f>①CO2排出量の現状把握!AI35</f>
        <v>386.13911232389654</v>
      </c>
      <c r="AP25" s="880">
        <f>①CO2排出量の現状把握!AJ35</f>
        <v>335.4702969232257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34.200000000000003</v>
      </c>
      <c r="G26" s="879">
        <f>IFERROR(VLOOKUP(年度マスタ!$K$4&amp;"_"&amp;G$20,データシート1!$A:$BU,MATCH("ba_"&amp;$D26,データシート1!$A$1:$BU$1,0),0),0)</f>
        <v>52.616</v>
      </c>
      <c r="H26" s="879">
        <f>IFERROR(VLOOKUP(年度マスタ!$K$4&amp;"_"&amp;H$20,データシート1!$A:$BU,MATCH("ba_"&amp;$D26,データシート1!$A$1:$BU$1,0),0),0)</f>
        <v>60.231000000000002</v>
      </c>
      <c r="I26" s="879">
        <f>IFERROR(VLOOKUP(年度マスタ!$K$4&amp;"_"&amp;I$20,データシート1!$A:$BU,MATCH("ba_"&amp;$D26,データシート1!$A$1:$BU$1,0),0),0)</f>
        <v>65.781000000000006</v>
      </c>
      <c r="J26" s="879">
        <f>IFERROR(VLOOKUP(年度マスタ!$K$4&amp;"_"&amp;J$20,データシート1!$A:$BU,MATCH("ba_"&amp;$D26,データシート1!$A$1:$BU$1,0),0),0)</f>
        <v>60.975000000000009</v>
      </c>
      <c r="K26" s="879">
        <f>IFERROR(VLOOKUP(年度マスタ!$K$4&amp;"_"&amp;K$20,データシート1!$A:$BU,MATCH("ba_"&amp;$D26,データシート1!$A$1:$BU$1,0),0),0)</f>
        <v>69.271000000000001</v>
      </c>
      <c r="L26" s="879">
        <f>IFERROR(VLOOKUP(年度マスタ!$K$4&amp;"_"&amp;L$20,データシート1!$A:$BU,MATCH("ba_"&amp;$D26,データシート1!$A$1:$BU$1,0),0),0)</f>
        <v>66.754999999999995</v>
      </c>
      <c r="M26" s="879">
        <f>IFERROR(VLOOKUP(年度マスタ!$K$4&amp;"_"&amp;M$20,データシート1!$A:$BU,MATCH("ba_"&amp;$D26,データシート1!$A$1:$BU$1,0),0),0)</f>
        <v>60.681999999999995</v>
      </c>
      <c r="N26" s="879">
        <f>IFERROR(VLOOKUP(年度マスタ!$K$4&amp;"_"&amp;N$20,データシート1!$A:$BU,MATCH("ba_"&amp;$D26,データシート1!$A$1:$BU$1,0),0),0)</f>
        <v>57.47</v>
      </c>
      <c r="O26" s="879">
        <f>IFERROR(VLOOKUP(年度マスタ!$K$4&amp;"_"&amp;O$20,データシート1!$A:$BU,MATCH("ba_"&amp;$D26,データシート1!$A$1:$BU$1,0),0),0)</f>
        <v>52.209999999999994</v>
      </c>
      <c r="P26" s="880">
        <f>IFERROR(VLOOKUP(年度マスタ!$K$4&amp;"_"&amp;P$20,データシート1!$A:$BU,MATCH("ba_"&amp;$D26,データシート1!$A$1:$BU$1,0),0),0)</f>
        <v>52.235000000000007</v>
      </c>
      <c r="Z26" s="273"/>
      <c r="AB26" s="272"/>
      <c r="AC26" s="522"/>
      <c r="AD26" s="410"/>
      <c r="AE26" s="409" t="s">
        <v>184</v>
      </c>
      <c r="AF26" s="881">
        <f>①CO2排出量の現状把握!Z36</f>
        <v>450.30643148416061</v>
      </c>
      <c r="AG26" s="881">
        <f>①CO2排出量の現状把握!AA36</f>
        <v>438.95213462540659</v>
      </c>
      <c r="AH26" s="881">
        <f>①CO2排出量の現状把握!AB36</f>
        <v>480.67758215878439</v>
      </c>
      <c r="AI26" s="881">
        <f>①CO2排出量の現状把握!AC36</f>
        <v>449.92840942525203</v>
      </c>
      <c r="AJ26" s="881">
        <f>①CO2排出量の現状把握!AD36</f>
        <v>506.69083708914269</v>
      </c>
      <c r="AK26" s="881">
        <f>①CO2排出量の現状把握!AE36</f>
        <v>463.52257414328335</v>
      </c>
      <c r="AL26" s="881">
        <f>①CO2排出量の現状把握!AF36</f>
        <v>440.19828793295272</v>
      </c>
      <c r="AM26" s="881">
        <f>①CO2排出量の現状把握!AG36</f>
        <v>430.94998472660171</v>
      </c>
      <c r="AN26" s="881">
        <f>①CO2排出量の現状把握!AH36</f>
        <v>445.38990814021616</v>
      </c>
      <c r="AO26" s="881">
        <f>①CO2排出量の現状把握!AI36</f>
        <v>377.6002901592114</v>
      </c>
      <c r="AP26" s="882">
        <f>①CO2排出量の現状把握!AJ36</f>
        <v>325.92173297870147</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4.2850000000000001</v>
      </c>
      <c r="BG26" s="952">
        <f t="shared" si="2"/>
        <v>4.2850000000000001</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0.57343166847575566</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6.9266737895518817</v>
      </c>
      <c r="AG27" s="881">
        <f>①CO2排出量の現状把握!AA37</f>
        <v>6.5673047858764582</v>
      </c>
      <c r="AH27" s="881">
        <f>①CO2排出量の現状把握!AB37</f>
        <v>5.8920020244375833</v>
      </c>
      <c r="AI27" s="881">
        <f>①CO2排出量の現状把握!AC37</f>
        <v>5.2241193095631324</v>
      </c>
      <c r="AJ27" s="881">
        <f>①CO2排出量の現状把握!AD37</f>
        <v>4.9882538249940849</v>
      </c>
      <c r="AK27" s="881">
        <f>①CO2排出量の現状把握!AE37</f>
        <v>4.9127456168647177</v>
      </c>
      <c r="AL27" s="881">
        <f>①CO2排出量の現状把握!AF37</f>
        <v>5.0703538978136491</v>
      </c>
      <c r="AM27" s="881">
        <f>①CO2排出量の現状把握!AG37</f>
        <v>4.735855344970779</v>
      </c>
      <c r="AN27" s="881">
        <f>①CO2排出量の現状把握!AH37</f>
        <v>4.3073701488808123</v>
      </c>
      <c r="AO27" s="881">
        <f>①CO2排出量の現状把握!AI37</f>
        <v>4.3592421520451685</v>
      </c>
      <c r="AP27" s="882">
        <f>①CO2排出量の現状把握!AJ37</f>
        <v>5.4746476428998507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3.278096258814597</v>
      </c>
      <c r="AG28" s="881">
        <f>①CO2排出量の現状把握!AA38</f>
        <v>3.2325166959127509</v>
      </c>
      <c r="AH28" s="881">
        <f>①CO2排出量の現状把握!AB38</f>
        <v>2.95714650024326</v>
      </c>
      <c r="AI28" s="881">
        <f>①CO2排出量の現状把握!AC38</f>
        <v>4.6771473943246242</v>
      </c>
      <c r="AJ28" s="881">
        <f>①CO2排出量の現状把握!AD38</f>
        <v>5.1667340806734288</v>
      </c>
      <c r="AK28" s="881">
        <f>①CO2排出量の現状把握!AE38</f>
        <v>5.6687813012845218</v>
      </c>
      <c r="AL28" s="881">
        <f>①CO2排出量の現状把握!AF38</f>
        <v>6.7042698130198755</v>
      </c>
      <c r="AM28" s="881">
        <f>①CO2排出量の現状把握!AG38</f>
        <v>4.4015210017969153</v>
      </c>
      <c r="AN28" s="881">
        <f>①CO2排出量の現状把握!AH38</f>
        <v>4.4390043270925457</v>
      </c>
      <c r="AO28" s="881">
        <f>①CO2排出量の現状把握!AI38</f>
        <v>4.1795800126399767</v>
      </c>
      <c r="AP28" s="882">
        <f>①CO2排出量の現状把握!AJ38</f>
        <v>4.0739163016243642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229.30212887058181</v>
      </c>
      <c r="AG29" s="883">
        <f>①CO2排出量の現状把握!AA39</f>
        <v>235.85733730586119</v>
      </c>
      <c r="AH29" s="883">
        <f>①CO2排出量の現状把握!AB39</f>
        <v>249.17291957330019</v>
      </c>
      <c r="AI29" s="883">
        <f>①CO2排出量の現状把握!AC39</f>
        <v>230.68566627603761</v>
      </c>
      <c r="AJ29" s="883">
        <f>①CO2排出量の現状把握!AD39</f>
        <v>231.90618676935509</v>
      </c>
      <c r="AK29" s="883">
        <f>①CO2排出量の現状把握!AE39</f>
        <v>196.57694830939937</v>
      </c>
      <c r="AL29" s="883">
        <f>①CO2排出量の現状把握!AF39</f>
        <v>196.09786630062743</v>
      </c>
      <c r="AM29" s="883">
        <f>①CO2排出量の現状把握!AG39</f>
        <v>193.25614629910032</v>
      </c>
      <c r="AN29" s="883">
        <f>①CO2排出量の現状把握!AH39</f>
        <v>193.19322646610868</v>
      </c>
      <c r="AO29" s="883">
        <f>①CO2排出量の現状把握!AI39</f>
        <v>189.27578570117163</v>
      </c>
      <c r="AP29" s="884">
        <f>①CO2排出量の現状把握!AJ39</f>
        <v>203.93225598860627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0.20448720513645247</v>
      </c>
      <c r="AG32" s="461">
        <f t="shared" si="16"/>
        <v>0.24854030121577492</v>
      </c>
      <c r="AH32" s="461">
        <f t="shared" si="16"/>
        <v>0.25952902500138175</v>
      </c>
      <c r="AI32" s="461">
        <f t="shared" si="16"/>
        <v>0.30207149239213782</v>
      </c>
      <c r="AJ32" s="461">
        <f t="shared" si="16"/>
        <v>0.26995453344259551</v>
      </c>
      <c r="AK32" s="461">
        <f t="shared" si="16"/>
        <v>0.27939062863902842</v>
      </c>
      <c r="AL32" s="461">
        <f t="shared" si="16"/>
        <v>0.31519705401301185</v>
      </c>
      <c r="AM32" s="461">
        <f t="shared" si="16"/>
        <v>0.27963340262971231</v>
      </c>
      <c r="AN32" s="461">
        <f t="shared" si="16"/>
        <v>0.2851376268350122</v>
      </c>
      <c r="AO32" s="461">
        <f t="shared" si="16"/>
        <v>0.28589979259249731</v>
      </c>
      <c r="AP32" s="461">
        <f t="shared" si="16"/>
        <v>0.28276469804719445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0.23204212979920827</v>
      </c>
      <c r="AG33" s="458">
        <f t="shared" ref="AG33:AP33" si="17">IFERROR(IF(G22/AG25&gt;1,1,G22/AG25),0)</f>
        <v>0.26191974965324344</v>
      </c>
      <c r="AH33" s="458">
        <f t="shared" si="17"/>
        <v>0.26859207426002385</v>
      </c>
      <c r="AI33" s="458">
        <f t="shared" si="17"/>
        <v>0.31055846852279834</v>
      </c>
      <c r="AJ33" s="458">
        <f t="shared" si="17"/>
        <v>0.27310658841331914</v>
      </c>
      <c r="AK33" s="458">
        <f t="shared" si="17"/>
        <v>0.24912461152639478</v>
      </c>
      <c r="AL33" s="458">
        <f t="shared" si="17"/>
        <v>0.3042549596609006</v>
      </c>
      <c r="AM33" s="458">
        <f t="shared" si="17"/>
        <v>0.26454293010380414</v>
      </c>
      <c r="AN33" s="458">
        <f>IFERROR(IF(N22/AN25&gt;1,1,N22/AN25),0)</f>
        <v>0.27988955048417602</v>
      </c>
      <c r="AO33" s="458">
        <f t="shared" si="17"/>
        <v>0.29083041944168825</v>
      </c>
      <c r="AP33" s="458">
        <f t="shared" si="17"/>
        <v>0.29895046124739832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0.23730063025706241</v>
      </c>
      <c r="AG34" s="459">
        <f t="shared" ref="AG34:AP36" si="18">IFERROR(IF(G23/AG26&gt;1,1,G23/AG26),0)</f>
        <v>0.26776723639880201</v>
      </c>
      <c r="AH34" s="459">
        <f t="shared" si="18"/>
        <v>0.27353678407362597</v>
      </c>
      <c r="AI34" s="459">
        <f t="shared" si="18"/>
        <v>0.31739271628217658</v>
      </c>
      <c r="AJ34" s="459">
        <f t="shared" si="18"/>
        <v>0.27858013144841343</v>
      </c>
      <c r="AK34" s="459">
        <f t="shared" si="18"/>
        <v>0.25481175370649739</v>
      </c>
      <c r="AL34" s="459">
        <f t="shared" si="18"/>
        <v>0.31239330949180133</v>
      </c>
      <c r="AM34" s="459">
        <f t="shared" si="18"/>
        <v>0.27015199936451811</v>
      </c>
      <c r="AN34" s="459">
        <f t="shared" si="18"/>
        <v>0.28538590048157153</v>
      </c>
      <c r="AO34" s="459">
        <f t="shared" si="18"/>
        <v>0.29740708078547662</v>
      </c>
      <c r="AP34" s="459">
        <f t="shared" si="18"/>
        <v>0.30770884495313405</v>
      </c>
      <c r="AQ34" s="273"/>
      <c r="BA34" s="70">
        <v>27</v>
      </c>
      <c r="BB34" s="70"/>
      <c r="BC34" s="70" t="s">
        <v>303</v>
      </c>
      <c r="BD34" s="70" t="str">
        <f t="shared" si="1"/>
        <v>27：業務用機械器具製造業(N=3)</v>
      </c>
      <c r="BE34" s="845">
        <f>VLOOKUP(BE$13&amp;"_"&amp;$AV$8,データシート2!$A:$SI,MATCH($AV$5&amp;"_"&amp;$BA34&amp;$AV$6,データシート2!$A$1:$SI$1,0),0)</f>
        <v>3</v>
      </c>
      <c r="BF34" s="952">
        <f>VLOOKUP(BF$13&amp;"_"&amp;$AW$8,データシート2!$A:$SI,MATCH($AW$5&amp;"_"&amp;$BA34&amp;$AW$6,データシート2!$A$1:$SI$1,0),0)</f>
        <v>19.675999999999998</v>
      </c>
      <c r="BG34" s="952">
        <f t="shared" si="2"/>
        <v>6.5586666666666664</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0.6320847549903118</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0.14914820097157708</v>
      </c>
      <c r="AG37" s="460">
        <f t="shared" ref="AG37:AP37" si="21">IFERROR(IF(G26/AG29&gt;1,1,G26/AG29),0)</f>
        <v>0.22308400748104459</v>
      </c>
      <c r="AH37" s="460">
        <f t="shared" si="21"/>
        <v>0.24172369976297367</v>
      </c>
      <c r="AI37" s="460">
        <f t="shared" si="21"/>
        <v>0.28515425800789335</v>
      </c>
      <c r="AJ37" s="460">
        <f t="shared" si="21"/>
        <v>0.26292959601221583</v>
      </c>
      <c r="AK37" s="460">
        <f t="shared" si="21"/>
        <v>0.35238618055547355</v>
      </c>
      <c r="AL37" s="460">
        <f t="shared" si="21"/>
        <v>0.34041675852638487</v>
      </c>
      <c r="AM37" s="460">
        <f t="shared" si="21"/>
        <v>0.31399777529498679</v>
      </c>
      <c r="AN37" s="460">
        <f t="shared" si="21"/>
        <v>0.29747419747183418</v>
      </c>
      <c r="AO37" s="460">
        <f t="shared" si="21"/>
        <v>0.27584088374848476</v>
      </c>
      <c r="AP37" s="460">
        <f t="shared" si="21"/>
        <v>0.25613897981356309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19.609000000000002</v>
      </c>
      <c r="BG38" s="952">
        <f t="shared" si="2"/>
        <v>9.8045000000000009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0.71238455742503359</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F：電気・ガス・熱供給・水道業(N=2)</v>
      </c>
      <c r="BE40" s="845">
        <f>VLOOKUP(BE$13&amp;"_"&amp;$AV$8,データシート2!$A:$SI,MATCH($AV$5&amp;"_"&amp;$BA40&amp;$AV$6,データシート2!$A$1:$SI$1,0),0)</f>
        <v>2</v>
      </c>
      <c r="BF40" s="952">
        <f>VLOOKUP(BF$13&amp;"_"&amp;$AW$8,データシート2!$A:$SI,MATCH($AW$5&amp;"_"&amp;$BA40&amp;$AW$6,データシート2!$A$1:$SI$1,0),0)</f>
        <v>12.875999999999999</v>
      </c>
      <c r="BG40" s="952">
        <f t="shared" ref="BG40:BG51" si="22">BF40/BE40</f>
        <v>6.4379999999999997</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0.6514210928344476</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I：卸売業，小売業(N=2)</v>
      </c>
      <c r="BE43" s="845">
        <f>VLOOKUP(BE$13&amp;"_"&amp;$AV$8,データシート2!$A:$SI,MATCH($AV$5&amp;"_"&amp;$BA43&amp;$AV$6,データシート2!$A$1:$SI$1,0),0)</f>
        <v>2</v>
      </c>
      <c r="BF43" s="952">
        <f>VLOOKUP(BF$13&amp;"_"&amp;$AW$8,データシート2!$A:$SI,MATCH($AW$5&amp;"_"&amp;$BA43&amp;$AW$6,データシート2!$A$1:$SI$1,0),0)</f>
        <v>9.0869999999999997</v>
      </c>
      <c r="BG43" s="952">
        <f t="shared" si="22"/>
        <v>4.5434999999999999</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1.1027275146038373</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K：不動産業，物品賃貸業(N=3)</v>
      </c>
      <c r="BE45" s="845">
        <f>VLOOKUP(BE$13&amp;"_"&amp;$AV$8,データシート2!$A:$SI,MATCH($AV$5&amp;"_"&amp;$BA45&amp;$AV$6,データシート2!$A$1:$SI$1,0),0)</f>
        <v>3</v>
      </c>
      <c r="BF45" s="952">
        <f>VLOOKUP(BF$13&amp;"_"&amp;$AW$8,データシート2!$A:$SI,MATCH($AW$5&amp;"_"&amp;$BA45&amp;$AW$6,データシート2!$A$1:$SI$1,0),0)</f>
        <v>22.693000000000001</v>
      </c>
      <c r="BG45" s="952">
        <f t="shared" si="22"/>
        <v>7.5643333333333338</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1.4025199871425924</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3.2530000000000001</v>
      </c>
      <c r="BG50" s="952">
        <f t="shared" si="22"/>
        <v>3.2530000000000001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0.58678793120394868</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4.3259999999999996</v>
      </c>
      <c r="BG52" s="952">
        <f t="shared" ref="BG52" si="26">BF52/BE52</f>
        <v>4.3259999999999996</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0.1622104744442541</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141.05799999999999</v>
      </c>
      <c r="G55" s="885">
        <f t="shared" ref="G55:P55" si="32">SUM(G56,G57,G60,G61,G62,G63,G64,G65,)</f>
        <v>170.15299999999999</v>
      </c>
      <c r="H55" s="885">
        <f t="shared" si="32"/>
        <v>191.714</v>
      </c>
      <c r="I55" s="885">
        <f t="shared" si="32"/>
        <v>208.58500000000001</v>
      </c>
      <c r="J55" s="885">
        <f t="shared" si="32"/>
        <v>202.12899999999999</v>
      </c>
      <c r="K55" s="885">
        <f t="shared" si="32"/>
        <v>187.38200000000001</v>
      </c>
      <c r="L55" s="885">
        <f t="shared" si="32"/>
        <v>204.27</v>
      </c>
      <c r="M55" s="885">
        <f t="shared" si="32"/>
        <v>177.10400000000001</v>
      </c>
      <c r="N55" s="885">
        <f t="shared" si="32"/>
        <v>184.578</v>
      </c>
      <c r="O55" s="885">
        <f t="shared" si="32"/>
        <v>164.511</v>
      </c>
      <c r="P55" s="886">
        <f t="shared" si="32"/>
        <v>152.524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141.05799999999999</v>
      </c>
      <c r="G56" s="887">
        <f>IFERROR(VLOOKUP(年度マスタ!$K$4&amp;"_"&amp;G$54,データシート1!$A:$CE,MATCH("bc_"&amp;$C56,データシート1!$A$1:$CE$1,0),0),0)</f>
        <v>170.15299999999999</v>
      </c>
      <c r="H56" s="887">
        <f>IFERROR(VLOOKUP(年度マスタ!$K$4&amp;"_"&amp;H$54,データシート1!$A:$CE,MATCH("bc_"&amp;$C56,データシート1!$A$1:$CE$1,0),0),0)</f>
        <v>191.714</v>
      </c>
      <c r="I56" s="887">
        <f>IFERROR(VLOOKUP(年度マスタ!$K$4&amp;"_"&amp;I$54,データシート1!$A:$CE,MATCH("bc_"&amp;$C56,データシート1!$A$1:$CE$1,0),0),0)</f>
        <v>208.58500000000001</v>
      </c>
      <c r="J56" s="887">
        <f>IFERROR(VLOOKUP(年度マスタ!$K$4&amp;"_"&amp;J$54,データシート1!$A:$CE,MATCH("bc_"&amp;$C56,データシート1!$A$1:$CE$1,0),0),0)</f>
        <v>202.12899999999999</v>
      </c>
      <c r="K56" s="887">
        <f>IFERROR(VLOOKUP(年度マスタ!$K$4&amp;"_"&amp;K$54,データシート1!$A:$CE,MATCH("bc_"&amp;$C56,データシート1!$A$1:$CE$1,0),0),0)</f>
        <v>187.38200000000001</v>
      </c>
      <c r="L56" s="887">
        <f>IFERROR(VLOOKUP(年度マスタ!$K$4&amp;"_"&amp;L$54,データシート1!$A:$CE,MATCH("bc_"&amp;$C56,データシート1!$A$1:$CE$1,0),0),0)</f>
        <v>204.27</v>
      </c>
      <c r="M56" s="887">
        <f>IFERROR(VLOOKUP(年度マスタ!$K$4&amp;"_"&amp;M$54,データシート1!$A:$CE,MATCH("bc_"&amp;$C56,データシート1!$A$1:$CE$1,0),0),0)</f>
        <v>177.10400000000001</v>
      </c>
      <c r="N56" s="887">
        <f>IFERROR(VLOOKUP(年度マスタ!$K$4&amp;"_"&amp;N$54,データシート1!$A:$CE,MATCH("bc_"&amp;$C56,データシート1!$A$1:$CE$1,0),0),0)</f>
        <v>184.578</v>
      </c>
      <c r="O56" s="887">
        <f>IFERROR(VLOOKUP(年度マスタ!$K$4&amp;"_"&amp;O$54,データシート1!$A:$CE,MATCH("bc_"&amp;$C56,データシート1!$A$1:$CE$1,0),0),0)</f>
        <v>164.511</v>
      </c>
      <c r="P56" s="888">
        <f>IFERROR(VLOOKUP(年度マスタ!$K$4&amp;"_"&amp;P$54,データシート1!$A:$CE,MATCH("bc_"&amp;$C56,データシート1!$A$1:$CE$1,0),0),0)</f>
        <v>152.524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海老名市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8164.0999999999995</v>
      </c>
      <c r="K6" s="619">
        <f>VLOOKUP(年度マスタ!$K$4&amp;"_"&amp;K$5,データシート1!$A:$BT,MATCH("cb_"&amp;$G6,データシート1!$A$1:$BT$1,0),0)</f>
        <v>8821.0999999999985</v>
      </c>
      <c r="L6" s="619">
        <f>VLOOKUP(年度マスタ!$K$4&amp;"_"&amp;L$5,データシート1!$A:$BT,MATCH("cb_"&amp;$G6,データシート1!$A$1:$BT$1,0),0)</f>
        <v>9537.7000000000007</v>
      </c>
      <c r="M6" s="619">
        <f>VLOOKUP(年度マスタ!$K$4&amp;"_"&amp;M$5,データシート1!$A:$BT,MATCH("cb_"&amp;$G6,データシート1!$A$1:$BT$1,0),0)</f>
        <v>10471.399999999996</v>
      </c>
      <c r="N6" s="619">
        <f>VLOOKUP(年度マスタ!$K$4&amp;"_"&amp;N$5,データシート1!$A:$BT,MATCH("cb_"&amp;$G6,データシート1!$A$1:$BT$1,0),0)</f>
        <v>11253.499999999991</v>
      </c>
      <c r="O6" s="619">
        <f>VLOOKUP(年度マスタ!$K$4&amp;"_"&amp;O$5,データシート1!$A:$BT,MATCH("cb_"&amp;$G6,データシート1!$A$1:$BT$1,0),0)</f>
        <v>12005.39999999998</v>
      </c>
      <c r="P6" s="619">
        <f>VLOOKUP(年度マスタ!$K$4&amp;"_"&amp;P$5,データシート1!$A:$BT,MATCH("cb_"&amp;$G6,データシート1!$A$1:$BT$1,0),0)</f>
        <v>12799.39999999998</v>
      </c>
      <c r="Q6" s="619">
        <f>VLOOKUP(年度マスタ!$K$4&amp;"_"&amp;Q$5,データシート1!$A:$BT,MATCH("cb_"&amp;$G6,データシート1!$A$1:$BT$1,0),0)</f>
        <v>13794.199999999972</v>
      </c>
      <c r="R6" s="633">
        <f>VLOOKUP(年度マスタ!$K$4&amp;"_"&amp;R$5,データシート1!$A:$BT,MATCH("cb_"&amp;$G6,データシート1!$A$1:$BT$1,0),0)</f>
        <v>14771.299999999956</v>
      </c>
      <c r="S6" s="568"/>
      <c r="T6" s="190"/>
      <c r="U6" s="581"/>
      <c r="V6" s="195"/>
      <c r="W6" s="195"/>
      <c r="X6" s="195"/>
      <c r="Y6" s="196" t="s">
        <v>372</v>
      </c>
      <c r="Z6" s="663" t="s">
        <v>373</v>
      </c>
      <c r="AA6" s="663"/>
      <c r="AB6" s="663"/>
      <c r="AC6" s="664">
        <f>SUM(AC7:AC8)</f>
        <v>391473</v>
      </c>
      <c r="AD6" s="664">
        <f>SUM(AD7:AD8)</f>
        <v>526599.73599999992</v>
      </c>
      <c r="AE6" s="665">
        <f>$AD6*3600/100000000</f>
        <v>18.957590495999998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4344.1000000000004</v>
      </c>
      <c r="K7" s="617">
        <f>VLOOKUP(年度マスタ!$K$4&amp;"_"&amp;K$5,データシート1!$A:$BT,MATCH("cb_"&amp;$G7,データシート1!$A$1:$BT$1,0),0)</f>
        <v>4768.7</v>
      </c>
      <c r="L7" s="617">
        <f>VLOOKUP(年度マスタ!$K$4&amp;"_"&amp;L$5,データシート1!$A:$BT,MATCH("cb_"&amp;$G7,データシート1!$A$1:$BT$1,0),0)</f>
        <v>5103.6000000000004</v>
      </c>
      <c r="M7" s="617">
        <f>VLOOKUP(年度マスタ!$K$4&amp;"_"&amp;M$5,データシート1!$A:$BT,MATCH("cb_"&amp;$G7,データシート1!$A$1:$BT$1,0),0)</f>
        <v>5971</v>
      </c>
      <c r="N7" s="617">
        <f>VLOOKUP(年度マスタ!$K$4&amp;"_"&amp;N$5,データシート1!$A:$BT,MATCH("cb_"&amp;$G7,データシート1!$A$1:$BT$1,0),0)</f>
        <v>6190.6</v>
      </c>
      <c r="O7" s="617">
        <f>VLOOKUP(年度マスタ!$K$4&amp;"_"&amp;O$5,データシート1!$A:$BT,MATCH("cb_"&amp;$G7,データシート1!$A$1:$BT$1,0),0)</f>
        <v>8411.7999999999938</v>
      </c>
      <c r="P7" s="617">
        <f>VLOOKUP(年度マスタ!$K$4&amp;"_"&amp;P$5,データシート1!$A:$BT,MATCH("cb_"&amp;$G7,データシート1!$A$1:$BT$1,0),0)</f>
        <v>8912.5999999999949</v>
      </c>
      <c r="Q7" s="617">
        <f>VLOOKUP(年度マスタ!$K$4&amp;"_"&amp;Q$5,データシート1!$A:$BT,MATCH("cb_"&amp;$G7,データシート1!$A$1:$BT$1,0),0)</f>
        <v>8912.5999999999949</v>
      </c>
      <c r="R7" s="634">
        <f>VLOOKUP(年度マスタ!$K$4&amp;"_"&amp;R$5,データシート1!$A:$BT,MATCH("cb_"&amp;$G7,データシート1!$A$1:$BT$1,0),0)</f>
        <v>8935.2999999999956</v>
      </c>
      <c r="S7" s="568"/>
      <c r="T7" s="190"/>
      <c r="U7" s="581"/>
      <c r="V7" s="195"/>
      <c r="W7" s="195"/>
      <c r="X7" s="195"/>
      <c r="Y7" s="196" t="s">
        <v>375</v>
      </c>
      <c r="Z7" s="212" t="s">
        <v>376</v>
      </c>
      <c r="AA7" s="212"/>
      <c r="AB7" s="212"/>
      <c r="AC7" s="1022">
        <f>VLOOKUP(年度マスタ!$K$4&amp;"_"&amp;年度マスタ!$K$9,データシート3!A:AB,MATCH("ea_"&amp;$Y7&amp;"_設備",データシート3!$A$1:$AB$1,0),0)</f>
        <v>289755</v>
      </c>
      <c r="AD7" s="1022">
        <f>VLOOKUP(年度マスタ!$K$4&amp;"_"&amp;年度マスタ!$K$9,データシート3!A:AB,MATCH("ea_"&amp;$Y7&amp;"_年間発電",データシート3!$A$1:$AB$1,0),0)/10^3</f>
        <v>390430.74599999998</v>
      </c>
      <c r="AE7" s="554">
        <f t="shared" ref="AE7:AE16" si="0">$AD7*3600/100000000</f>
        <v>14.055506855999999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101718</v>
      </c>
      <c r="AD8" s="1022">
        <f>VLOOKUP(年度マスタ!$K$4&amp;"_"&amp;年度マスタ!$K$9,データシート3!A:AB,MATCH("ea_"&amp;$Y8&amp;"_年間発電",データシート3!$A$1:$AB$1,0),0)/10^3</f>
        <v>136168.98999999996</v>
      </c>
      <c r="AE8" s="554">
        <f t="shared" si="0"/>
        <v>4.902083639999999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540</v>
      </c>
      <c r="L11" s="654">
        <f>VLOOKUP(年度マスタ!$K$4&amp;"_"&amp;L$5,データシート1!$A:$BT,MATCH("cb_"&amp;$G11,データシート1!$A$1:$BT$1,0),0)</f>
        <v>540</v>
      </c>
      <c r="M11" s="654">
        <f>VLOOKUP(年度マスタ!$K$4&amp;"_"&amp;M$5,データシート1!$A:$BT,MATCH("cb_"&amp;$G11,データシート1!$A$1:$BT$1,0),0)</f>
        <v>540</v>
      </c>
      <c r="N11" s="654">
        <f>VLOOKUP(年度マスタ!$K$4&amp;"_"&amp;N$5,データシート1!$A:$BT,MATCH("cb_"&amp;$G11,データシート1!$A$1:$BT$1,0),0)</f>
        <v>2975</v>
      </c>
      <c r="O11" s="654">
        <f>VLOOKUP(年度マスタ!$K$4&amp;"_"&amp;O$5,データシート1!$A:$BT,MATCH("cb_"&amp;$G11,データシート1!$A$1:$BT$1,0),0)</f>
        <v>2975</v>
      </c>
      <c r="P11" s="654">
        <f>VLOOKUP(年度マスタ!$K$4&amp;"_"&amp;P$5,データシート1!$A:$BT,MATCH("cb_"&amp;$G11,データシート1!$A$1:$BT$1,0),0)</f>
        <v>4965</v>
      </c>
      <c r="Q11" s="654">
        <f>VLOOKUP(年度マスタ!$K$4&amp;"_"&amp;Q$5,データシート1!$A:$BT,MATCH("cb_"&amp;$G11,データシート1!$A$1:$BT$1,0),0)</f>
        <v>4965</v>
      </c>
      <c r="R11" s="655">
        <f>VLOOKUP(年度マスタ!$K$4&amp;"_"&amp;R$5,データシート1!$A:$BT,MATCH("cb_"&amp;$G11,データシート1!$A$1:$BT$1,0),0)</f>
        <v>4965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12508.2</v>
      </c>
      <c r="K12" s="651">
        <f t="shared" ref="K12:Q12" si="1">SUM(K6:K11)</f>
        <v>14129.8</v>
      </c>
      <c r="L12" s="651">
        <f t="shared" si="1"/>
        <v>15181.300000000001</v>
      </c>
      <c r="M12" s="651">
        <f t="shared" si="1"/>
        <v>16982.399999999994</v>
      </c>
      <c r="N12" s="651">
        <f t="shared" si="1"/>
        <v>20419.099999999991</v>
      </c>
      <c r="O12" s="651">
        <f t="shared" si="1"/>
        <v>23392.199999999975</v>
      </c>
      <c r="P12" s="651">
        <f t="shared" si="1"/>
        <v>26676.999999999975</v>
      </c>
      <c r="Q12" s="651">
        <f t="shared" si="1"/>
        <v>27671.799999999967</v>
      </c>
      <c r="R12" s="652">
        <f t="shared" ref="R12" si="2">SUM(R6:R11)</f>
        <v>28671.599999999951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7.2398605800000002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41.429871290000001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9797.8996919999972</v>
      </c>
      <c r="K19" s="615">
        <f>K6*別紙!$C5/100*別紙!$E5/10^3</f>
        <v>10586.378531999997</v>
      </c>
      <c r="L19" s="615">
        <f>L6*別紙!$C5/100*別紙!$E5/10^3</f>
        <v>11446.384524000001</v>
      </c>
      <c r="M19" s="615">
        <f>M6*別紙!$C5/100*別紙!$E5/10^3</f>
        <v>12566.936567999992</v>
      </c>
      <c r="N19" s="615">
        <f>N6*別紙!$C5/100*別紙!$E5/10^3</f>
        <v>13505.550419999987</v>
      </c>
      <c r="O19" s="615">
        <f>O6*別紙!$C5/100*別紙!$E5/10^3</f>
        <v>14407.920647999974</v>
      </c>
      <c r="P19" s="615">
        <f>P6*別紙!$C5/100*別紙!$E5/10^3</f>
        <v>15360.815927999975</v>
      </c>
      <c r="Q19" s="615">
        <f>Q6*別紙!$C5/100*別紙!$E5/10^3</f>
        <v>16554.695303999964</v>
      </c>
      <c r="R19" s="639">
        <f>R6*別紙!$C5/100*別紙!$E5/10^3</f>
        <v>17727.332555999947</v>
      </c>
      <c r="S19" s="572"/>
      <c r="T19" s="191"/>
      <c r="U19" s="588"/>
      <c r="W19" s="201"/>
      <c r="X19" s="201"/>
      <c r="Y19" s="173"/>
      <c r="Z19" s="628" t="s">
        <v>389</v>
      </c>
      <c r="AA19" s="671"/>
      <c r="AB19" s="672"/>
      <c r="AC19" s="673">
        <f>SUM($AC$6,$AC$9,$AC$10,$AC$13)</f>
        <v>391473</v>
      </c>
      <c r="AD19" s="673">
        <f>SUM($AD$6,$AD$9,$AD$10,$AD$13)</f>
        <v>526599.73599999992</v>
      </c>
      <c r="AE19" s="674">
        <f>SUM($AE$6,$AE$9,$AE$10,$AE$13,$AE$17,$AE$18)</f>
        <v>67.627322366000001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5746.2017159999996</v>
      </c>
      <c r="K20" s="617">
        <f>K7*別紙!$C6/100*別紙!$E6/10^3</f>
        <v>6307.8456120000001</v>
      </c>
      <c r="L20" s="617">
        <f>L7*別紙!$C6/100*別紙!$E6/10^3</f>
        <v>6750.8379359999999</v>
      </c>
      <c r="M20" s="617">
        <f>M7*別紙!$C6/100*別紙!$E6/10^3</f>
        <v>7898.199959999999</v>
      </c>
      <c r="N20" s="617">
        <f>N7*別紙!$C6/100*別紙!$E6/10^3</f>
        <v>8188.6780559999997</v>
      </c>
      <c r="O20" s="617">
        <f>O7*別紙!$C6/100*別紙!$E6/10^3</f>
        <v>11126.792567999992</v>
      </c>
      <c r="P20" s="617">
        <f>P7*別紙!$C6/100*別紙!$E6/10^3</f>
        <v>11789.230775999993</v>
      </c>
      <c r="Q20" s="617">
        <f>Q7*別紙!$C6/100*別紙!$E6/10^3</f>
        <v>11789.230775999993</v>
      </c>
      <c r="R20" s="634">
        <f>R7*別紙!$C6/100*別紙!$E6/10^3</f>
        <v>11819.257427999995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3784.32</v>
      </c>
      <c r="L24" s="654">
        <f>L11*別紙!$C10/100*別紙!$E10/10^3</f>
        <v>3784.32</v>
      </c>
      <c r="M24" s="654">
        <f>M11*別紙!$C10/100*別紙!$E10/10^3</f>
        <v>3784.32</v>
      </c>
      <c r="N24" s="654">
        <f>N11*別紙!$C10/100*別紙!$E10/10^3</f>
        <v>20848.8</v>
      </c>
      <c r="O24" s="654">
        <f>O11*別紙!$C10/100*別紙!$E10/10^3</f>
        <v>20848.8</v>
      </c>
      <c r="P24" s="654">
        <f>P11*別紙!$C10/100*別紙!$E10/10^3</f>
        <v>34794.720000000001</v>
      </c>
      <c r="Q24" s="654">
        <f>Q11*別紙!$C10/100*別紙!$E10/10^3</f>
        <v>34794.720000000001</v>
      </c>
      <c r="R24" s="655">
        <f>R11*別紙!$C10/100*別紙!$E10/10^3</f>
        <v>34794.720000000001</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15544.101407999997</v>
      </c>
      <c r="K25" s="657">
        <f t="shared" si="3"/>
        <v>20678.544143999996</v>
      </c>
      <c r="L25" s="657">
        <f t="shared" si="3"/>
        <v>21981.542460000001</v>
      </c>
      <c r="M25" s="657">
        <f t="shared" si="3"/>
        <v>24249.456527999992</v>
      </c>
      <c r="N25" s="657">
        <f t="shared" si="3"/>
        <v>42543.028475999985</v>
      </c>
      <c r="O25" s="657">
        <f t="shared" si="3"/>
        <v>46383.513215999963</v>
      </c>
      <c r="P25" s="657">
        <f t="shared" si="3"/>
        <v>61944.766703999965</v>
      </c>
      <c r="Q25" s="657">
        <f t="shared" si="3"/>
        <v>63138.646079999962</v>
      </c>
      <c r="R25" s="658">
        <f t="shared" ref="R25" si="4">SUM(R19:R24)</f>
        <v>64341.309983999941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817327.60912861396</v>
      </c>
      <c r="K26" s="654">
        <f>(VLOOKUP(年度マスタ!$K$4&amp;"_"&amp;K$18,データシート1!$A:$BT,MATCH("da_合計",データシート1!$A$1:$BT$1,0),0))/10^3</f>
        <v>769587.37982613954</v>
      </c>
      <c r="L26" s="654">
        <f>(VLOOKUP(年度マスタ!$K$4&amp;"_"&amp;L$18,データシート1!$A:$BT,MATCH("da_合計",データシート1!$A$1:$BT$1,0),0))/10^3</f>
        <v>792518.14939578285</v>
      </c>
      <c r="M26" s="654">
        <f>(VLOOKUP(年度マスタ!$K$4&amp;"_"&amp;M$18,データシート1!$A:$BT,MATCH("da_合計",データシート1!$A$1:$BT$1,0),0))/10^3</f>
        <v>759318.37839027459</v>
      </c>
      <c r="N26" s="654">
        <f>(VLOOKUP(年度マスタ!$K$4&amp;"_"&amp;N$18,データシート1!$A:$BT,MATCH("da_合計",データシート1!$A$1:$BT$1,0),0))/10^3</f>
        <v>793251.06103256543</v>
      </c>
      <c r="O26" s="654">
        <f>(VLOOKUP(年度マスタ!$K$4&amp;"_"&amp;O$18,データシート1!$A:$BT,MATCH("da_合計",データシート1!$A$1:$BT$1,0),0))/10^3</f>
        <v>787646.54197312135</v>
      </c>
      <c r="P26" s="654">
        <f>(VLOOKUP(年度マスタ!$K$4&amp;"_"&amp;P$18,データシート1!$A:$BT,MATCH("da_合計",データシート1!$A$1:$BT$1,0),0))/10^3</f>
        <v>742765.90927431302</v>
      </c>
      <c r="Q26" s="654">
        <f>(VLOOKUP(年度マスタ!$K$4&amp;"_"&amp;Q$18,データシート1!$A:$BT,MATCH("da_合計",データシート1!$A$1:$BT$1,0),0))/10^3</f>
        <v>746773.65174320526</v>
      </c>
      <c r="R26" s="655">
        <f>Q26</f>
        <v>746773.65174320526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1.9018201801077286E-2</v>
      </c>
      <c r="K27" s="839">
        <f t="shared" ref="K27:P27" si="5">K25/K26</f>
        <v>2.6869650784387297E-2</v>
      </c>
      <c r="L27" s="839">
        <f t="shared" si="5"/>
        <v>2.7736326892650678E-2</v>
      </c>
      <c r="M27" s="839">
        <f t="shared" si="5"/>
        <v>3.1935821939945527E-2</v>
      </c>
      <c r="N27" s="839">
        <f t="shared" si="5"/>
        <v>5.3631227950230828E-2</v>
      </c>
      <c r="O27" s="839">
        <f t="shared" si="5"/>
        <v>5.8888741007870525E-2</v>
      </c>
      <c r="P27" s="839">
        <f t="shared" si="5"/>
        <v>8.3397428356021874E-2</v>
      </c>
      <c r="Q27" s="839">
        <f>Q25/Q26</f>
        <v>8.4548572291770666E-2</v>
      </c>
      <c r="R27" s="840">
        <f>R25/R26</f>
        <v>8.6159052122161822E-2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8.6159052122161822E-2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0.70516646479257805</v>
      </c>
      <c r="AA52" s="173"/>
      <c r="AB52" s="678" t="s">
        <v>413</v>
      </c>
      <c r="AC52" s="679">
        <f>$AD6</f>
        <v>526599.73599999992</v>
      </c>
      <c r="AD52" s="680">
        <f>R19+R20</f>
        <v>29546.58998399994</v>
      </c>
      <c r="AE52" s="681">
        <f t="shared" ref="AE52:AE54" si="6">IFERROR(AD52/AC52,"-")</f>
        <v>5.6108250658143025E-2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220173.91574320535</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2145</v>
      </c>
      <c r="AK54" s="443">
        <f>VLOOKUP(年度マスタ!$K$4&amp;"_"&amp;AK$53,データシート1!$A$1:$BT$2000,MATCH("ca_太陽光発電（10kW未満）",データシート1!$A$1:$BT$1,0),0)</f>
        <v>2291</v>
      </c>
      <c r="AL54" s="443">
        <f>VLOOKUP(年度マスタ!$K$4&amp;"_"&amp;AL$53,データシート1!$A$1:$BT$2000,MATCH("ca_太陽光発電（10kW未満）",データシート1!$A$1:$BT$1,0),0)</f>
        <v>2450</v>
      </c>
      <c r="AM54" s="443">
        <f>VLOOKUP(年度マスタ!$K$4&amp;"_"&amp;AM$53,データシート1!$A$1:$BT$2000,MATCH("ca_太陽光発電（10kW未満）",データシート1!$A$1:$BT$1,0),0)</f>
        <v>2649</v>
      </c>
      <c r="AN54" s="443">
        <f>VLOOKUP(年度マスタ!$K$4&amp;"_"&amp;AN$53,データシート1!$A$1:$BT$2000,MATCH("ca_太陽光発電（10kW未満）",データシート1!$A$1:$BT$1,0),0)</f>
        <v>2809</v>
      </c>
      <c r="AO54" s="443">
        <f>VLOOKUP(年度マスタ!$K$4&amp;"_"&amp;AO$53,データシート1!$A$1:$BT$2000,MATCH("ca_太陽光発電（10kW未満）",データシート1!$A$1:$BT$1,0),0)</f>
        <v>2962</v>
      </c>
      <c r="AP54" s="443">
        <f>VLOOKUP(年度マスタ!$K$4&amp;"_"&amp;AP$53,データシート1!$A$1:$BT$2000,MATCH("ca_太陽光発電（10kW未満）",データシート1!$A$1:$BT$1,0),0)</f>
        <v>3105</v>
      </c>
      <c r="AQ54" s="443">
        <f>VLOOKUP(年度マスタ!$K$4&amp;"_"&amp;AQ$53,データシート1!$A$1:$BT$2000,MATCH("ca_太陽光発電（10kW未満）",データシート1!$A$1:$BT$1,0),0)</f>
        <v>3301</v>
      </c>
      <c r="AR54" s="443">
        <f>VLOOKUP(年度マスタ!$K$4&amp;"_"&amp;AR$53,データシート1!$A$1:$BT$2000,MATCH("ca_太陽光発電（10kW未満）",データシート1!$A$1:$BT$1,0),0)</f>
        <v>3508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海老名市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神奈川県</v>
      </c>
      <c r="AY12" s="1023" t="str">
        <f>年度マスタ!$J4</f>
        <v>海老名市</v>
      </c>
      <c r="AZ12" s="1023" t="str">
        <f>年度マスタ!$K4</f>
        <v>14215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28217</v>
      </c>
      <c r="AY21" s="18" t="str">
        <f>IF(IFERROR(比較地域マスタ!$Z6,"")=0,"",IFERROR(比較地域マスタ!$Z6,""))</f>
        <v>川西市</v>
      </c>
      <c r="BB21" s="110" t="str">
        <f t="shared" ref="BB21:BC68" si="0">AX21</f>
        <v>28217</v>
      </c>
      <c r="BC21" s="1031" t="str">
        <f t="shared" si="0"/>
        <v>川西市</v>
      </c>
      <c r="BD21" s="34">
        <f>SUM(BE21,BI21:BK21,BQ21)</f>
        <v>489.68096036585513</v>
      </c>
      <c r="BE21" s="34">
        <f>SUM(BF21:BH21)</f>
        <v>111.72952161601994</v>
      </c>
      <c r="BF21" s="34">
        <f>VLOOKUP($AX21&amp;"_"&amp;$BC$14,データシート1!$A:$BT,MATCH($BC$12&amp;"_"&amp;BF$20,データシート1!$A$1:$BT$1,0),0)</f>
        <v>107.86863566007123</v>
      </c>
      <c r="BG21" s="34">
        <f>VLOOKUP($AX21&amp;"_"&amp;$BC$14,データシート1!$A:$BT,MATCH($BC$12&amp;"_"&amp;BG$20,データシート1!$A$1:$BT$1,0),0)</f>
        <v>2.9653825673532666</v>
      </c>
      <c r="BH21" s="34">
        <f>VLOOKUP($AX21&amp;"_"&amp;$BC$14,データシート1!$A:$BT,MATCH($BC$12&amp;"_"&amp;BH$20,データシート1!$A$1:$BT$1,0),0)</f>
        <v>0.89550338859543532</v>
      </c>
      <c r="BI21" s="34">
        <f>VLOOKUP($AX21&amp;"_"&amp;$BC$14,データシート1!$A:$BT,MATCH($BC$12&amp;"_"&amp;BI$20,データシート1!$A$1:$BT$1,0),0)</f>
        <v>107.19579380231457</v>
      </c>
      <c r="BJ21" s="34">
        <f>VLOOKUP($AX21&amp;"_"&amp;$BC$14,データシート1!$A:$BT,MATCH($BC$12&amp;"_"&amp;BJ$20,データシート1!$A$1:$BT$1,0),0)</f>
        <v>127.3296052337088</v>
      </c>
      <c r="BK21" s="34">
        <f t="shared" ref="BK21:BK68" si="1">SUM(BL21,BO21:BP21)</f>
        <v>126.81853028192165</v>
      </c>
      <c r="BL21" s="34">
        <f t="shared" ref="BL21:BL67" si="2">SUM(BM21:BN21)</f>
        <v>117.72030088460879</v>
      </c>
      <c r="BM21" s="34">
        <f>VLOOKUP($AX21&amp;"_"&amp;$BC$14,データシート1!$A:$BT,MATCH($BC$12&amp;"_"&amp;BM$20,データシート1!$A$1:$BT$1,0),0)</f>
        <v>80.816925045879643</v>
      </c>
      <c r="BN21" s="34">
        <f>VLOOKUP($AX21&amp;"_"&amp;$BC$14,データシート1!$A:$BT,MATCH($BC$12&amp;"_"&amp;BN$20,データシート1!$A$1:$BT$1,0),0)</f>
        <v>36.903375838729147</v>
      </c>
      <c r="BO21" s="34">
        <f>VLOOKUP($AX21&amp;"_"&amp;$BC$14,データシート1!$A:$BT,MATCH($BC$12&amp;"_"&amp;BO$20,データシート1!$A$1:$BT$1,0),0)</f>
        <v>9.0982293973128705</v>
      </c>
      <c r="BP21" s="34">
        <f>VLOOKUP($AX21&amp;"_"&amp;$BC$14,データシート1!$A:$BT,MATCH($BC$12&amp;"_"&amp;BP$20,データシート1!$A$1:$BT$1,0),0)</f>
        <v>0</v>
      </c>
      <c r="BQ21" s="34">
        <f>VLOOKUP($AX21&amp;"_"&amp;$BC$14,データシート1!$A:$BT,MATCH($BC$12&amp;"_"&amp;BQ$20,データシート1!$A$1:$BT$1,0),0)</f>
        <v>16.607509431890129</v>
      </c>
      <c r="BR21" s="35">
        <f t="shared" ref="BR21:BR68" si="3">BD21</f>
        <v>489.68096036585513</v>
      </c>
      <c r="BT21" s="111" t="str">
        <f t="shared" ref="BT21:BT68" si="4">AY21</f>
        <v>川西市</v>
      </c>
      <c r="BU21" s="34">
        <f>BD21</f>
        <v>489.68096036585513</v>
      </c>
      <c r="BV21" s="60">
        <f>BE21/$BR21</f>
        <v>0.22816799234453286</v>
      </c>
      <c r="BW21" s="60">
        <f t="shared" ref="BW21:CH42" si="5">BF21/$BR21</f>
        <v>0.22028349964736099</v>
      </c>
      <c r="BX21" s="60">
        <f t="shared" si="5"/>
        <v>6.055744060658886E-3</v>
      </c>
      <c r="BY21" s="60">
        <f t="shared" si="5"/>
        <v>1.8287486365130027E-3</v>
      </c>
      <c r="BZ21" s="60">
        <f t="shared" si="5"/>
        <v>0.21890945835881678</v>
      </c>
      <c r="CA21" s="60">
        <f t="shared" si="5"/>
        <v>0.26002564024253078</v>
      </c>
      <c r="CB21" s="60">
        <f t="shared" si="5"/>
        <v>0.25898195058915868</v>
      </c>
      <c r="CC21" s="60">
        <f t="shared" si="5"/>
        <v>0.24040203808752636</v>
      </c>
      <c r="CD21" s="60">
        <f t="shared" si="5"/>
        <v>0.16503995782376127</v>
      </c>
      <c r="CE21" s="60">
        <f t="shared" si="5"/>
        <v>7.5362080263765091E-2</v>
      </c>
      <c r="CF21" s="60">
        <f t="shared" si="5"/>
        <v>1.8579912501632316E-2</v>
      </c>
      <c r="CG21" s="60">
        <f t="shared" si="5"/>
        <v>0</v>
      </c>
      <c r="CH21" s="60">
        <f>BQ21/$BR21</f>
        <v>3.3914958464960877E-2</v>
      </c>
      <c r="CI21" s="112">
        <f t="shared" ref="CI21:CI68" si="6">BR21/$BR21</f>
        <v>1</v>
      </c>
      <c r="CK21" s="113" t="str">
        <f t="shared" ref="CK21:CK68" si="7">AY21</f>
        <v>川西市</v>
      </c>
      <c r="CL21" s="114">
        <f>CN21+CP21+CR21</f>
        <v>111.72952161601994</v>
      </c>
      <c r="CM21" s="61">
        <f>IF(IF(CL21=0,0,CW21/CL21)&gt;1,1,IF(CL21=0,0,CW21/CL21))</f>
        <v>0</v>
      </c>
      <c r="CN21" s="62">
        <f>BF21</f>
        <v>107.86863566007123</v>
      </c>
      <c r="CO21" s="61">
        <f>IF(IF(CN21=0,0,CX21/CN21)&gt;1,1,IF(CN21=0,0,CX21/CN21))</f>
        <v>0</v>
      </c>
      <c r="CP21" s="62">
        <f t="shared" ref="CP21:CP68" si="8">BG21</f>
        <v>2.9653825673532666</v>
      </c>
      <c r="CQ21" s="61">
        <f>IF(IF(CP21=0,0,CY21/CP21)&gt;1,1,IF(CP21=0,0,CY21/CP21))</f>
        <v>0</v>
      </c>
      <c r="CR21" s="62">
        <f t="shared" ref="CR21:CR68" si="9">BH21</f>
        <v>0.89550338859543532</v>
      </c>
      <c r="CS21" s="61">
        <f>IF(IF(CR21=0,0,CZ21/CR21)&gt;1,1,IF(CR21=0,0,CZ21/CR21))</f>
        <v>0</v>
      </c>
      <c r="CT21" s="62">
        <f t="shared" ref="CT21:CT68" si="10">BI21</f>
        <v>107.19579380231457</v>
      </c>
      <c r="CU21" s="63">
        <f>IF(IF(CT21=0,0,DA21/CT21)&gt;1,1,IF(CT21=0,0,DA21/CT21))</f>
        <v>0.14663821631834023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15.718999999999999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15.718999999999999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12208</v>
      </c>
      <c r="AY22" s="18" t="str">
        <f>IF(IFERROR(比較地域マスタ!$Z7,"")=0,"",IFERROR(比較地域マスタ!$Z7,""))</f>
        <v>野田市</v>
      </c>
      <c r="BB22" s="110" t="str">
        <f t="shared" si="0"/>
        <v>12208</v>
      </c>
      <c r="BC22" s="1031" t="str">
        <f t="shared" si="0"/>
        <v>野田市</v>
      </c>
      <c r="BD22" s="34">
        <f t="shared" ref="BD22:BD68" si="14">SUM(BE22,BI22:BK22,BQ22)</f>
        <v>2436.4952780948747</v>
      </c>
      <c r="BE22" s="34">
        <f t="shared" ref="BE22:BE67" si="15">SUM(BF22:BH22)</f>
        <v>1821.9736217162201</v>
      </c>
      <c r="BF22" s="34">
        <f>VLOOKUP($AX22&amp;"_"&amp;$BC$14,データシート1!$A:$BT,MATCH($BC$12&amp;"_"&amp;BF$20,データシート1!$A$1:$BT$1,0),0)</f>
        <v>1805.1147787710706</v>
      </c>
      <c r="BG22" s="34">
        <f>VLOOKUP($AX22&amp;"_"&amp;$BC$14,データシート1!$A:$BT,MATCH($BC$12&amp;"_"&amp;BG$20,データシート1!$A$1:$BT$1,0),0)</f>
        <v>6.4296598663700832</v>
      </c>
      <c r="BH22" s="34">
        <f>VLOOKUP($AX22&amp;"_"&amp;$BC$14,データシート1!$A:$BT,MATCH($BC$12&amp;"_"&amp;BH$20,データシート1!$A$1:$BT$1,0),0)</f>
        <v>10.429183078779557</v>
      </c>
      <c r="BI22" s="34">
        <f>VLOOKUP($AX22&amp;"_"&amp;$BC$14,データシート1!$A:$BT,MATCH($BC$12&amp;"_"&amp;BI$20,データシート1!$A$1:$BT$1,0),0)</f>
        <v>198.60634052922518</v>
      </c>
      <c r="BJ22" s="34">
        <f>VLOOKUP($AX22&amp;"_"&amp;$BC$14,データシート1!$A:$BT,MATCH($BC$12&amp;"_"&amp;BJ$20,データシート1!$A$1:$BT$1,0),0)</f>
        <v>169.21993912671155</v>
      </c>
      <c r="BK22" s="34">
        <f t="shared" si="1"/>
        <v>240.03743817847788</v>
      </c>
      <c r="BL22" s="34">
        <f t="shared" si="2"/>
        <v>231.05709235100045</v>
      </c>
      <c r="BM22" s="34">
        <f>VLOOKUP($AX22&amp;"_"&amp;$BC$14,データシート1!$A:$BT,MATCH($BC$12&amp;"_"&amp;BM$20,データシート1!$A$1:$BT$1,0),0)</f>
        <v>125.56510775434118</v>
      </c>
      <c r="BN22" s="34">
        <f>VLOOKUP($AX22&amp;"_"&amp;$BC$14,データシート1!$A:$BT,MATCH($BC$12&amp;"_"&amp;BN$20,データシート1!$A$1:$BT$1,0),0)</f>
        <v>105.49198459665926</v>
      </c>
      <c r="BO22" s="34">
        <f>VLOOKUP($AX22&amp;"_"&amp;$BC$14,データシート1!$A:$BT,MATCH($BC$12&amp;"_"&amp;BO$20,データシート1!$A$1:$BT$1,0),0)</f>
        <v>8.9803458274774393</v>
      </c>
      <c r="BP22" s="34">
        <f>VLOOKUP($AX22&amp;"_"&amp;$BC$14,データシート1!$A:$BT,MATCH($BC$12&amp;"_"&amp;BP$20,データシート1!$A$1:$BT$1,0),0)</f>
        <v>0</v>
      </c>
      <c r="BQ22" s="34">
        <f>VLOOKUP($AX22&amp;"_"&amp;$BC$14,データシート1!$A:$BT,MATCH($BC$12&amp;"_"&amp;BQ$20,データシート1!$A$1:$BT$1,0),0)</f>
        <v>6.6579385442399994</v>
      </c>
      <c r="BR22" s="35">
        <f t="shared" si="3"/>
        <v>2436.4952780948747</v>
      </c>
      <c r="BT22" s="121" t="str">
        <f t="shared" si="4"/>
        <v>野田市</v>
      </c>
      <c r="BU22" s="33">
        <f>BD22</f>
        <v>2436.4952780948747</v>
      </c>
      <c r="BV22" s="59">
        <f t="shared" ref="BV22:BZ68" si="16">BE22/$BR22</f>
        <v>0.74778458965077221</v>
      </c>
      <c r="BW22" s="59">
        <f t="shared" si="5"/>
        <v>0.74086528917163008</v>
      </c>
      <c r="BX22" s="59">
        <f t="shared" si="5"/>
        <v>2.6388969123705883E-3</v>
      </c>
      <c r="BY22" s="59">
        <f t="shared" si="5"/>
        <v>4.2804035667716386E-3</v>
      </c>
      <c r="BZ22" s="59">
        <f t="shared" si="5"/>
        <v>8.1513123507679391E-2</v>
      </c>
      <c r="CA22" s="59">
        <f t="shared" si="5"/>
        <v>6.9452192519341427E-2</v>
      </c>
      <c r="CB22" s="59">
        <f t="shared" si="5"/>
        <v>9.8517505999915614E-2</v>
      </c>
      <c r="CC22" s="59">
        <f t="shared" si="5"/>
        <v>9.4831742309661599E-2</v>
      </c>
      <c r="CD22" s="59">
        <f t="shared" si="5"/>
        <v>5.1535132812784303E-2</v>
      </c>
      <c r="CE22" s="59">
        <f t="shared" si="5"/>
        <v>4.3296609496877303E-2</v>
      </c>
      <c r="CF22" s="59">
        <f t="shared" si="5"/>
        <v>3.6857636902540114E-3</v>
      </c>
      <c r="CG22" s="59">
        <f t="shared" si="5"/>
        <v>0</v>
      </c>
      <c r="CH22" s="59">
        <f t="shared" si="5"/>
        <v>2.732588322291321E-3</v>
      </c>
      <c r="CI22" s="122">
        <f t="shared" si="6"/>
        <v>1</v>
      </c>
      <c r="CK22" s="123" t="str">
        <f t="shared" si="7"/>
        <v>野田市</v>
      </c>
      <c r="CL22" s="124">
        <f t="shared" ref="CL22:CL68" si="17">CN22+CP22+CR22</f>
        <v>1821.9736217162201</v>
      </c>
      <c r="CM22" s="65">
        <f t="shared" ref="CM22:CM68" si="18">IF(IF(CL22=0,0,CW22/CL22)&gt;1,1,IF(CL22=0,0,CW22/CL22))</f>
        <v>5.1812495458127626E-2</v>
      </c>
      <c r="CN22" s="66">
        <f t="shared" ref="CN22:CN68" si="19">BF22</f>
        <v>1805.1147787710706</v>
      </c>
      <c r="CO22" s="65">
        <f t="shared" ref="CO22:CO68" si="20">IF(IF(CN22=0,0,CX22/CN22)&gt;1,1,IF(CN22=0,0,CX22/CN22))</f>
        <v>5.229639749793006E-2</v>
      </c>
      <c r="CP22" s="66">
        <f t="shared" si="8"/>
        <v>6.4296598663700832</v>
      </c>
      <c r="CQ22" s="65">
        <f t="shared" ref="CQ22:CQ68" si="21">IF(IF(CP22=0,0,CY22/CP22)&gt;1,1,IF(CP22=0,0,CY22/CP22))</f>
        <v>0</v>
      </c>
      <c r="CR22" s="66">
        <f t="shared" si="9"/>
        <v>10.429183078779557</v>
      </c>
      <c r="CS22" s="65">
        <f t="shared" ref="CS22:CS68" si="22">IF(IF(CR22=0,0,CZ22/CR22)&gt;1,1,IF(CR22=0,0,CZ22/CR22))</f>
        <v>0</v>
      </c>
      <c r="CT22" s="66">
        <f t="shared" si="10"/>
        <v>198.60634052922518</v>
      </c>
      <c r="CU22" s="67">
        <f t="shared" ref="CU22:CU68" si="23">IF(IF(CT22=0,0,DA22/CT22)&gt;1,1,IF(CT22=0,0,DA22/CT22))</f>
        <v>0.12931107804295333</v>
      </c>
      <c r="CV22" s="16"/>
      <c r="CW22" s="959">
        <f t="shared" ref="CW22:CW68" si="24">SUM(CX22:CZ22)</f>
        <v>94.400999999999996</v>
      </c>
      <c r="CX22" s="960">
        <f>VLOOKUP($AX22&amp;"_"&amp;$CW$14,データシート1!$A:$BT,MATCH($CW$12&amp;"_"&amp;CX$20,データシート1!$A$1:$BT$1,0),0)</f>
        <v>94.400999999999996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25.682000000000002</v>
      </c>
      <c r="DB22" s="960">
        <f>VLOOKUP($AX22&amp;"_"&amp;$CW$14,データシート1!$A:$BT,MATCH($CW$12&amp;"_"&amp;DB$20,データシート1!$A$1:$BT$1,0),0)</f>
        <v>0</v>
      </c>
      <c r="DC22" s="960">
        <f>VLOOKUP($AX22&amp;"_"&amp;$CW$14,データシート1!$A:$BT,MATCH($CW$12&amp;"_"&amp;DC$20,データシート1!$A$1:$BT$1,0),0)</f>
        <v>0</v>
      </c>
      <c r="DD22" s="961">
        <f t="shared" si="11"/>
        <v>120.083</v>
      </c>
      <c r="DE22" s="16"/>
      <c r="DF22" s="125">
        <f>VLOOKUP($AX22&amp;"_"&amp;$DF$14,データシート1!$A:$BT,MATCH($DF$12&amp;"_"&amp;DF$20,データシート1!$A$1:$BT$1,0),0)</f>
        <v>14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7</v>
      </c>
      <c r="DJ22" s="64">
        <f>VLOOKUP($AX22&amp;"_"&amp;$DF$14,データシート1!$A:$BT,MATCH($DF$12&amp;"_"&amp;DJ$20,データシート1!$A$1:$BT$1,0),0)</f>
        <v>0</v>
      </c>
      <c r="DK22" s="64">
        <f>VLOOKUP($AX22&amp;"_"&amp;$DF$14,データシート1!$A:$BT,MATCH($DF$12&amp;"_"&amp;DK$20,データシート1!$A$1:$BT$1,0),0)</f>
        <v>0</v>
      </c>
      <c r="DL22" s="68">
        <f t="shared" si="12"/>
        <v>21</v>
      </c>
      <c r="DM22" s="16"/>
      <c r="DN22" s="126">
        <f>IF($DD22=0,0,ROUND(CX22/$DD22,2))</f>
        <v>0.79</v>
      </c>
      <c r="DO22" s="127">
        <f>IF($DD22=0,0,ROUND(CY22/$DD22,2))</f>
        <v>0</v>
      </c>
      <c r="DP22" s="127">
        <f t="shared" si="13"/>
        <v>0</v>
      </c>
      <c r="DQ22" s="127">
        <f t="shared" si="13"/>
        <v>0.21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23210</v>
      </c>
      <c r="AY23" s="18" t="str">
        <f>IF(IFERROR(比較地域マスタ!$Z8,"")=0,"",IFERROR(比較地域マスタ!$Z8,""))</f>
        <v>刈谷市</v>
      </c>
      <c r="BB23" s="110" t="str">
        <f t="shared" si="0"/>
        <v>23210</v>
      </c>
      <c r="BC23" s="1031" t="str">
        <f t="shared" si="0"/>
        <v>刈谷市</v>
      </c>
      <c r="BD23" s="34">
        <f t="shared" si="14"/>
        <v>1604.2782225546248</v>
      </c>
      <c r="BE23" s="34">
        <f t="shared" si="15"/>
        <v>932.82684781441844</v>
      </c>
      <c r="BF23" s="34">
        <f>VLOOKUP($AX23&amp;"_"&amp;$BC$14,データシート1!$A:$BT,MATCH($BC$12&amp;"_"&amp;BF$20,データシート1!$A$1:$BT$1,0),0)</f>
        <v>919.7245414436444</v>
      </c>
      <c r="BG23" s="34">
        <f>VLOOKUP($AX23&amp;"_"&amp;$BC$14,データシート1!$A:$BT,MATCH($BC$12&amp;"_"&amp;BG$20,データシート1!$A$1:$BT$1,0),0)</f>
        <v>7.8054523074033026</v>
      </c>
      <c r="BH23" s="34">
        <f>VLOOKUP($AX23&amp;"_"&amp;$BC$14,データシート1!$A:$BT,MATCH($BC$12&amp;"_"&amp;BH$20,データシート1!$A$1:$BT$1,0),0)</f>
        <v>5.2968540633706924</v>
      </c>
      <c r="BI23" s="34">
        <f>VLOOKUP($AX23&amp;"_"&amp;$BC$14,データシート1!$A:$BT,MATCH($BC$12&amp;"_"&amp;BI$20,データシート1!$A$1:$BT$1,0),0)</f>
        <v>263.32306663836897</v>
      </c>
      <c r="BJ23" s="34">
        <f>VLOOKUP($AX23&amp;"_"&amp;$BC$14,データシート1!$A:$BT,MATCH($BC$12&amp;"_"&amp;BJ$20,データシート1!$A$1:$BT$1,0),0)</f>
        <v>172.22223255582696</v>
      </c>
      <c r="BK23" s="34">
        <f t="shared" si="1"/>
        <v>219.3112606108138</v>
      </c>
      <c r="BL23" s="34">
        <f t="shared" si="2"/>
        <v>210.41055479782648</v>
      </c>
      <c r="BM23" s="34">
        <f>VLOOKUP($AX23&amp;"_"&amp;$BC$14,データシート1!$A:$BT,MATCH($BC$12&amp;"_"&amp;BM$20,データシート1!$A$1:$BT$1,0),0)</f>
        <v>132.38932793959162</v>
      </c>
      <c r="BN23" s="34">
        <f>VLOOKUP($AX23&amp;"_"&amp;$BC$14,データシート1!$A:$BT,MATCH($BC$12&amp;"_"&amp;BN$20,データシート1!$A$1:$BT$1,0),0)</f>
        <v>78.021226858234854</v>
      </c>
      <c r="BO23" s="34">
        <f>VLOOKUP($AX23&amp;"_"&amp;$BC$14,データシート1!$A:$BT,MATCH($BC$12&amp;"_"&amp;BO$20,データシート1!$A$1:$BT$1,0),0)</f>
        <v>8.90070581298734</v>
      </c>
      <c r="BP23" s="34">
        <f>VLOOKUP($AX23&amp;"_"&amp;$BC$14,データシート1!$A:$BT,MATCH($BC$12&amp;"_"&amp;BP$20,データシート1!$A$1:$BT$1,0),0)</f>
        <v>0</v>
      </c>
      <c r="BQ23" s="34">
        <f>VLOOKUP($AX23&amp;"_"&amp;$BC$14,データシート1!$A:$BT,MATCH($BC$12&amp;"_"&amp;BQ$20,データシート1!$A$1:$BT$1,0),0)</f>
        <v>16.59481493519668</v>
      </c>
      <c r="BR23" s="35">
        <f t="shared" si="3"/>
        <v>1604.2782225546248</v>
      </c>
      <c r="BT23" s="121" t="str">
        <f t="shared" si="4"/>
        <v>刈谷市</v>
      </c>
      <c r="BU23" s="33">
        <f t="shared" ref="BU23:BU68" si="25">BD23</f>
        <v>1604.2782225546248</v>
      </c>
      <c r="BV23" s="59">
        <f t="shared" si="16"/>
        <v>0.58146201494214711</v>
      </c>
      <c r="BW23" s="59">
        <f t="shared" si="5"/>
        <v>0.5732949113895538</v>
      </c>
      <c r="BX23" s="59">
        <f t="shared" si="5"/>
        <v>4.8653981570441294E-3</v>
      </c>
      <c r="BY23" s="59">
        <f t="shared" si="5"/>
        <v>3.3017053955492048E-3</v>
      </c>
      <c r="BZ23" s="59">
        <f t="shared" si="5"/>
        <v>0.16413802976085901</v>
      </c>
      <c r="CA23" s="59">
        <f t="shared" si="5"/>
        <v>0.10735184841042301</v>
      </c>
      <c r="CB23" s="59">
        <f t="shared" si="5"/>
        <v>0.13670400652923304</v>
      </c>
      <c r="CC23" s="59">
        <f t="shared" si="5"/>
        <v>0.13115590041655764</v>
      </c>
      <c r="CD23" s="59">
        <f t="shared" si="5"/>
        <v>8.2522673485386569E-2</v>
      </c>
      <c r="CE23" s="59">
        <f t="shared" si="5"/>
        <v>4.8633226931171079E-2</v>
      </c>
      <c r="CF23" s="59">
        <f t="shared" si="5"/>
        <v>5.5481061126754E-3</v>
      </c>
      <c r="CG23" s="59">
        <f t="shared" si="5"/>
        <v>0</v>
      </c>
      <c r="CH23" s="59">
        <f t="shared" si="5"/>
        <v>1.0344100357337885E-2</v>
      </c>
      <c r="CI23" s="122">
        <f t="shared" si="6"/>
        <v>1</v>
      </c>
      <c r="CK23" s="123" t="str">
        <f t="shared" si="7"/>
        <v>刈谷市</v>
      </c>
      <c r="CL23" s="124">
        <f t="shared" si="17"/>
        <v>932.82684781441844</v>
      </c>
      <c r="CM23" s="65">
        <f t="shared" si="18"/>
        <v>0.4364454142308265</v>
      </c>
      <c r="CN23" s="66">
        <f t="shared" si="19"/>
        <v>919.7245414436444</v>
      </c>
      <c r="CO23" s="65">
        <f t="shared" si="20"/>
        <v>0.44266297315601916</v>
      </c>
      <c r="CP23" s="66">
        <f t="shared" si="8"/>
        <v>7.8054523074033026</v>
      </c>
      <c r="CQ23" s="65">
        <f t="shared" si="21"/>
        <v>0</v>
      </c>
      <c r="CR23" s="66">
        <f t="shared" si="9"/>
        <v>5.2968540633706924</v>
      </c>
      <c r="CS23" s="65">
        <f t="shared" si="22"/>
        <v>0</v>
      </c>
      <c r="CT23" s="66">
        <f t="shared" si="10"/>
        <v>263.32306663836897</v>
      </c>
      <c r="CU23" s="67">
        <f t="shared" si="23"/>
        <v>0.36872197046581306</v>
      </c>
      <c r="CV23" s="16"/>
      <c r="CW23" s="959">
        <f t="shared" si="24"/>
        <v>407.12799999999999</v>
      </c>
      <c r="CX23" s="962">
        <f>VLOOKUP($AX23&amp;"_"&amp;$CW$14,データシート1!$A:$BT,MATCH($CW$12&amp;"_"&amp;CX$20,データシート1!$A$1:$BT$1,0),0)</f>
        <v>407.12799999999999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97.093000000000004</v>
      </c>
      <c r="DB23" s="962">
        <f>VLOOKUP($AX23&amp;"_"&amp;$CW$14,データシート1!$A:$BT,MATCH($CW$12&amp;"_"&amp;DB$20,データシート1!$A$1:$BT$1,0),0)</f>
        <v>0</v>
      </c>
      <c r="DC23" s="962">
        <f>VLOOKUP($AX23&amp;"_"&amp;$CW$14,データシート1!$A:$BT,MATCH($CW$12&amp;"_"&amp;DC$20,データシート1!$A$1:$BT$1,0),0)</f>
        <v>0</v>
      </c>
      <c r="DD23" s="961">
        <f t="shared" si="11"/>
        <v>504.221</v>
      </c>
      <c r="DE23" s="16"/>
      <c r="DF23" s="125">
        <f>VLOOKUP($AX23&amp;"_"&amp;$DF$14,データシート1!$A:$BT,MATCH($DF$12&amp;"_"&amp;DF$20,データシート1!$A$1:$BT$1,0),0)</f>
        <v>29</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6</v>
      </c>
      <c r="DJ23" s="64">
        <f>VLOOKUP($AX23&amp;"_"&amp;$DF$14,データシート1!$A:$BT,MATCH($DF$12&amp;"_"&amp;DJ$20,データシート1!$A$1:$BT$1,0),0)</f>
        <v>0</v>
      </c>
      <c r="DK23" s="64">
        <f>VLOOKUP($AX23&amp;"_"&amp;$DF$14,データシート1!$A:$BT,MATCH($DF$12&amp;"_"&amp;DK$20,データシート1!$A$1:$BT$1,0),0)</f>
        <v>0</v>
      </c>
      <c r="DL23" s="68">
        <f t="shared" si="12"/>
        <v>35</v>
      </c>
      <c r="DM23" s="16"/>
      <c r="DN23" s="126">
        <f t="shared" ref="DN23:DN67" si="26">IF($DD23=0,0,ROUND(CX23/$DD23,2))</f>
        <v>0.81</v>
      </c>
      <c r="DO23" s="127">
        <f t="shared" ref="DO23:DO67" si="27">IF($DD23=0,0,ROUND(CY23/$DD23,2))</f>
        <v>0</v>
      </c>
      <c r="DP23" s="127">
        <f t="shared" si="13"/>
        <v>0</v>
      </c>
      <c r="DQ23" s="127">
        <f t="shared" si="13"/>
        <v>0.19</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20203</v>
      </c>
      <c r="AY24" s="18" t="str">
        <f>IF(IFERROR(比較地域マスタ!$Z9,"")=0,"",IFERROR(比較地域マスタ!$Z9,""))</f>
        <v>上田市</v>
      </c>
      <c r="BB24" s="110" t="str">
        <f t="shared" si="0"/>
        <v>20203</v>
      </c>
      <c r="BC24" s="1031" t="str">
        <f t="shared" si="0"/>
        <v>上田市</v>
      </c>
      <c r="BD24" s="34">
        <f t="shared" si="14"/>
        <v>995.60448374490056</v>
      </c>
      <c r="BE24" s="34">
        <f t="shared" si="15"/>
        <v>220.0877519645654</v>
      </c>
      <c r="BF24" s="34">
        <f>VLOOKUP($AX24&amp;"_"&amp;$BC$14,データシート1!$A:$BT,MATCH($BC$12&amp;"_"&amp;BF$20,データシート1!$A$1:$BT$1,0),0)</f>
        <v>193.40633102623096</v>
      </c>
      <c r="BG24" s="34">
        <f>VLOOKUP($AX24&amp;"_"&amp;$BC$14,データシート1!$A:$BT,MATCH($BC$12&amp;"_"&amp;BG$20,データシート1!$A$1:$BT$1,0),0)</f>
        <v>8.9707613716656702</v>
      </c>
      <c r="BH24" s="34">
        <f>VLOOKUP($AX24&amp;"_"&amp;$BC$14,データシート1!$A:$BT,MATCH($BC$12&amp;"_"&amp;BH$20,データシート1!$A$1:$BT$1,0),0)</f>
        <v>17.710659566668767</v>
      </c>
      <c r="BI24" s="34">
        <f>VLOOKUP($AX24&amp;"_"&amp;$BC$14,データシート1!$A:$BT,MATCH($BC$12&amp;"_"&amp;BI$20,データシート1!$A$1:$BT$1,0),0)</f>
        <v>211.17325191632554</v>
      </c>
      <c r="BJ24" s="34">
        <f>VLOOKUP($AX24&amp;"_"&amp;$BC$14,データシート1!$A:$BT,MATCH($BC$12&amp;"_"&amp;BJ$20,データシート1!$A$1:$BT$1,0),0)</f>
        <v>262.56522455133415</v>
      </c>
      <c r="BK24" s="34">
        <f t="shared" si="1"/>
        <v>295.03776391326232</v>
      </c>
      <c r="BL24" s="34">
        <f t="shared" si="2"/>
        <v>286.01024130300777</v>
      </c>
      <c r="BM24" s="34">
        <f>VLOOKUP($AX24&amp;"_"&amp;$BC$14,データシート1!$A:$BT,MATCH($BC$12&amp;"_"&amp;BM$20,データシート1!$A$1:$BT$1,0),0)</f>
        <v>149.61365425062107</v>
      </c>
      <c r="BN24" s="34">
        <f>VLOOKUP($AX24&amp;"_"&amp;$BC$14,データシート1!$A:$BT,MATCH($BC$12&amp;"_"&amp;BN$20,データシート1!$A$1:$BT$1,0),0)</f>
        <v>136.39658705238674</v>
      </c>
      <c r="BO24" s="34">
        <f>VLOOKUP($AX24&amp;"_"&amp;$BC$14,データシート1!$A:$BT,MATCH($BC$12&amp;"_"&amp;BO$20,データシート1!$A$1:$BT$1,0),0)</f>
        <v>9.0275226102545698</v>
      </c>
      <c r="BP24" s="34">
        <f>VLOOKUP($AX24&amp;"_"&amp;$BC$14,データシート1!$A:$BT,MATCH($BC$12&amp;"_"&amp;BP$20,データシート1!$A$1:$BT$1,0),0)</f>
        <v>0</v>
      </c>
      <c r="BQ24" s="34">
        <f>VLOOKUP($AX24&amp;"_"&amp;$BC$14,データシート1!$A:$BT,MATCH($BC$12&amp;"_"&amp;BQ$20,データシート1!$A$1:$BT$1,0),0)</f>
        <v>6.7404913994131084</v>
      </c>
      <c r="BR24" s="35">
        <f t="shared" si="3"/>
        <v>995.60448374490056</v>
      </c>
      <c r="BT24" s="121" t="str">
        <f t="shared" si="4"/>
        <v>上田市</v>
      </c>
      <c r="BU24" s="33">
        <f t="shared" si="25"/>
        <v>995.60448374490056</v>
      </c>
      <c r="BV24" s="59">
        <f t="shared" si="16"/>
        <v>0.22105942224840114</v>
      </c>
      <c r="BW24" s="59">
        <f t="shared" si="5"/>
        <v>0.19426020491465226</v>
      </c>
      <c r="BX24" s="59">
        <f t="shared" si="5"/>
        <v>9.0103665844520342E-3</v>
      </c>
      <c r="BY24" s="59">
        <f t="shared" si="5"/>
        <v>1.7788850749296838E-2</v>
      </c>
      <c r="BZ24" s="59">
        <f t="shared" si="5"/>
        <v>0.21210556537673603</v>
      </c>
      <c r="CA24" s="59">
        <f t="shared" si="5"/>
        <v>0.26372442956836872</v>
      </c>
      <c r="CB24" s="59">
        <f t="shared" si="5"/>
        <v>0.29634033266252202</v>
      </c>
      <c r="CC24" s="59">
        <f t="shared" si="5"/>
        <v>0.28727295424303345</v>
      </c>
      <c r="CD24" s="59">
        <f t="shared" si="5"/>
        <v>0.15027418688178179</v>
      </c>
      <c r="CE24" s="59">
        <f t="shared" si="5"/>
        <v>0.13699876736125172</v>
      </c>
      <c r="CF24" s="59">
        <f t="shared" si="5"/>
        <v>9.0673784194885698E-3</v>
      </c>
      <c r="CG24" s="59">
        <f t="shared" si="5"/>
        <v>0</v>
      </c>
      <c r="CH24" s="59">
        <f t="shared" si="5"/>
        <v>6.7702501439720264E-3</v>
      </c>
      <c r="CI24" s="122">
        <f t="shared" si="6"/>
        <v>1</v>
      </c>
      <c r="CK24" s="123" t="str">
        <f t="shared" si="7"/>
        <v>上田市</v>
      </c>
      <c r="CL24" s="124">
        <f t="shared" si="17"/>
        <v>220.0877519645654</v>
      </c>
      <c r="CM24" s="65">
        <f t="shared" si="18"/>
        <v>0.64065355178284211</v>
      </c>
      <c r="CN24" s="66">
        <f t="shared" si="19"/>
        <v>193.40633102623096</v>
      </c>
      <c r="CO24" s="65">
        <f t="shared" si="20"/>
        <v>0.65869612087683815</v>
      </c>
      <c r="CP24" s="66">
        <f t="shared" si="8"/>
        <v>8.9707613716656702</v>
      </c>
      <c r="CQ24" s="65">
        <f t="shared" si="21"/>
        <v>0</v>
      </c>
      <c r="CR24" s="66">
        <f t="shared" si="9"/>
        <v>17.710659566668767</v>
      </c>
      <c r="CS24" s="65">
        <f t="shared" si="22"/>
        <v>0.76812497856390127</v>
      </c>
      <c r="CT24" s="66">
        <f t="shared" si="10"/>
        <v>211.17325191632554</v>
      </c>
      <c r="CU24" s="67">
        <f t="shared" si="23"/>
        <v>7.7424578404837283E-2</v>
      </c>
      <c r="CV24" s="16"/>
      <c r="CW24" s="959">
        <f t="shared" si="24"/>
        <v>141</v>
      </c>
      <c r="CX24" s="962">
        <f>VLOOKUP($AX24&amp;"_"&amp;$CW$14,データシート1!$A:$BT,MATCH($CW$12&amp;"_"&amp;CX$20,データシート1!$A$1:$BT$1,0),0)</f>
        <v>127.396</v>
      </c>
      <c r="CY24" s="962">
        <f>VLOOKUP($AX24&amp;"_"&amp;$CW$14,データシート1!$A:$BT,MATCH($CW$12&amp;"_"&amp;CY$20,データシート1!$A$1:$BT$1,0),0)</f>
        <v>0</v>
      </c>
      <c r="CZ24" s="962">
        <f>VLOOKUP($AX24&amp;"_"&amp;$CW$14,データシート1!$A:$BT,MATCH($CW$12&amp;"_"&amp;CZ$20,データシート1!$A$1:$BT$1,0),0)</f>
        <v>13.603999999999999</v>
      </c>
      <c r="DA24" s="962">
        <f>VLOOKUP($AX24&amp;"_"&amp;$CW$14,データシート1!$A:$BT,MATCH($CW$12&amp;"_"&amp;DA$20,データシート1!$A$1:$BT$1,0),0)</f>
        <v>16.350000000000001</v>
      </c>
      <c r="DB24" s="962">
        <f>VLOOKUP($AX24&amp;"_"&amp;$CW$14,データシート1!$A:$BT,MATCH($CW$12&amp;"_"&amp;DB$20,データシート1!$A$1:$BT$1,0),0)</f>
        <v>0</v>
      </c>
      <c r="DC24" s="962">
        <f>VLOOKUP($AX24&amp;"_"&amp;$CW$14,データシート1!$A:$BT,MATCH($CW$12&amp;"_"&amp;DC$20,データシート1!$A$1:$BT$1,0),0)</f>
        <v>0</v>
      </c>
      <c r="DD24" s="961">
        <f t="shared" si="11"/>
        <v>157.35</v>
      </c>
      <c r="DE24" s="16"/>
      <c r="DF24" s="125">
        <f>VLOOKUP($AX24&amp;"_"&amp;$DF$14,データシート1!$A:$BT,MATCH($DF$12&amp;"_"&amp;DF$20,データシート1!$A$1:$BT$1,0),0)</f>
        <v>22</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5</v>
      </c>
      <c r="DJ24" s="64">
        <f>VLOOKUP($AX24&amp;"_"&amp;$DF$14,データシート1!$A:$BT,MATCH($DF$12&amp;"_"&amp;DJ$20,データシート1!$A$1:$BT$1,0),0)</f>
        <v>0</v>
      </c>
      <c r="DK24" s="64">
        <f>VLOOKUP($AX24&amp;"_"&amp;$DF$14,データシート1!$A:$BT,MATCH($DF$12&amp;"_"&amp;DK$20,データシート1!$A$1:$BT$1,0),0)</f>
        <v>0</v>
      </c>
      <c r="DL24" s="68">
        <f t="shared" si="12"/>
        <v>28</v>
      </c>
      <c r="DM24" s="16"/>
      <c r="DN24" s="126">
        <f t="shared" si="26"/>
        <v>0.81</v>
      </c>
      <c r="DO24" s="127">
        <f t="shared" si="27"/>
        <v>0</v>
      </c>
      <c r="DP24" s="127">
        <f t="shared" si="13"/>
        <v>0.09</v>
      </c>
      <c r="DQ24" s="127">
        <f t="shared" si="13"/>
        <v>0.1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13213</v>
      </c>
      <c r="AY25" s="18" t="str">
        <f>IF(IFERROR(比較地域マスタ!$Z10,"")=0,"",IFERROR(比較地域マスタ!$Z10,""))</f>
        <v>東村山市</v>
      </c>
      <c r="BB25" s="110" t="str">
        <f t="shared" si="0"/>
        <v>13213</v>
      </c>
      <c r="BC25" s="1031" t="str">
        <f t="shared" si="0"/>
        <v>東村山市</v>
      </c>
      <c r="BD25" s="34">
        <f t="shared" si="14"/>
        <v>450.56635537379975</v>
      </c>
      <c r="BE25" s="34">
        <f t="shared" si="15"/>
        <v>37.50902313989976</v>
      </c>
      <c r="BF25" s="34">
        <f>VLOOKUP($AX25&amp;"_"&amp;$BC$14,データシート1!$A:$BT,MATCH($BC$12&amp;"_"&amp;BF$20,データシート1!$A$1:$BT$1,0),0)</f>
        <v>31.147235452124594</v>
      </c>
      <c r="BG25" s="34">
        <f>VLOOKUP($AX25&amp;"_"&amp;$BC$14,データシート1!$A:$BT,MATCH($BC$12&amp;"_"&amp;BG$20,データシート1!$A$1:$BT$1,0),0)</f>
        <v>4.5732366725770781</v>
      </c>
      <c r="BH25" s="34">
        <f>VLOOKUP($AX25&amp;"_"&amp;$BC$14,データシート1!$A:$BT,MATCH($BC$12&amp;"_"&amp;BH$20,データシート1!$A$1:$BT$1,0),0)</f>
        <v>1.788551015198087</v>
      </c>
      <c r="BI25" s="34">
        <f>VLOOKUP($AX25&amp;"_"&amp;$BC$14,データシート1!$A:$BT,MATCH($BC$12&amp;"_"&amp;BI$20,データシート1!$A$1:$BT$1,0),0)</f>
        <v>119.6242542429474</v>
      </c>
      <c r="BJ25" s="34">
        <f>VLOOKUP($AX25&amp;"_"&amp;$BC$14,データシート1!$A:$BT,MATCH($BC$12&amp;"_"&amp;BJ$20,データシート1!$A$1:$BT$1,0),0)</f>
        <v>172.99630695419225</v>
      </c>
      <c r="BK25" s="34">
        <f t="shared" si="1"/>
        <v>113.04750588698835</v>
      </c>
      <c r="BL25" s="34">
        <f t="shared" si="2"/>
        <v>104.19047363033428</v>
      </c>
      <c r="BM25" s="34">
        <f>VLOOKUP($AX25&amp;"_"&amp;$BC$14,データシート1!$A:$BT,MATCH($BC$12&amp;"_"&amp;BM$20,データシート1!$A$1:$BT$1,0),0)</f>
        <v>65.242589434888842</v>
      </c>
      <c r="BN25" s="34">
        <f>VLOOKUP($AX25&amp;"_"&amp;$BC$14,データシート1!$A:$BT,MATCH($BC$12&amp;"_"&amp;BN$20,データシート1!$A$1:$BT$1,0),0)</f>
        <v>38.947884195445447</v>
      </c>
      <c r="BO25" s="34">
        <f>VLOOKUP($AX25&amp;"_"&amp;$BC$14,データシート1!$A:$BT,MATCH($BC$12&amp;"_"&amp;BO$20,データシート1!$A$1:$BT$1,0),0)</f>
        <v>8.85703225665406</v>
      </c>
      <c r="BP25" s="34">
        <f>VLOOKUP($AX25&amp;"_"&amp;$BC$14,データシート1!$A:$BT,MATCH($BC$12&amp;"_"&amp;BP$20,データシート1!$A$1:$BT$1,0),0)</f>
        <v>0</v>
      </c>
      <c r="BQ25" s="34">
        <f>VLOOKUP($AX25&amp;"_"&amp;$BC$14,データシート1!$A:$BT,MATCH($BC$12&amp;"_"&amp;BQ$20,データシート1!$A$1:$BT$1,0),0)</f>
        <v>7.3892651497720001</v>
      </c>
      <c r="BR25" s="35">
        <f t="shared" si="3"/>
        <v>450.56635537379975</v>
      </c>
      <c r="BT25" s="121" t="str">
        <f t="shared" si="4"/>
        <v>東村山市</v>
      </c>
      <c r="BU25" s="33">
        <f t="shared" si="25"/>
        <v>450.56635537379975</v>
      </c>
      <c r="BV25" s="59">
        <f t="shared" si="16"/>
        <v>8.3248610759632621E-2</v>
      </c>
      <c r="BW25" s="59">
        <f t="shared" si="5"/>
        <v>6.9129075175362709E-2</v>
      </c>
      <c r="BX25" s="59">
        <f t="shared" si="5"/>
        <v>1.0149973734241698E-2</v>
      </c>
      <c r="BY25" s="59">
        <f t="shared" si="5"/>
        <v>3.9695618500282066E-3</v>
      </c>
      <c r="BZ25" s="59">
        <f t="shared" si="5"/>
        <v>0.26549752953414485</v>
      </c>
      <c r="CA25" s="59">
        <f t="shared" si="5"/>
        <v>0.38395300690099399</v>
      </c>
      <c r="CB25" s="59">
        <f t="shared" si="5"/>
        <v>0.25090090402600446</v>
      </c>
      <c r="CC25" s="59">
        <f t="shared" si="5"/>
        <v>0.23124335048029845</v>
      </c>
      <c r="CD25" s="59">
        <f t="shared" si="5"/>
        <v>0.14480128988051527</v>
      </c>
      <c r="CE25" s="59">
        <f t="shared" si="5"/>
        <v>8.6442060599783196E-2</v>
      </c>
      <c r="CF25" s="59">
        <f t="shared" si="5"/>
        <v>1.9657553545705985E-2</v>
      </c>
      <c r="CG25" s="59">
        <f t="shared" si="5"/>
        <v>0</v>
      </c>
      <c r="CH25" s="59">
        <f t="shared" si="5"/>
        <v>1.6399948779224103E-2</v>
      </c>
      <c r="CI25" s="122">
        <f t="shared" si="6"/>
        <v>1</v>
      </c>
      <c r="CK25" s="123" t="str">
        <f t="shared" si="7"/>
        <v>東村山市</v>
      </c>
      <c r="CL25" s="124">
        <f t="shared" si="17"/>
        <v>37.50902313989976</v>
      </c>
      <c r="CM25" s="65">
        <f t="shared" si="18"/>
        <v>0.29955458872102281</v>
      </c>
      <c r="CN25" s="66">
        <f t="shared" si="19"/>
        <v>31.147235452124594</v>
      </c>
      <c r="CO25" s="65">
        <f t="shared" si="20"/>
        <v>0.36073827538468034</v>
      </c>
      <c r="CP25" s="66">
        <f t="shared" si="8"/>
        <v>4.5732366725770781</v>
      </c>
      <c r="CQ25" s="65">
        <f t="shared" si="21"/>
        <v>0</v>
      </c>
      <c r="CR25" s="66">
        <f t="shared" si="9"/>
        <v>1.788551015198087</v>
      </c>
      <c r="CS25" s="65">
        <f t="shared" si="22"/>
        <v>0</v>
      </c>
      <c r="CT25" s="66">
        <f t="shared" si="10"/>
        <v>119.6242542429474</v>
      </c>
      <c r="CU25" s="67">
        <f t="shared" si="23"/>
        <v>0.22039008867262655</v>
      </c>
      <c r="CV25" s="16"/>
      <c r="CW25" s="959">
        <f t="shared" si="24"/>
        <v>11.236000000000001</v>
      </c>
      <c r="CX25" s="962">
        <f>VLOOKUP($AX25&amp;"_"&amp;$CW$14,データシート1!$A:$BT,MATCH($CW$12&amp;"_"&amp;CX$20,データシート1!$A$1:$BT$1,0),0)</f>
        <v>11.236000000000001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26.364000000000001</v>
      </c>
      <c r="DB25" s="962">
        <f>VLOOKUP($AX25&amp;"_"&amp;$CW$14,データシート1!$A:$BT,MATCH($CW$12&amp;"_"&amp;DB$20,データシート1!$A$1:$BT$1,0),0)</f>
        <v>0</v>
      </c>
      <c r="DC25" s="962">
        <f>VLOOKUP($AX25&amp;"_"&amp;$CW$14,データシート1!$A:$BT,MATCH($CW$12&amp;"_"&amp;DC$20,データシート1!$A$1:$BT$1,0),0)</f>
        <v>0</v>
      </c>
      <c r="DD25" s="961">
        <f t="shared" si="11"/>
        <v>37.6</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0.3</v>
      </c>
      <c r="DO25" s="127">
        <f t="shared" si="27"/>
        <v>0</v>
      </c>
      <c r="DP25" s="127">
        <f t="shared" si="13"/>
        <v>0</v>
      </c>
      <c r="DQ25" s="127">
        <f t="shared" si="13"/>
        <v>0.7</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11232</v>
      </c>
      <c r="AY26" s="18" t="str">
        <f>IF(IFERROR(比較地域マスタ!$Z11,"")=0,"",IFERROR(比較地域マスタ!$Z11,""))</f>
        <v>久喜市</v>
      </c>
      <c r="BB26" s="110" t="str">
        <f t="shared" si="0"/>
        <v>11232</v>
      </c>
      <c r="BC26" s="1031" t="str">
        <f t="shared" si="0"/>
        <v>久喜市</v>
      </c>
      <c r="BD26" s="34">
        <f t="shared" si="14"/>
        <v>809.06656232737953</v>
      </c>
      <c r="BE26" s="34">
        <f t="shared" si="15"/>
        <v>264.58591419836642</v>
      </c>
      <c r="BF26" s="34">
        <f>VLOOKUP($AX26&amp;"_"&amp;$BC$14,データシート1!$A:$BT,MATCH($BC$12&amp;"_"&amp;BF$20,データシート1!$A$1:$BT$1,0),0)</f>
        <v>249.38497328403116</v>
      </c>
      <c r="BG26" s="34">
        <f>VLOOKUP($AX26&amp;"_"&amp;$BC$14,データシート1!$A:$BT,MATCH($BC$12&amp;"_"&amp;BG$20,データシート1!$A$1:$BT$1,0),0)</f>
        <v>6.5948700269962899</v>
      </c>
      <c r="BH26" s="34">
        <f>VLOOKUP($AX26&amp;"_"&amp;$BC$14,データシート1!$A:$BT,MATCH($BC$12&amp;"_"&amp;BH$20,データシート1!$A$1:$BT$1,0),0)</f>
        <v>8.6060708873389604</v>
      </c>
      <c r="BI26" s="34">
        <f>VLOOKUP($AX26&amp;"_"&amp;$BC$14,データシート1!$A:$BT,MATCH($BC$12&amp;"_"&amp;BI$20,データシート1!$A$1:$BT$1,0),0)</f>
        <v>176.09015480827941</v>
      </c>
      <c r="BJ26" s="34">
        <f>VLOOKUP($AX26&amp;"_"&amp;$BC$14,データシート1!$A:$BT,MATCH($BC$12&amp;"_"&amp;BJ$20,データシート1!$A$1:$BT$1,0),0)</f>
        <v>168.58733903902018</v>
      </c>
      <c r="BK26" s="34">
        <f t="shared" si="1"/>
        <v>191.638396552828</v>
      </c>
      <c r="BL26" s="34">
        <f t="shared" si="2"/>
        <v>182.78288236096628</v>
      </c>
      <c r="BM26" s="34">
        <f>VLOOKUP($AX26&amp;"_"&amp;$BC$14,データシート1!$A:$BT,MATCH($BC$12&amp;"_"&amp;BM$20,データシート1!$A$1:$BT$1,0),0)</f>
        <v>112.32168981268011</v>
      </c>
      <c r="BN26" s="34">
        <f>VLOOKUP($AX26&amp;"_"&amp;$BC$14,データシート1!$A:$BT,MATCH($BC$12&amp;"_"&amp;BN$20,データシート1!$A$1:$BT$1,0),0)</f>
        <v>70.461192548286178</v>
      </c>
      <c r="BO26" s="34">
        <f>VLOOKUP($AX26&amp;"_"&amp;$BC$14,データシート1!$A:$BT,MATCH($BC$12&amp;"_"&amp;BO$20,データシート1!$A$1:$BT$1,0),0)</f>
        <v>8.8555141918617295</v>
      </c>
      <c r="BP26" s="34">
        <f>VLOOKUP($AX26&amp;"_"&amp;$BC$14,データシート1!$A:$BT,MATCH($BC$12&amp;"_"&amp;BP$20,データシート1!$A$1:$BT$1,0),0)</f>
        <v>0</v>
      </c>
      <c r="BQ26" s="34">
        <f>VLOOKUP($AX26&amp;"_"&amp;$BC$14,データシート1!$A:$BT,MATCH($BC$12&amp;"_"&amp;BQ$20,データシート1!$A$1:$BT$1,0),0)</f>
        <v>8.1647577288855153</v>
      </c>
      <c r="BR26" s="35">
        <f t="shared" si="3"/>
        <v>809.06656232737953</v>
      </c>
      <c r="BT26" s="121" t="str">
        <f t="shared" si="4"/>
        <v>久喜市</v>
      </c>
      <c r="BU26" s="33">
        <f t="shared" si="25"/>
        <v>809.06656232737953</v>
      </c>
      <c r="BV26" s="59">
        <f t="shared" si="16"/>
        <v>0.32702613915627965</v>
      </c>
      <c r="BW26" s="59">
        <f t="shared" si="5"/>
        <v>0.308237894007935</v>
      </c>
      <c r="BX26" s="59">
        <f t="shared" si="5"/>
        <v>8.1512082368418916E-3</v>
      </c>
      <c r="BY26" s="59">
        <f t="shared" si="5"/>
        <v>1.063703691150273E-2</v>
      </c>
      <c r="BZ26" s="59">
        <f t="shared" si="5"/>
        <v>0.21764606647657569</v>
      </c>
      <c r="CA26" s="59">
        <f t="shared" si="5"/>
        <v>0.20837264433974129</v>
      </c>
      <c r="CB26" s="59">
        <f t="shared" si="5"/>
        <v>0.23686357275915168</v>
      </c>
      <c r="CC26" s="59">
        <f t="shared" si="5"/>
        <v>0.22591822585668209</v>
      </c>
      <c r="CD26" s="59">
        <f t="shared" si="5"/>
        <v>0.13882873800836973</v>
      </c>
      <c r="CE26" s="59">
        <f t="shared" si="5"/>
        <v>8.7089487848312358E-2</v>
      </c>
      <c r="CF26" s="59">
        <f t="shared" si="5"/>
        <v>1.0945346902469623E-2</v>
      </c>
      <c r="CG26" s="59">
        <f t="shared" si="5"/>
        <v>0</v>
      </c>
      <c r="CH26" s="59">
        <f t="shared" si="5"/>
        <v>1.009157726825168E-2</v>
      </c>
      <c r="CI26" s="122">
        <f t="shared" si="6"/>
        <v>1</v>
      </c>
      <c r="CK26" s="123" t="str">
        <f t="shared" si="7"/>
        <v>久喜市</v>
      </c>
      <c r="CL26" s="124">
        <f t="shared" si="17"/>
        <v>264.58591419836642</v>
      </c>
      <c r="CM26" s="65">
        <f t="shared" si="18"/>
        <v>1</v>
      </c>
      <c r="CN26" s="66">
        <f t="shared" si="19"/>
        <v>249.38497328403116</v>
      </c>
      <c r="CO26" s="65">
        <f t="shared" si="20"/>
        <v>1</v>
      </c>
      <c r="CP26" s="66">
        <f t="shared" si="8"/>
        <v>6.5948700269962899</v>
      </c>
      <c r="CQ26" s="65">
        <f t="shared" si="21"/>
        <v>0</v>
      </c>
      <c r="CR26" s="66">
        <f t="shared" si="9"/>
        <v>8.6060708873389604</v>
      </c>
      <c r="CS26" s="65">
        <f t="shared" si="22"/>
        <v>0</v>
      </c>
      <c r="CT26" s="66">
        <f t="shared" si="10"/>
        <v>176.09015480827941</v>
      </c>
      <c r="CU26" s="67">
        <f t="shared" si="23"/>
        <v>0.15932747648808851</v>
      </c>
      <c r="CV26" s="16"/>
      <c r="CW26" s="959">
        <f t="shared" si="24"/>
        <v>283.69900000000001</v>
      </c>
      <c r="CX26" s="962">
        <f>VLOOKUP($AX26&amp;"_"&amp;$CW$14,データシート1!$A:$BT,MATCH($CW$12&amp;"_"&amp;CX$20,データシート1!$A$1:$BT$1,0),0)</f>
        <v>283.69900000000001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28.056000000000004</v>
      </c>
      <c r="DB26" s="962">
        <f>VLOOKUP($AX26&amp;"_"&amp;$CW$14,データシート1!$A:$BT,MATCH($CW$12&amp;"_"&amp;DB$20,データシート1!$A$1:$BT$1,0),0)</f>
        <v>0</v>
      </c>
      <c r="DC26" s="962">
        <f>VLOOKUP($AX26&amp;"_"&amp;$CW$14,データシート1!$A:$BT,MATCH($CW$12&amp;"_"&amp;DC$20,データシート1!$A$1:$BT$1,0),0)</f>
        <v>0</v>
      </c>
      <c r="DD26" s="961">
        <f t="shared" si="11"/>
        <v>311.755</v>
      </c>
      <c r="DE26" s="16"/>
      <c r="DF26" s="125">
        <f>VLOOKUP($AX26&amp;"_"&amp;$DF$14,データシート1!$A:$BT,MATCH($DF$12&amp;"_"&amp;DF$20,データシート1!$A$1:$BT$1,0),0)</f>
        <v>17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8</v>
      </c>
      <c r="DJ26" s="64">
        <f>VLOOKUP($AX26&amp;"_"&amp;$DF$14,データシート1!$A:$BT,MATCH($DF$12&amp;"_"&amp;DJ$20,データシート1!$A$1:$BT$1,0),0)</f>
        <v>0</v>
      </c>
      <c r="DK26" s="64">
        <f>VLOOKUP($AX26&amp;"_"&amp;$DF$14,データシート1!$A:$BT,MATCH($DF$12&amp;"_"&amp;DK$20,データシート1!$A$1:$BT$1,0),0)</f>
        <v>0</v>
      </c>
      <c r="DL26" s="68">
        <f t="shared" si="12"/>
        <v>25</v>
      </c>
      <c r="DM26" s="16"/>
      <c r="DN26" s="126">
        <f t="shared" si="26"/>
        <v>0.91</v>
      </c>
      <c r="DO26" s="127">
        <f t="shared" si="27"/>
        <v>0</v>
      </c>
      <c r="DP26" s="127">
        <f t="shared" si="13"/>
        <v>0</v>
      </c>
      <c r="DQ26" s="127">
        <f t="shared" si="13"/>
        <v>0.09</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38202</v>
      </c>
      <c r="AY27" s="18" t="str">
        <f>IF(IFERROR(比較地域マスタ!$Z12,"")=0,"",IFERROR(比較地域マスタ!$Z12,""))</f>
        <v>今治市</v>
      </c>
      <c r="BB27" s="110" t="str">
        <f t="shared" si="0"/>
        <v>38202</v>
      </c>
      <c r="BC27" s="1031" t="str">
        <f t="shared" si="0"/>
        <v>今治市</v>
      </c>
      <c r="BD27" s="34">
        <f t="shared" si="14"/>
        <v>2824.9692602929981</v>
      </c>
      <c r="BE27" s="34">
        <f t="shared" si="15"/>
        <v>2077.305947309053</v>
      </c>
      <c r="BF27" s="34">
        <f>VLOOKUP($AX27&amp;"_"&amp;$BC$14,データシート1!$A:$BT,MATCH($BC$12&amp;"_"&amp;BF$20,データシート1!$A$1:$BT$1,0),0)</f>
        <v>2038.3895412537013</v>
      </c>
      <c r="BG27" s="34">
        <f>VLOOKUP($AX27&amp;"_"&amp;$BC$14,データシート1!$A:$BT,MATCH($BC$12&amp;"_"&amp;BG$20,データシート1!$A$1:$BT$1,0),0)</f>
        <v>11.516273000889303</v>
      </c>
      <c r="BH27" s="34">
        <f>VLOOKUP($AX27&amp;"_"&amp;$BC$14,データシート1!$A:$BT,MATCH($BC$12&amp;"_"&amp;BH$20,データシート1!$A$1:$BT$1,0),0)</f>
        <v>27.400133054462412</v>
      </c>
      <c r="BI27" s="34">
        <f>VLOOKUP($AX27&amp;"_"&amp;$BC$14,データシート1!$A:$BT,MATCH($BC$12&amp;"_"&amp;BI$20,データシート1!$A$1:$BT$1,0),0)</f>
        <v>197.44240833379502</v>
      </c>
      <c r="BJ27" s="34">
        <f>VLOOKUP($AX27&amp;"_"&amp;$BC$14,データシート1!$A:$BT,MATCH($BC$12&amp;"_"&amp;BJ$20,データシート1!$A$1:$BT$1,0),0)</f>
        <v>232.33067969312157</v>
      </c>
      <c r="BK27" s="34">
        <f t="shared" si="1"/>
        <v>296.67516400406896</v>
      </c>
      <c r="BL27" s="34">
        <f t="shared" si="2"/>
        <v>256.50858300798461</v>
      </c>
      <c r="BM27" s="34">
        <f>VLOOKUP($AX27&amp;"_"&amp;$BC$14,データシート1!$A:$BT,MATCH($BC$12&amp;"_"&amp;BM$20,データシート1!$A$1:$BT$1,0),0)</f>
        <v>124.70749314830793</v>
      </c>
      <c r="BN27" s="34">
        <f>VLOOKUP($AX27&amp;"_"&amp;$BC$14,データシート1!$A:$BT,MATCH($BC$12&amp;"_"&amp;BN$20,データシート1!$A$1:$BT$1,0),0)</f>
        <v>131.80108985967669</v>
      </c>
      <c r="BO27" s="34">
        <f>VLOOKUP($AX27&amp;"_"&amp;$BC$14,データシート1!$A:$BT,MATCH($BC$12&amp;"_"&amp;BO$20,データシート1!$A$1:$BT$1,0),0)</f>
        <v>8.9642893729431492</v>
      </c>
      <c r="BP27" s="34">
        <f>VLOOKUP($AX27&amp;"_"&amp;$BC$14,データシート1!$A:$BT,MATCH($BC$12&amp;"_"&amp;BP$20,データシート1!$A$1:$BT$1,0),0)</f>
        <v>31.202291623141203</v>
      </c>
      <c r="BQ27" s="34">
        <f>VLOOKUP($AX27&amp;"_"&amp;$BC$14,データシート1!$A:$BT,MATCH($BC$12&amp;"_"&amp;BQ$20,データシート1!$A$1:$BT$1,0),0)</f>
        <v>21.215060952959998</v>
      </c>
      <c r="BR27" s="35">
        <f t="shared" si="3"/>
        <v>2824.9692602929981</v>
      </c>
      <c r="BT27" s="121" t="str">
        <f t="shared" si="4"/>
        <v>今治市</v>
      </c>
      <c r="BU27" s="33">
        <f t="shared" si="25"/>
        <v>2824.9692602929981</v>
      </c>
      <c r="BV27" s="59">
        <f t="shared" si="16"/>
        <v>0.73533754030781928</v>
      </c>
      <c r="BW27" s="59">
        <f t="shared" si="5"/>
        <v>0.72156167145064265</v>
      </c>
      <c r="BX27" s="59">
        <f t="shared" si="5"/>
        <v>4.0766011732442237E-3</v>
      </c>
      <c r="BY27" s="59">
        <f t="shared" si="5"/>
        <v>9.6992676839324412E-3</v>
      </c>
      <c r="BZ27" s="59">
        <f t="shared" si="5"/>
        <v>6.9891878509614938E-2</v>
      </c>
      <c r="CA27" s="59">
        <f t="shared" si="5"/>
        <v>8.2241843463112543E-2</v>
      </c>
      <c r="CB27" s="59">
        <f t="shared" si="5"/>
        <v>0.10501889991302016</v>
      </c>
      <c r="CC27" s="59">
        <f t="shared" si="5"/>
        <v>9.0800486438348094E-2</v>
      </c>
      <c r="CD27" s="59">
        <f t="shared" si="5"/>
        <v>4.4144725714775956E-2</v>
      </c>
      <c r="CE27" s="59">
        <f t="shared" si="5"/>
        <v>4.6655760723572137E-2</v>
      </c>
      <c r="CF27" s="59">
        <f t="shared" si="5"/>
        <v>3.1732343069861926E-3</v>
      </c>
      <c r="CG27" s="59">
        <f t="shared" si="5"/>
        <v>1.1045179167685876E-2</v>
      </c>
      <c r="CH27" s="59">
        <f t="shared" si="5"/>
        <v>7.5098378064332033E-3</v>
      </c>
      <c r="CI27" s="122">
        <f t="shared" si="6"/>
        <v>1</v>
      </c>
      <c r="CK27" s="123" t="str">
        <f t="shared" si="7"/>
        <v>今治市</v>
      </c>
      <c r="CL27" s="124">
        <f t="shared" si="17"/>
        <v>2077.305947309053</v>
      </c>
      <c r="CM27" s="65">
        <f t="shared" si="18"/>
        <v>9.0872025974090054E-2</v>
      </c>
      <c r="CN27" s="66">
        <f t="shared" si="19"/>
        <v>2038.3895412537013</v>
      </c>
      <c r="CO27" s="65">
        <f t="shared" si="20"/>
        <v>9.2606931197212958E-2</v>
      </c>
      <c r="CP27" s="66">
        <f t="shared" si="8"/>
        <v>11.516273000889303</v>
      </c>
      <c r="CQ27" s="65">
        <f t="shared" si="21"/>
        <v>0</v>
      </c>
      <c r="CR27" s="66">
        <f t="shared" si="9"/>
        <v>27.400133054462412</v>
      </c>
      <c r="CS27" s="65">
        <f t="shared" si="22"/>
        <v>0</v>
      </c>
      <c r="CT27" s="66">
        <f t="shared" si="10"/>
        <v>197.44240833379502</v>
      </c>
      <c r="CU27" s="67">
        <f t="shared" si="23"/>
        <v>9.5865929511963974E-2</v>
      </c>
      <c r="CV27" s="16"/>
      <c r="CW27" s="959">
        <f t="shared" si="24"/>
        <v>188.76900000000001</v>
      </c>
      <c r="CX27" s="962">
        <f>VLOOKUP($AX27&amp;"_"&amp;$CW$14,データシート1!$A:$BT,MATCH($CW$12&amp;"_"&amp;CX$20,データシート1!$A$1:$BT$1,0),0)</f>
        <v>188.76900000000001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18.928000000000001</v>
      </c>
      <c r="DB27" s="962">
        <f>VLOOKUP($AX27&amp;"_"&amp;$CW$14,データシート1!$A:$BT,MATCH($CW$12&amp;"_"&amp;DB$20,データシート1!$A$1:$BT$1,0),0)</f>
        <v>958.69500000000005</v>
      </c>
      <c r="DC27" s="962">
        <f>VLOOKUP($AX27&amp;"_"&amp;$CW$14,データシート1!$A:$BT,MATCH($CW$12&amp;"_"&amp;DC$20,データシート1!$A$1:$BT$1,0),0)</f>
        <v>0</v>
      </c>
      <c r="DD27" s="961">
        <f t="shared" si="11"/>
        <v>1166.3920000000001</v>
      </c>
      <c r="DE27" s="16"/>
      <c r="DF27" s="125">
        <f>VLOOKUP($AX27&amp;"_"&amp;$DF$14,データシート1!$A:$BT,MATCH($DF$12&amp;"_"&amp;DF$20,データシート1!$A$1:$BT$1,0),0)</f>
        <v>16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5</v>
      </c>
      <c r="DJ27" s="64">
        <f>VLOOKUP($AX27&amp;"_"&amp;$DF$14,データシート1!$A:$BT,MATCH($DF$12&amp;"_"&amp;DJ$20,データシート1!$A$1:$BT$1,0),0)</f>
        <v>1</v>
      </c>
      <c r="DK27" s="64">
        <f>VLOOKUP($AX27&amp;"_"&amp;$DF$14,データシート1!$A:$BT,MATCH($DF$12&amp;"_"&amp;DK$20,データシート1!$A$1:$BT$1,0),0)</f>
        <v>0</v>
      </c>
      <c r="DL27" s="68">
        <f t="shared" si="12"/>
        <v>22</v>
      </c>
      <c r="DM27" s="16"/>
      <c r="DN27" s="126">
        <f t="shared" si="26"/>
        <v>0.16</v>
      </c>
      <c r="DO27" s="127">
        <f t="shared" si="27"/>
        <v>0</v>
      </c>
      <c r="DP27" s="127">
        <f t="shared" si="13"/>
        <v>0</v>
      </c>
      <c r="DQ27" s="127">
        <f t="shared" si="13"/>
        <v>0.02</v>
      </c>
      <c r="DR27" s="127">
        <f t="shared" si="13"/>
        <v>0.82</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23219</v>
      </c>
      <c r="AY28" s="18" t="str">
        <f>IF(IFERROR(比較地域マスタ!$Z13,"")=0,"",IFERROR(比較地域マスタ!$Z13,""))</f>
        <v>小牧市</v>
      </c>
      <c r="BB28" s="110" t="str">
        <f t="shared" si="0"/>
        <v>23219</v>
      </c>
      <c r="BC28" s="1031" t="str">
        <f t="shared" si="0"/>
        <v>小牧市</v>
      </c>
      <c r="BD28" s="34">
        <f t="shared" si="14"/>
        <v>1796.8888167124728</v>
      </c>
      <c r="BE28" s="34">
        <f t="shared" si="15"/>
        <v>1078.2603843460859</v>
      </c>
      <c r="BF28" s="34">
        <f>VLOOKUP($AX28&amp;"_"&amp;$BC$14,データシート1!$A:$BT,MATCH($BC$12&amp;"_"&amp;BF$20,データシート1!$A$1:$BT$1,0),0)</f>
        <v>1064.325929037401</v>
      </c>
      <c r="BG28" s="34">
        <f>VLOOKUP($AX28&amp;"_"&amp;$BC$14,データシート1!$A:$BT,MATCH($BC$12&amp;"_"&amp;BG$20,データシート1!$A$1:$BT$1,0),0)</f>
        <v>7.8809078076896917</v>
      </c>
      <c r="BH28" s="34">
        <f>VLOOKUP($AX28&amp;"_"&amp;$BC$14,データシート1!$A:$BT,MATCH($BC$12&amp;"_"&amp;BH$20,データシート1!$A$1:$BT$1,0),0)</f>
        <v>6.0535475009950765</v>
      </c>
      <c r="BI28" s="34">
        <f>VLOOKUP($AX28&amp;"_"&amp;$BC$14,データシート1!$A:$BT,MATCH($BC$12&amp;"_"&amp;BI$20,データシート1!$A$1:$BT$1,0),0)</f>
        <v>272.92026268897013</v>
      </c>
      <c r="BJ28" s="34">
        <f>VLOOKUP($AX28&amp;"_"&amp;$BC$14,データシート1!$A:$BT,MATCH($BC$12&amp;"_"&amp;BJ$20,データシート1!$A$1:$BT$1,0),0)</f>
        <v>174.71156016677844</v>
      </c>
      <c r="BK28" s="34">
        <f t="shared" si="1"/>
        <v>259.30907564658605</v>
      </c>
      <c r="BL28" s="34">
        <f t="shared" si="2"/>
        <v>250.49367339750637</v>
      </c>
      <c r="BM28" s="34">
        <f>VLOOKUP($AX28&amp;"_"&amp;$BC$14,データシート1!$A:$BT,MATCH($BC$12&amp;"_"&amp;BM$20,データシート1!$A$1:$BT$1,0),0)</f>
        <v>131.13620485438929</v>
      </c>
      <c r="BN28" s="34">
        <f>VLOOKUP($AX28&amp;"_"&amp;$BC$14,データシート1!$A:$BT,MATCH($BC$12&amp;"_"&amp;BN$20,データシート1!$A$1:$BT$1,0),0)</f>
        <v>119.35746854311706</v>
      </c>
      <c r="BO28" s="34">
        <f>VLOOKUP($AX28&amp;"_"&amp;$BC$14,データシート1!$A:$BT,MATCH($BC$12&amp;"_"&amp;BO$20,データシート1!$A$1:$BT$1,0),0)</f>
        <v>8.8154022490796908</v>
      </c>
      <c r="BP28" s="34">
        <f>VLOOKUP($AX28&amp;"_"&amp;$BC$14,データシート1!$A:$BT,MATCH($BC$12&amp;"_"&amp;BP$20,データシート1!$A$1:$BT$1,0),0)</f>
        <v>0</v>
      </c>
      <c r="BQ28" s="34">
        <f>VLOOKUP($AX28&amp;"_"&amp;$BC$14,データシート1!$A:$BT,MATCH($BC$12&amp;"_"&amp;BQ$20,データシート1!$A$1:$BT$1,0),0)</f>
        <v>11.68753386405221</v>
      </c>
      <c r="BR28" s="35">
        <f t="shared" si="3"/>
        <v>1796.8888167124728</v>
      </c>
      <c r="BT28" s="121" t="str">
        <f t="shared" si="4"/>
        <v>小牧市</v>
      </c>
      <c r="BU28" s="33">
        <f t="shared" si="25"/>
        <v>1796.8888167124728</v>
      </c>
      <c r="BV28" s="59">
        <f t="shared" si="16"/>
        <v>0.60007073020735624</v>
      </c>
      <c r="BW28" s="59">
        <f t="shared" si="5"/>
        <v>0.59231596253387331</v>
      </c>
      <c r="BX28" s="59">
        <f t="shared" si="5"/>
        <v>4.3858627948435537E-3</v>
      </c>
      <c r="BY28" s="59">
        <f t="shared" si="5"/>
        <v>3.3689048786393156E-3</v>
      </c>
      <c r="BZ28" s="59">
        <f t="shared" si="5"/>
        <v>0.15188489134697594</v>
      </c>
      <c r="CA28" s="59">
        <f t="shared" si="5"/>
        <v>9.7230033679226086E-2</v>
      </c>
      <c r="CB28" s="59">
        <f t="shared" si="5"/>
        <v>0.1443100281079211</v>
      </c>
      <c r="CC28" s="59">
        <f t="shared" si="5"/>
        <v>0.13940410284026428</v>
      </c>
      <c r="CD28" s="59">
        <f t="shared" si="5"/>
        <v>7.2979587626524206E-2</v>
      </c>
      <c r="CE28" s="59">
        <f t="shared" si="5"/>
        <v>6.6424515213740085E-2</v>
      </c>
      <c r="CF28" s="59">
        <f t="shared" si="5"/>
        <v>4.9059252676568231E-3</v>
      </c>
      <c r="CG28" s="59">
        <f t="shared" si="5"/>
        <v>0</v>
      </c>
      <c r="CH28" s="59">
        <f t="shared" si="5"/>
        <v>6.5043166585205467E-3</v>
      </c>
      <c r="CI28" s="122">
        <f t="shared" si="6"/>
        <v>1</v>
      </c>
      <c r="CK28" s="123" t="str">
        <f t="shared" si="7"/>
        <v>小牧市</v>
      </c>
      <c r="CL28" s="124">
        <f t="shared" si="17"/>
        <v>1078.2603843460859</v>
      </c>
      <c r="CM28" s="65">
        <f t="shared" si="18"/>
        <v>0.31195526134811302</v>
      </c>
      <c r="CN28" s="66">
        <f t="shared" si="19"/>
        <v>1064.325929037401</v>
      </c>
      <c r="CO28" s="65">
        <f t="shared" si="20"/>
        <v>0.31603946763208079</v>
      </c>
      <c r="CP28" s="66">
        <f t="shared" si="8"/>
        <v>7.8809078076896917</v>
      </c>
      <c r="CQ28" s="65">
        <f t="shared" si="21"/>
        <v>0</v>
      </c>
      <c r="CR28" s="66">
        <f t="shared" si="9"/>
        <v>6.0535475009950765</v>
      </c>
      <c r="CS28" s="65">
        <f t="shared" si="22"/>
        <v>0</v>
      </c>
      <c r="CT28" s="66">
        <f t="shared" si="10"/>
        <v>272.92026268897013</v>
      </c>
      <c r="CU28" s="67">
        <f t="shared" si="23"/>
        <v>0.22109388070158356</v>
      </c>
      <c r="CV28" s="16"/>
      <c r="CW28" s="959">
        <f t="shared" si="24"/>
        <v>336.36900000000003</v>
      </c>
      <c r="CX28" s="962">
        <f>VLOOKUP($AX28&amp;"_"&amp;$CW$14,データシート1!$A:$BT,MATCH($CW$12&amp;"_"&amp;CX$20,データシート1!$A$1:$BT$1,0),0)</f>
        <v>336.36900000000003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60.341000000000008</v>
      </c>
      <c r="DB28" s="962">
        <f>VLOOKUP($AX28&amp;"_"&amp;$CW$14,データシート1!$A:$BT,MATCH($CW$12&amp;"_"&amp;DB$20,データシート1!$A$1:$BT$1,0),0)</f>
        <v>0.46</v>
      </c>
      <c r="DC28" s="962">
        <f>VLOOKUP($AX28&amp;"_"&amp;$CW$14,データシート1!$A:$BT,MATCH($CW$12&amp;"_"&amp;DC$20,データシート1!$A$1:$BT$1,0),0)</f>
        <v>0</v>
      </c>
      <c r="DD28" s="961">
        <f t="shared" si="11"/>
        <v>397.17</v>
      </c>
      <c r="DE28" s="16"/>
      <c r="DF28" s="125">
        <f>VLOOKUP($AX28&amp;"_"&amp;$DF$14,データシート1!$A:$BT,MATCH($DF$12&amp;"_"&amp;DF$20,データシート1!$A$1:$BT$1,0),0)</f>
        <v>40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8</v>
      </c>
      <c r="DJ28" s="64">
        <f>VLOOKUP($AX28&amp;"_"&amp;$DF$14,データシート1!$A:$BT,MATCH($DF$12&amp;"_"&amp;DJ$20,データシート1!$A$1:$BT$1,0),0)</f>
        <v>1</v>
      </c>
      <c r="DK28" s="64">
        <f>VLOOKUP($AX28&amp;"_"&amp;$DF$14,データシート1!$A:$BT,MATCH($DF$12&amp;"_"&amp;DK$20,データシート1!$A$1:$BT$1,0),0)</f>
        <v>0</v>
      </c>
      <c r="DL28" s="68">
        <f t="shared" si="12"/>
        <v>49</v>
      </c>
      <c r="DM28" s="16"/>
      <c r="DN28" s="126">
        <f t="shared" si="26"/>
        <v>0.85</v>
      </c>
      <c r="DO28" s="127">
        <f t="shared" si="27"/>
        <v>0</v>
      </c>
      <c r="DP28" s="127">
        <f t="shared" si="13"/>
        <v>0</v>
      </c>
      <c r="DQ28" s="127">
        <f t="shared" si="13"/>
        <v>0.15</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11215</v>
      </c>
      <c r="AY29" s="18" t="str">
        <f>IF(IFERROR(比較地域マスタ!$Z14,"")=0,"",IFERROR(比較地域マスタ!$Z14,""))</f>
        <v>狭山市</v>
      </c>
      <c r="BB29" s="110" t="str">
        <f t="shared" si="0"/>
        <v>11215</v>
      </c>
      <c r="BC29" s="1031" t="str">
        <f t="shared" si="0"/>
        <v>狭山市</v>
      </c>
      <c r="BD29" s="34">
        <f t="shared" si="14"/>
        <v>1089.9066625547698</v>
      </c>
      <c r="BE29" s="34">
        <f t="shared" si="15"/>
        <v>546.60671044604328</v>
      </c>
      <c r="BF29" s="34">
        <f>VLOOKUP($AX29&amp;"_"&amp;$BC$14,データシート1!$A:$BT,MATCH($BC$12&amp;"_"&amp;BF$20,データシート1!$A$1:$BT$1,0),0)</f>
        <v>536.93484864487959</v>
      </c>
      <c r="BG29" s="34">
        <f>VLOOKUP($AX29&amp;"_"&amp;$BC$14,データシート1!$A:$BT,MATCH($BC$12&amp;"_"&amp;BG$20,データシート1!$A$1:$BT$1,0),0)</f>
        <v>6.0391484617843645</v>
      </c>
      <c r="BH29" s="34">
        <f>VLOOKUP($AX29&amp;"_"&amp;$BC$14,データシート1!$A:$BT,MATCH($BC$12&amp;"_"&amp;BH$20,データシート1!$A$1:$BT$1,0),0)</f>
        <v>3.6327133393792597</v>
      </c>
      <c r="BI29" s="34">
        <f>VLOOKUP($AX29&amp;"_"&amp;$BC$14,データシート1!$A:$BT,MATCH($BC$12&amp;"_"&amp;BI$20,データシート1!$A$1:$BT$1,0),0)</f>
        <v>178.92308447853779</v>
      </c>
      <c r="BJ29" s="34">
        <f>VLOOKUP($AX29&amp;"_"&amp;$BC$14,データシート1!$A:$BT,MATCH($BC$12&amp;"_"&amp;BJ$20,データシート1!$A$1:$BT$1,0),0)</f>
        <v>176.29105665238976</v>
      </c>
      <c r="BK29" s="34">
        <f t="shared" si="1"/>
        <v>176.69621883659897</v>
      </c>
      <c r="BL29" s="34">
        <f t="shared" si="2"/>
        <v>167.95613595606198</v>
      </c>
      <c r="BM29" s="34">
        <f>VLOOKUP($AX29&amp;"_"&amp;$BC$14,データシート1!$A:$BT,MATCH($BC$12&amp;"_"&amp;BM$20,データシート1!$A$1:$BT$1,0),0)</f>
        <v>101.38880250534002</v>
      </c>
      <c r="BN29" s="34">
        <f>VLOOKUP($AX29&amp;"_"&amp;$BC$14,データシート1!$A:$BT,MATCH($BC$12&amp;"_"&amp;BN$20,データシート1!$A$1:$BT$1,0),0)</f>
        <v>66.567333450721947</v>
      </c>
      <c r="BO29" s="34">
        <f>VLOOKUP($AX29&amp;"_"&amp;$BC$14,データシート1!$A:$BT,MATCH($BC$12&amp;"_"&amp;BO$20,データシート1!$A$1:$BT$1,0),0)</f>
        <v>8.7400828805370008</v>
      </c>
      <c r="BP29" s="34">
        <f>VLOOKUP($AX29&amp;"_"&amp;$BC$14,データシート1!$A:$BT,MATCH($BC$12&amp;"_"&amp;BP$20,データシート1!$A$1:$BT$1,0),0)</f>
        <v>0</v>
      </c>
      <c r="BQ29" s="34">
        <f>VLOOKUP($AX29&amp;"_"&amp;$BC$14,データシート1!$A:$BT,MATCH($BC$12&amp;"_"&amp;BQ$20,データシート1!$A$1:$BT$1,0),0)</f>
        <v>11.3895921412</v>
      </c>
      <c r="BR29" s="35">
        <f t="shared" si="3"/>
        <v>1089.9066625547698</v>
      </c>
      <c r="BT29" s="121" t="str">
        <f t="shared" si="4"/>
        <v>狭山市</v>
      </c>
      <c r="BU29" s="33">
        <f t="shared" si="25"/>
        <v>1089.9066625547698</v>
      </c>
      <c r="BV29" s="59">
        <f t="shared" si="16"/>
        <v>0.50151699152364371</v>
      </c>
      <c r="BW29" s="59">
        <f t="shared" si="5"/>
        <v>0.49264296392710383</v>
      </c>
      <c r="BX29" s="59">
        <f t="shared" si="5"/>
        <v>5.5409776536537924E-3</v>
      </c>
      <c r="BY29" s="59">
        <f t="shared" si="5"/>
        <v>3.3330499428860121E-3</v>
      </c>
      <c r="BZ29" s="59">
        <f t="shared" si="5"/>
        <v>0.16416367623548367</v>
      </c>
      <c r="CA29" s="59">
        <f t="shared" si="5"/>
        <v>0.16174876501732624</v>
      </c>
      <c r="CB29" s="59">
        <f t="shared" si="5"/>
        <v>0.16212050527557872</v>
      </c>
      <c r="CC29" s="59">
        <f t="shared" si="5"/>
        <v>0.15410139393254868</v>
      </c>
      <c r="CD29" s="59">
        <f t="shared" si="5"/>
        <v>9.3025215817730683E-2</v>
      </c>
      <c r="CE29" s="59">
        <f t="shared" si="5"/>
        <v>6.107617811481799E-2</v>
      </c>
      <c r="CF29" s="59">
        <f t="shared" si="5"/>
        <v>8.0191113430300685E-3</v>
      </c>
      <c r="CG29" s="59">
        <f t="shared" si="5"/>
        <v>0</v>
      </c>
      <c r="CH29" s="59">
        <f t="shared" si="5"/>
        <v>1.0450061947967633E-2</v>
      </c>
      <c r="CI29" s="122">
        <f t="shared" si="6"/>
        <v>1</v>
      </c>
      <c r="CK29" s="123" t="str">
        <f t="shared" si="7"/>
        <v>狭山市</v>
      </c>
      <c r="CL29" s="124">
        <f t="shared" si="17"/>
        <v>546.60671044604328</v>
      </c>
      <c r="CM29" s="65">
        <f t="shared" si="18"/>
        <v>0.26009742888810361</v>
      </c>
      <c r="CN29" s="66">
        <f t="shared" si="19"/>
        <v>536.93484864487959</v>
      </c>
      <c r="CO29" s="65">
        <f t="shared" si="20"/>
        <v>0.26478259021334205</v>
      </c>
      <c r="CP29" s="66">
        <f t="shared" si="8"/>
        <v>6.0391484617843645</v>
      </c>
      <c r="CQ29" s="65">
        <f t="shared" si="21"/>
        <v>0</v>
      </c>
      <c r="CR29" s="66">
        <f t="shared" si="9"/>
        <v>3.6327133393792597</v>
      </c>
      <c r="CS29" s="65">
        <f t="shared" si="22"/>
        <v>0</v>
      </c>
      <c r="CT29" s="66">
        <f t="shared" si="10"/>
        <v>178.92308447853779</v>
      </c>
      <c r="CU29" s="67">
        <f t="shared" si="23"/>
        <v>0.18056920991586983</v>
      </c>
      <c r="CV29" s="16"/>
      <c r="CW29" s="959">
        <f t="shared" si="24"/>
        <v>142.17099999999999</v>
      </c>
      <c r="CX29" s="962">
        <f>VLOOKUP($AX29&amp;"_"&amp;$CW$14,データシート1!$A:$BT,MATCH($CW$12&amp;"_"&amp;CX$20,データシート1!$A$1:$BT$1,0),0)</f>
        <v>142.17099999999999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32.308</v>
      </c>
      <c r="DB29" s="962">
        <f>VLOOKUP($AX29&amp;"_"&amp;$CW$14,データシート1!$A:$BT,MATCH($CW$12&amp;"_"&amp;DB$20,データシート1!$A$1:$BT$1,0),0)</f>
        <v>0</v>
      </c>
      <c r="DC29" s="962">
        <f>VLOOKUP($AX29&amp;"_"&amp;$CW$14,データシート1!$A:$BT,MATCH($CW$12&amp;"_"&amp;DC$20,データシート1!$A$1:$BT$1,0),0)</f>
        <v>0</v>
      </c>
      <c r="DD29" s="961">
        <f t="shared" si="11"/>
        <v>174.47899999999998</v>
      </c>
      <c r="DE29" s="16"/>
      <c r="DF29" s="125">
        <f>VLOOKUP($AX29&amp;"_"&amp;$DF$14,データシート1!$A:$BT,MATCH($DF$12&amp;"_"&amp;DF$20,データシート1!$A$1:$BT$1,0),0)</f>
        <v>16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20</v>
      </c>
      <c r="DM29" s="16"/>
      <c r="DN29" s="126">
        <f t="shared" si="26"/>
        <v>0.81</v>
      </c>
      <c r="DO29" s="127">
        <f t="shared" si="27"/>
        <v>0</v>
      </c>
      <c r="DP29" s="127">
        <f t="shared" si="13"/>
        <v>0</v>
      </c>
      <c r="DQ29" s="127">
        <f t="shared" si="13"/>
        <v>0.19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13203</v>
      </c>
      <c r="AY30" s="18" t="str">
        <f>IF(IFERROR(比較地域マスタ!$Z15,"")=0,"",IFERROR(比較地域マスタ!$Z15,""))</f>
        <v>武蔵野市</v>
      </c>
      <c r="BB30" s="110" t="str">
        <f t="shared" si="0"/>
        <v>13203</v>
      </c>
      <c r="BC30" s="1031" t="str">
        <f t="shared" si="0"/>
        <v>武蔵野市</v>
      </c>
      <c r="BD30" s="34">
        <f t="shared" si="14"/>
        <v>544.2918750730023</v>
      </c>
      <c r="BE30" s="34">
        <f t="shared" si="15"/>
        <v>11.092464081346646</v>
      </c>
      <c r="BF30" s="34">
        <f>VLOOKUP($AX30&amp;"_"&amp;$BC$14,データシート1!$A:$BT,MATCH($BC$12&amp;"_"&amp;BF$20,データシート1!$A$1:$BT$1,0),0)</f>
        <v>4.7865367815334903</v>
      </c>
      <c r="BG30" s="34">
        <f>VLOOKUP($AX30&amp;"_"&amp;$BC$14,データシート1!$A:$BT,MATCH($BC$12&amp;"_"&amp;BG$20,データシート1!$A$1:$BT$1,0),0)</f>
        <v>5.198729052309579</v>
      </c>
      <c r="BH30" s="34">
        <f>VLOOKUP($AX30&amp;"_"&amp;$BC$14,データシート1!$A:$BT,MATCH($BC$12&amp;"_"&amp;BH$20,データシート1!$A$1:$BT$1,0),0)</f>
        <v>1.1071982475035778</v>
      </c>
      <c r="BI30" s="34">
        <f>VLOOKUP($AX30&amp;"_"&amp;$BC$14,データシート1!$A:$BT,MATCH($BC$12&amp;"_"&amp;BI$20,データシート1!$A$1:$BT$1,0),0)</f>
        <v>272.99688383506327</v>
      </c>
      <c r="BJ30" s="34">
        <f>VLOOKUP($AX30&amp;"_"&amp;$BC$14,データシート1!$A:$BT,MATCH($BC$12&amp;"_"&amp;BJ$20,データシート1!$A$1:$BT$1,0),0)</f>
        <v>180.71857215919925</v>
      </c>
      <c r="BK30" s="34">
        <f t="shared" si="1"/>
        <v>66.760883453417406</v>
      </c>
      <c r="BL30" s="34">
        <f t="shared" si="2"/>
        <v>58.118131880911939</v>
      </c>
      <c r="BM30" s="34">
        <f>VLOOKUP($AX30&amp;"_"&amp;$BC$14,データシート1!$A:$BT,MATCH($BC$12&amp;"_"&amp;BM$20,データシート1!$A$1:$BT$1,0),0)</f>
        <v>39.554925323908293</v>
      </c>
      <c r="BN30" s="34">
        <f>VLOOKUP($AX30&amp;"_"&amp;$BC$14,データシート1!$A:$BT,MATCH($BC$12&amp;"_"&amp;BN$20,データシート1!$A$1:$BT$1,0),0)</f>
        <v>18.563206557003646</v>
      </c>
      <c r="BO30" s="34">
        <f>VLOOKUP($AX30&amp;"_"&amp;$BC$14,データシート1!$A:$BT,MATCH($BC$12&amp;"_"&amp;BO$20,データシート1!$A$1:$BT$1,0),0)</f>
        <v>8.6427515725054693</v>
      </c>
      <c r="BP30" s="34">
        <f>VLOOKUP($AX30&amp;"_"&amp;$BC$14,データシート1!$A:$BT,MATCH($BC$12&amp;"_"&amp;BP$20,データシート1!$A$1:$BT$1,0),0)</f>
        <v>0</v>
      </c>
      <c r="BQ30" s="34">
        <f>VLOOKUP($AX30&amp;"_"&amp;$BC$14,データシート1!$A:$BT,MATCH($BC$12&amp;"_"&amp;BQ$20,データシート1!$A$1:$BT$1,0),0)</f>
        <v>12.72307154397576</v>
      </c>
      <c r="BR30" s="35">
        <f t="shared" si="3"/>
        <v>544.2918750730023</v>
      </c>
      <c r="BT30" s="121" t="str">
        <f t="shared" si="4"/>
        <v>武蔵野市</v>
      </c>
      <c r="BU30" s="33">
        <f t="shared" si="25"/>
        <v>544.2918750730023</v>
      </c>
      <c r="BV30" s="59">
        <f t="shared" si="16"/>
        <v>2.0379624589947971E-2</v>
      </c>
      <c r="BW30" s="59">
        <f t="shared" si="5"/>
        <v>8.7940625255365119E-3</v>
      </c>
      <c r="BX30" s="59">
        <f t="shared" si="5"/>
        <v>9.5513625876048718E-3</v>
      </c>
      <c r="BY30" s="59">
        <f t="shared" si="5"/>
        <v>2.0341994768065877E-3</v>
      </c>
      <c r="BZ30" s="59">
        <f t="shared" si="5"/>
        <v>0.50156340070012617</v>
      </c>
      <c r="CA30" s="59">
        <f t="shared" si="5"/>
        <v>0.33202511453061956</v>
      </c>
      <c r="CB30" s="59">
        <f t="shared" si="5"/>
        <v>0.1226564027700454</v>
      </c>
      <c r="CC30" s="59">
        <f t="shared" si="5"/>
        <v>0.10677751137313402</v>
      </c>
      <c r="CD30" s="59">
        <f t="shared" si="5"/>
        <v>7.2672268566572024E-2</v>
      </c>
      <c r="CE30" s="59">
        <f t="shared" si="5"/>
        <v>3.4105242806561985E-2</v>
      </c>
      <c r="CF30" s="59">
        <f t="shared" si="5"/>
        <v>1.5878891396911399E-2</v>
      </c>
      <c r="CG30" s="59">
        <f t="shared" si="5"/>
        <v>0</v>
      </c>
      <c r="CH30" s="59">
        <f t="shared" si="5"/>
        <v>2.3375457409260975E-2</v>
      </c>
      <c r="CI30" s="122">
        <f t="shared" si="6"/>
        <v>1</v>
      </c>
      <c r="CK30" s="123" t="str">
        <f t="shared" si="7"/>
        <v>武蔵野市</v>
      </c>
      <c r="CL30" s="124">
        <f t="shared" si="17"/>
        <v>11.092464081346646</v>
      </c>
      <c r="CM30" s="65">
        <f t="shared" si="18"/>
        <v>0.62267499352240196</v>
      </c>
      <c r="CN30" s="66">
        <f t="shared" si="19"/>
        <v>4.7865367815334903</v>
      </c>
      <c r="CO30" s="65">
        <f t="shared" si="20"/>
        <v>1</v>
      </c>
      <c r="CP30" s="66">
        <f t="shared" si="8"/>
        <v>5.198729052309579</v>
      </c>
      <c r="CQ30" s="65">
        <f t="shared" si="21"/>
        <v>0</v>
      </c>
      <c r="CR30" s="66">
        <f t="shared" si="9"/>
        <v>1.1071982475035778</v>
      </c>
      <c r="CS30" s="65">
        <f t="shared" si="22"/>
        <v>0</v>
      </c>
      <c r="CT30" s="66">
        <f t="shared" si="10"/>
        <v>272.99688383506327</v>
      </c>
      <c r="CU30" s="67">
        <f t="shared" si="23"/>
        <v>0.1978960317826936</v>
      </c>
      <c r="CV30" s="16"/>
      <c r="CW30" s="959">
        <f t="shared" si="24"/>
        <v>6.907</v>
      </c>
      <c r="CX30" s="962">
        <f>VLOOKUP($AX30&amp;"_"&amp;$CW$14,データシート1!$A:$BT,MATCH($CW$12&amp;"_"&amp;CX$20,データシート1!$A$1:$BT$1,0),0)</f>
        <v>6.907</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54.024999999999991</v>
      </c>
      <c r="DB30" s="962">
        <f>VLOOKUP($AX30&amp;"_"&amp;$CW$14,データシート1!$A:$BT,MATCH($CW$12&amp;"_"&amp;DB$20,データシート1!$A$1:$BT$1,0),0)</f>
        <v>0</v>
      </c>
      <c r="DC30" s="962">
        <f>VLOOKUP($AX30&amp;"_"&amp;$CW$14,データシート1!$A:$BT,MATCH($CW$12&amp;"_"&amp;DC$20,データシート1!$A$1:$BT$1,0),0)</f>
        <v>0</v>
      </c>
      <c r="DD30" s="961">
        <f t="shared" si="11"/>
        <v>60.931999999999988</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11</v>
      </c>
      <c r="DJ30" s="64">
        <f>VLOOKUP($AX30&amp;"_"&amp;$DF$14,データシート1!$A:$BT,MATCH($DF$12&amp;"_"&amp;DJ$20,データシート1!$A$1:$BT$1,0),0)</f>
        <v>0</v>
      </c>
      <c r="DK30" s="64">
        <f>VLOOKUP($AX30&amp;"_"&amp;$DF$14,データシート1!$A:$BT,MATCH($DF$12&amp;"_"&amp;DK$20,データシート1!$A$1:$BT$1,0),0)</f>
        <v>0</v>
      </c>
      <c r="DL30" s="68">
        <f t="shared" si="12"/>
        <v>12</v>
      </c>
      <c r="DM30" s="16"/>
      <c r="DN30" s="126">
        <f t="shared" si="26"/>
        <v>0.11</v>
      </c>
      <c r="DO30" s="127">
        <f t="shared" si="27"/>
        <v>0</v>
      </c>
      <c r="DP30" s="127">
        <f t="shared" si="13"/>
        <v>0</v>
      </c>
      <c r="DQ30" s="127">
        <f t="shared" si="13"/>
        <v>0.89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13224</v>
      </c>
      <c r="AY31" s="18" t="str">
        <f>IF(IFERROR(比較地域マスタ!$Z16,"")=0,"",IFERROR(比較地域マスタ!$Z16,""))</f>
        <v>多摩市</v>
      </c>
      <c r="BB31" s="110" t="str">
        <f t="shared" si="0"/>
        <v>13224</v>
      </c>
      <c r="BC31" s="1031" t="str">
        <f t="shared" si="0"/>
        <v>多摩市</v>
      </c>
      <c r="BD31" s="34">
        <f t="shared" si="14"/>
        <v>528.89501807278907</v>
      </c>
      <c r="BE31" s="34">
        <f t="shared" si="15"/>
        <v>30.120681714170132</v>
      </c>
      <c r="BF31" s="34">
        <f>VLOOKUP($AX31&amp;"_"&amp;$BC$14,データシート1!$A:$BT,MATCH($BC$12&amp;"_"&amp;BF$20,データシート1!$A$1:$BT$1,0),0)</f>
        <v>16.716062934705281</v>
      </c>
      <c r="BG31" s="34">
        <f>VLOOKUP($AX31&amp;"_"&amp;$BC$14,データシート1!$A:$BT,MATCH($BC$12&amp;"_"&amp;BG$20,データシート1!$A$1:$BT$1,0),0)</f>
        <v>5.0580473752071127</v>
      </c>
      <c r="BH31" s="34">
        <f>VLOOKUP($AX31&amp;"_"&amp;$BC$14,データシート1!$A:$BT,MATCH($BC$12&amp;"_"&amp;BH$20,データシート1!$A$1:$BT$1,0),0)</f>
        <v>8.3465714042577392</v>
      </c>
      <c r="BI31" s="34">
        <f>VLOOKUP($AX31&amp;"_"&amp;$BC$14,データシート1!$A:$BT,MATCH($BC$12&amp;"_"&amp;BI$20,データシート1!$A$1:$BT$1,0),0)</f>
        <v>216.20642140591588</v>
      </c>
      <c r="BJ31" s="34">
        <f>VLOOKUP($AX31&amp;"_"&amp;$BC$14,データシート1!$A:$BT,MATCH($BC$12&amp;"_"&amp;BJ$20,データシート1!$A$1:$BT$1,0),0)</f>
        <v>169.79275724627851</v>
      </c>
      <c r="BK31" s="34">
        <f t="shared" si="1"/>
        <v>99.815080050412405</v>
      </c>
      <c r="BL31" s="34">
        <f t="shared" si="2"/>
        <v>91.201346870283459</v>
      </c>
      <c r="BM31" s="34">
        <f>VLOOKUP($AX31&amp;"_"&amp;$BC$14,データシート1!$A:$BT,MATCH($BC$12&amp;"_"&amp;BM$20,データシート1!$A$1:$BT$1,0),0)</f>
        <v>62.215794303928334</v>
      </c>
      <c r="BN31" s="34">
        <f>VLOOKUP($AX31&amp;"_"&amp;$BC$14,データシート1!$A:$BT,MATCH($BC$12&amp;"_"&amp;BN$20,データシート1!$A$1:$BT$1,0),0)</f>
        <v>28.985552566355128</v>
      </c>
      <c r="BO31" s="34">
        <f>VLOOKUP($AX31&amp;"_"&amp;$BC$14,データシート1!$A:$BT,MATCH($BC$12&amp;"_"&amp;BO$20,データシート1!$A$1:$BT$1,0),0)</f>
        <v>8.6137331801289392</v>
      </c>
      <c r="BP31" s="34">
        <f>VLOOKUP($AX31&amp;"_"&amp;$BC$14,データシート1!$A:$BT,MATCH($BC$12&amp;"_"&amp;BP$20,データシート1!$A$1:$BT$1,0),0)</f>
        <v>0</v>
      </c>
      <c r="BQ31" s="34">
        <f>VLOOKUP($AX31&amp;"_"&amp;$BC$14,データシート1!$A:$BT,MATCH($BC$12&amp;"_"&amp;BQ$20,データシート1!$A$1:$BT$1,0),0)</f>
        <v>12.960077656012061</v>
      </c>
      <c r="BR31" s="35">
        <f t="shared" si="3"/>
        <v>528.89501807278907</v>
      </c>
      <c r="BT31" s="121" t="str">
        <f t="shared" si="4"/>
        <v>多摩市</v>
      </c>
      <c r="BU31" s="33">
        <f t="shared" si="25"/>
        <v>528.89501807278907</v>
      </c>
      <c r="BV31" s="59">
        <f t="shared" si="16"/>
        <v>5.6950208803110296E-2</v>
      </c>
      <c r="BW31" s="59">
        <f t="shared" si="5"/>
        <v>3.1605635075966504E-2</v>
      </c>
      <c r="BX31" s="59">
        <f t="shared" si="5"/>
        <v>9.563424124579294E-3</v>
      </c>
      <c r="BY31" s="59">
        <f t="shared" si="5"/>
        <v>1.57811496025645E-2</v>
      </c>
      <c r="BZ31" s="59">
        <f t="shared" si="5"/>
        <v>0.40878891654857774</v>
      </c>
      <c r="CA31" s="59">
        <f t="shared" si="5"/>
        <v>0.32103300550074537</v>
      </c>
      <c r="CB31" s="59">
        <f t="shared" si="5"/>
        <v>0.18872380461083371</v>
      </c>
      <c r="CC31" s="59">
        <f t="shared" si="5"/>
        <v>0.17243752305061774</v>
      </c>
      <c r="CD31" s="59">
        <f t="shared" si="5"/>
        <v>0.11763354196572504</v>
      </c>
      <c r="CE31" s="59">
        <f t="shared" si="5"/>
        <v>5.4803981084892726E-2</v>
      </c>
      <c r="CF31" s="59">
        <f t="shared" si="5"/>
        <v>1.6286281560215936E-2</v>
      </c>
      <c r="CG31" s="59">
        <f t="shared" si="5"/>
        <v>0</v>
      </c>
      <c r="CH31" s="59">
        <f t="shared" si="5"/>
        <v>2.4504064536732754E-2</v>
      </c>
      <c r="CI31" s="122">
        <f t="shared" si="6"/>
        <v>1</v>
      </c>
      <c r="CK31" s="123" t="str">
        <f t="shared" si="7"/>
        <v>多摩市</v>
      </c>
      <c r="CL31" s="124">
        <f t="shared" si="17"/>
        <v>30.120681714170132</v>
      </c>
      <c r="CM31" s="65">
        <f t="shared" si="18"/>
        <v>0</v>
      </c>
      <c r="CN31" s="66">
        <f t="shared" si="19"/>
        <v>16.716062934705281</v>
      </c>
      <c r="CO31" s="65">
        <f t="shared" si="20"/>
        <v>0</v>
      </c>
      <c r="CP31" s="66">
        <f t="shared" si="8"/>
        <v>5.0580473752071127</v>
      </c>
      <c r="CQ31" s="65">
        <f t="shared" si="21"/>
        <v>0</v>
      </c>
      <c r="CR31" s="66">
        <f t="shared" si="9"/>
        <v>8.3465714042577392</v>
      </c>
      <c r="CS31" s="65">
        <f t="shared" si="22"/>
        <v>0</v>
      </c>
      <c r="CT31" s="66">
        <f t="shared" si="10"/>
        <v>216.20642140591588</v>
      </c>
      <c r="CU31" s="67">
        <f t="shared" si="23"/>
        <v>1</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327.55300000000005</v>
      </c>
      <c r="DB31" s="962">
        <f>VLOOKUP($AX31&amp;"_"&amp;$CW$14,データシート1!$A:$BT,MATCH($CW$12&amp;"_"&amp;DB$20,データシート1!$A$1:$BT$1,0),0)</f>
        <v>1.294</v>
      </c>
      <c r="DC31" s="962">
        <f>VLOOKUP($AX31&amp;"_"&amp;$CW$14,データシート1!$A:$BT,MATCH($CW$12&amp;"_"&amp;DC$20,データシート1!$A$1:$BT$1,0),0)</f>
        <v>0</v>
      </c>
      <c r="DD31" s="961">
        <f t="shared" si="11"/>
        <v>328.84700000000004</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18</v>
      </c>
      <c r="DJ31" s="64">
        <f>VLOOKUP($AX31&amp;"_"&amp;$DF$14,データシート1!$A:$BT,MATCH($DF$12&amp;"_"&amp;DJ$20,データシート1!$A$1:$BT$1,0),0)</f>
        <v>1</v>
      </c>
      <c r="DK31" s="64">
        <f>VLOOKUP($AX31&amp;"_"&amp;$DF$14,データシート1!$A:$BT,MATCH($DF$12&amp;"_"&amp;DK$20,データシート1!$A$1:$BT$1,0),0)</f>
        <v>0</v>
      </c>
      <c r="DL31" s="68">
        <f t="shared" si="12"/>
        <v>19</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31202</v>
      </c>
      <c r="AY32" s="18" t="str">
        <f>IF(IFERROR(比較地域マスタ!$Z17,"")=0,"",IFERROR(比較地域マスタ!$Z17,""))</f>
        <v>米子市</v>
      </c>
      <c r="AZ32" s="16"/>
      <c r="BA32" s="16"/>
      <c r="BB32" s="110" t="str">
        <f t="shared" si="0"/>
        <v>31202</v>
      </c>
      <c r="BC32" s="1031" t="str">
        <f t="shared" si="0"/>
        <v>米子市</v>
      </c>
      <c r="BD32" s="34">
        <f t="shared" si="14"/>
        <v>955.76469270630082</v>
      </c>
      <c r="BE32" s="34">
        <f t="shared" si="15"/>
        <v>161.43305688199695</v>
      </c>
      <c r="BF32" s="34">
        <f>VLOOKUP($AX32&amp;"_"&amp;$BC$14,データシート1!$A:$BT,MATCH($BC$12&amp;"_"&amp;BF$20,データシート1!$A$1:$BT$1,0),0)</f>
        <v>134.64697431376666</v>
      </c>
      <c r="BG32" s="34">
        <f>VLOOKUP($AX32&amp;"_"&amp;$BC$14,データシート1!$A:$BT,MATCH($BC$12&amp;"_"&amp;BG$20,データシート1!$A$1:$BT$1,0),0)</f>
        <v>11.81613830787267</v>
      </c>
      <c r="BH32" s="34">
        <f>VLOOKUP($AX32&amp;"_"&amp;$BC$14,データシート1!$A:$BT,MATCH($BC$12&amp;"_"&amp;BH$20,データシート1!$A$1:$BT$1,0),0)</f>
        <v>14.969944260357622</v>
      </c>
      <c r="BI32" s="34">
        <f>VLOOKUP($AX32&amp;"_"&amp;$BC$14,データシート1!$A:$BT,MATCH($BC$12&amp;"_"&amp;BI$20,データシート1!$A$1:$BT$1,0),0)</f>
        <v>285.12776696888216</v>
      </c>
      <c r="BJ32" s="34">
        <f>VLOOKUP($AX32&amp;"_"&amp;$BC$14,データシート1!$A:$BT,MATCH($BC$12&amp;"_"&amp;BJ$20,データシート1!$A$1:$BT$1,0),0)</f>
        <v>245.90461920223444</v>
      </c>
      <c r="BK32" s="34">
        <f t="shared" si="1"/>
        <v>246.49120274717137</v>
      </c>
      <c r="BL32" s="34">
        <f t="shared" si="2"/>
        <v>237.66346305795355</v>
      </c>
      <c r="BM32" s="34">
        <f>VLOOKUP($AX32&amp;"_"&amp;$BC$14,データシート1!$A:$BT,MATCH($BC$12&amp;"_"&amp;BM$20,データシート1!$A$1:$BT$1,0),0)</f>
        <v>129.52291081736635</v>
      </c>
      <c r="BN32" s="34">
        <f>VLOOKUP($AX32&amp;"_"&amp;$BC$14,データシート1!$A:$BT,MATCH($BC$12&amp;"_"&amp;BN$20,データシート1!$A$1:$BT$1,0),0)</f>
        <v>108.1405522405872</v>
      </c>
      <c r="BO32" s="34">
        <f>VLOOKUP($AX32&amp;"_"&amp;$BC$14,データシート1!$A:$BT,MATCH($BC$12&amp;"_"&amp;BO$20,データシート1!$A$1:$BT$1,0),0)</f>
        <v>8.5770076895759502</v>
      </c>
      <c r="BP32" s="34">
        <f>VLOOKUP($AX32&amp;"_"&amp;$BC$14,データシート1!$A:$BT,MATCH($BC$12&amp;"_"&amp;BP$20,データシート1!$A$1:$BT$1,0),0)</f>
        <v>0.25073199964185655</v>
      </c>
      <c r="BQ32" s="34">
        <f>VLOOKUP($AX32&amp;"_"&amp;$BC$14,データシート1!$A:$BT,MATCH($BC$12&amp;"_"&amp;BQ$20,データシート1!$A$1:$BT$1,0),0)</f>
        <v>16.808046906015999</v>
      </c>
      <c r="BR32" s="35">
        <f t="shared" si="3"/>
        <v>955.76469270630082</v>
      </c>
      <c r="BS32" s="21"/>
      <c r="BT32" s="121" t="str">
        <f t="shared" si="4"/>
        <v>米子市</v>
      </c>
      <c r="BU32" s="33">
        <f t="shared" si="25"/>
        <v>955.76469270630082</v>
      </c>
      <c r="BV32" s="59">
        <f t="shared" si="16"/>
        <v>0.16890460394063134</v>
      </c>
      <c r="BW32" s="59">
        <f t="shared" si="5"/>
        <v>0.14087879092133679</v>
      </c>
      <c r="BX32" s="59">
        <f t="shared" si="5"/>
        <v>1.23630203103806E-2</v>
      </c>
      <c r="BY32" s="59">
        <f t="shared" si="5"/>
        <v>1.566279270891394E-2</v>
      </c>
      <c r="BZ32" s="59">
        <f t="shared" si="5"/>
        <v>0.29832423100033861</v>
      </c>
      <c r="CA32" s="59">
        <f t="shared" si="5"/>
        <v>0.25728573264821264</v>
      </c>
      <c r="CB32" s="59">
        <f t="shared" si="5"/>
        <v>0.25789946482456666</v>
      </c>
      <c r="CC32" s="59">
        <f t="shared" si="5"/>
        <v>0.24866315409182593</v>
      </c>
      <c r="CD32" s="59">
        <f t="shared" si="5"/>
        <v>0.13551757227044561</v>
      </c>
      <c r="CE32" s="59">
        <f t="shared" si="5"/>
        <v>0.11314558182138035</v>
      </c>
      <c r="CF32" s="59">
        <f t="shared" si="5"/>
        <v>8.9739741957716359E-3</v>
      </c>
      <c r="CG32" s="59">
        <f t="shared" si="5"/>
        <v>2.6233653696904725E-4</v>
      </c>
      <c r="CH32" s="59">
        <f t="shared" si="5"/>
        <v>1.7585967586250837E-2</v>
      </c>
      <c r="CI32" s="122">
        <f t="shared" si="6"/>
        <v>1</v>
      </c>
      <c r="CJ32" s="16"/>
      <c r="CK32" s="123" t="str">
        <f t="shared" si="7"/>
        <v>米子市</v>
      </c>
      <c r="CL32" s="124">
        <f t="shared" si="17"/>
        <v>161.43305688199695</v>
      </c>
      <c r="CM32" s="65">
        <f t="shared" si="18"/>
        <v>1</v>
      </c>
      <c r="CN32" s="66">
        <f t="shared" si="19"/>
        <v>134.64697431376666</v>
      </c>
      <c r="CO32" s="65">
        <f t="shared" si="20"/>
        <v>1</v>
      </c>
      <c r="CP32" s="66">
        <f t="shared" si="8"/>
        <v>11.81613830787267</v>
      </c>
      <c r="CQ32" s="65">
        <f t="shared" si="21"/>
        <v>0</v>
      </c>
      <c r="CR32" s="66">
        <f t="shared" si="9"/>
        <v>14.969944260357622</v>
      </c>
      <c r="CS32" s="65">
        <f t="shared" si="22"/>
        <v>0</v>
      </c>
      <c r="CT32" s="66">
        <f t="shared" si="10"/>
        <v>285.12776696888216</v>
      </c>
      <c r="CU32" s="67">
        <f t="shared" si="23"/>
        <v>0.12267482880338826</v>
      </c>
      <c r="CV32" s="16"/>
      <c r="CW32" s="959">
        <f t="shared" si="24"/>
        <v>384.315</v>
      </c>
      <c r="CX32" s="962">
        <f>VLOOKUP($AX32&amp;"_"&amp;$CW$14,データシート1!$A:$BT,MATCH($CW$12&amp;"_"&amp;CX$20,データシート1!$A$1:$BT$1,0),0)</f>
        <v>384.315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34.978000000000002</v>
      </c>
      <c r="DB32" s="962">
        <f>VLOOKUP($AX32&amp;"_"&amp;$CW$14,データシート1!$A:$BT,MATCH($CW$12&amp;"_"&amp;DB$20,データシート1!$A$1:$BT$1,0),0)</f>
        <v>0</v>
      </c>
      <c r="DC32" s="962">
        <f>VLOOKUP($AX32&amp;"_"&amp;$CW$14,データシート1!$A:$BT,MATCH($CW$12&amp;"_"&amp;DC$20,データシート1!$A$1:$BT$1,0),0)</f>
        <v>0</v>
      </c>
      <c r="DD32" s="961">
        <f t="shared" si="11"/>
        <v>419.29300000000001</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4</v>
      </c>
      <c r="DJ32" s="64">
        <f>VLOOKUP($AX32&amp;"_"&amp;$DF$14,データシート1!$A:$BT,MATCH($DF$12&amp;"_"&amp;DJ$20,データシート1!$A$1:$BT$1,0),0)</f>
        <v>0</v>
      </c>
      <c r="DK32" s="64">
        <f>VLOOKUP($AX32&amp;"_"&amp;$DF$14,データシート1!$A:$BT,MATCH($DF$12&amp;"_"&amp;DK$20,データシート1!$A$1:$BT$1,0),0)</f>
        <v>0</v>
      </c>
      <c r="DL32" s="68">
        <f t="shared" si="12"/>
        <v>9</v>
      </c>
      <c r="DM32" s="16"/>
      <c r="DN32" s="126">
        <f t="shared" si="26"/>
        <v>0.92</v>
      </c>
      <c r="DO32" s="127">
        <f t="shared" si="27"/>
        <v>0</v>
      </c>
      <c r="DP32" s="127">
        <f t="shared" si="13"/>
        <v>0</v>
      </c>
      <c r="DQ32" s="127">
        <f t="shared" si="13"/>
        <v>0.08</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11227</v>
      </c>
      <c r="AY33" s="18" t="str">
        <f>IF(IFERROR(比較地域マスタ!$Z18,"")=0,"",IFERROR(比較地域マスタ!$Z18,""))</f>
        <v>朝霞市</v>
      </c>
      <c r="BB33" s="110" t="str">
        <f t="shared" si="0"/>
        <v>11227</v>
      </c>
      <c r="BC33" s="1031" t="str">
        <f t="shared" si="0"/>
        <v>朝霞市</v>
      </c>
      <c r="BD33" s="34">
        <f t="shared" si="14"/>
        <v>498.19554016147191</v>
      </c>
      <c r="BE33" s="34">
        <f t="shared" si="15"/>
        <v>53.661687113515605</v>
      </c>
      <c r="BF33" s="34">
        <f>VLOOKUP($AX33&amp;"_"&amp;$BC$14,データシート1!$A:$BT,MATCH($BC$12&amp;"_"&amp;BF$20,データシート1!$A$1:$BT$1,0),0)</f>
        <v>45.600479426807503</v>
      </c>
      <c r="BG33" s="34">
        <f>VLOOKUP($AX33&amp;"_"&amp;$BC$14,データシート1!$A:$BT,MATCH($BC$12&amp;"_"&amp;BG$20,データシート1!$A$1:$BT$1,0),0)</f>
        <v>6.6340703033805344</v>
      </c>
      <c r="BH33" s="34">
        <f>VLOOKUP($AX33&amp;"_"&amp;$BC$14,データシート1!$A:$BT,MATCH($BC$12&amp;"_"&amp;BH$20,データシート1!$A$1:$BT$1,0),0)</f>
        <v>1.4271373833275665</v>
      </c>
      <c r="BI33" s="34">
        <f>VLOOKUP($AX33&amp;"_"&amp;$BC$14,データシート1!$A:$BT,MATCH($BC$12&amp;"_"&amp;BI$20,データシート1!$A$1:$BT$1,0),0)</f>
        <v>139.68375010131894</v>
      </c>
      <c r="BJ33" s="34">
        <f>VLOOKUP($AX33&amp;"_"&amp;$BC$14,データシート1!$A:$BT,MATCH($BC$12&amp;"_"&amp;BJ$20,データシート1!$A$1:$BT$1,0),0)</f>
        <v>170.23422045636732</v>
      </c>
      <c r="BK33" s="34">
        <f t="shared" si="1"/>
        <v>118.70885482708373</v>
      </c>
      <c r="BL33" s="34">
        <f t="shared" si="2"/>
        <v>110.32534201142288</v>
      </c>
      <c r="BM33" s="34">
        <f>VLOOKUP($AX33&amp;"_"&amp;$BC$14,データシート1!$A:$BT,MATCH($BC$12&amp;"_"&amp;BM$20,データシート1!$A$1:$BT$1,0),0)</f>
        <v>62.725470179146193</v>
      </c>
      <c r="BN33" s="34">
        <f>VLOOKUP($AX33&amp;"_"&amp;$BC$14,データシート1!$A:$BT,MATCH($BC$12&amp;"_"&amp;BN$20,データシート1!$A$1:$BT$1,0),0)</f>
        <v>47.599871832276683</v>
      </c>
      <c r="BO33" s="34">
        <f>VLOOKUP($AX33&amp;"_"&amp;$BC$14,データシート1!$A:$BT,MATCH($BC$12&amp;"_"&amp;BO$20,データシート1!$A$1:$BT$1,0),0)</f>
        <v>8.3835128156608505</v>
      </c>
      <c r="BP33" s="34">
        <f>VLOOKUP($AX33&amp;"_"&amp;$BC$14,データシート1!$A:$BT,MATCH($BC$12&amp;"_"&amp;BP$20,データシート1!$A$1:$BT$1,0),0)</f>
        <v>0</v>
      </c>
      <c r="BQ33" s="34">
        <f>VLOOKUP($AX33&amp;"_"&amp;$BC$14,データシート1!$A:$BT,MATCH($BC$12&amp;"_"&amp;BQ$20,データシート1!$A$1:$BT$1,0),0)</f>
        <v>15.90702766318635</v>
      </c>
      <c r="BR33" s="35">
        <f t="shared" si="3"/>
        <v>498.19554016147191</v>
      </c>
      <c r="BT33" s="121" t="str">
        <f t="shared" si="4"/>
        <v>朝霞市</v>
      </c>
      <c r="BU33" s="33">
        <f t="shared" si="25"/>
        <v>498.19554016147191</v>
      </c>
      <c r="BV33" s="59">
        <f t="shared" si="16"/>
        <v>0.10771209853890527</v>
      </c>
      <c r="BW33" s="59">
        <f t="shared" si="5"/>
        <v>9.1531287919654536E-2</v>
      </c>
      <c r="BX33" s="59">
        <f t="shared" si="5"/>
        <v>1.3316197694644843E-2</v>
      </c>
      <c r="BY33" s="59">
        <f t="shared" si="5"/>
        <v>2.8646129246058926E-3</v>
      </c>
      <c r="BZ33" s="59">
        <f t="shared" si="5"/>
        <v>0.28037936681658276</v>
      </c>
      <c r="CA33" s="59">
        <f t="shared" si="5"/>
        <v>0.34170161459332238</v>
      </c>
      <c r="CB33" s="59">
        <f t="shared" si="5"/>
        <v>0.23827763449790937</v>
      </c>
      <c r="CC33" s="59">
        <f t="shared" si="5"/>
        <v>0.22144987884810238</v>
      </c>
      <c r="CD33" s="59">
        <f t="shared" si="5"/>
        <v>0.12590532255430473</v>
      </c>
      <c r="CE33" s="59">
        <f t="shared" si="5"/>
        <v>9.5544556293797656E-2</v>
      </c>
      <c r="CF33" s="59">
        <f t="shared" si="5"/>
        <v>1.6827755649806982E-2</v>
      </c>
      <c r="CG33" s="59">
        <f t="shared" si="5"/>
        <v>0</v>
      </c>
      <c r="CH33" s="59">
        <f t="shared" si="5"/>
        <v>3.1929285553280277E-2</v>
      </c>
      <c r="CI33" s="122">
        <f t="shared" si="6"/>
        <v>1</v>
      </c>
      <c r="CK33" s="123" t="str">
        <f t="shared" si="7"/>
        <v>朝霞市</v>
      </c>
      <c r="CL33" s="124">
        <f t="shared" si="17"/>
        <v>53.661687113515605</v>
      </c>
      <c r="CM33" s="65">
        <f t="shared" si="18"/>
        <v>0.86868308671307548</v>
      </c>
      <c r="CN33" s="66">
        <f t="shared" si="19"/>
        <v>45.600479426807503</v>
      </c>
      <c r="CO33" s="65">
        <f t="shared" si="20"/>
        <v>1</v>
      </c>
      <c r="CP33" s="66">
        <f t="shared" si="8"/>
        <v>6.6340703033805344</v>
      </c>
      <c r="CQ33" s="65">
        <f t="shared" si="21"/>
        <v>0</v>
      </c>
      <c r="CR33" s="66">
        <f t="shared" si="9"/>
        <v>1.4271373833275665</v>
      </c>
      <c r="CS33" s="65">
        <f t="shared" si="22"/>
        <v>0</v>
      </c>
      <c r="CT33" s="66">
        <f t="shared" si="10"/>
        <v>139.68375010131894</v>
      </c>
      <c r="CU33" s="67">
        <f t="shared" si="23"/>
        <v>0.58472800122244706</v>
      </c>
      <c r="CV33" s="16"/>
      <c r="CW33" s="959">
        <f t="shared" si="24"/>
        <v>46.615000000000002</v>
      </c>
      <c r="CX33" s="962">
        <f>VLOOKUP($AX33&amp;"_"&amp;$CW$14,データシート1!$A:$BT,MATCH($CW$12&amp;"_"&amp;CX$20,データシート1!$A$1:$BT$1,0),0)</f>
        <v>46.615000000000002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81.677000000000007</v>
      </c>
      <c r="DB33" s="962">
        <f>VLOOKUP($AX33&amp;"_"&amp;$CW$14,データシート1!$A:$BT,MATCH($CW$12&amp;"_"&amp;DB$20,データシート1!$A$1:$BT$1,0),0)</f>
        <v>3.2890000000000001</v>
      </c>
      <c r="DC33" s="962">
        <f>VLOOKUP($AX33&amp;"_"&amp;$CW$14,データシート1!$A:$BT,MATCH($CW$12&amp;"_"&amp;DC$20,データシート1!$A$1:$BT$1,0),0)</f>
        <v>0</v>
      </c>
      <c r="DD33" s="961">
        <f t="shared" si="11"/>
        <v>131.58099999999999</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4</v>
      </c>
      <c r="DJ33" s="64">
        <f>VLOOKUP($AX33&amp;"_"&amp;$DF$14,データシート1!$A:$BT,MATCH($DF$12&amp;"_"&amp;DJ$20,データシート1!$A$1:$BT$1,0),0)</f>
        <v>1</v>
      </c>
      <c r="DK33" s="64">
        <f>VLOOKUP($AX33&amp;"_"&amp;$DF$14,データシート1!$A:$BT,MATCH($DF$12&amp;"_"&amp;DK$20,データシート1!$A$1:$BT$1,0),0)</f>
        <v>0</v>
      </c>
      <c r="DL33" s="68">
        <f t="shared" si="12"/>
        <v>10</v>
      </c>
      <c r="DM33" s="16"/>
      <c r="DN33" s="126">
        <f t="shared" si="26"/>
        <v>0.35</v>
      </c>
      <c r="DO33" s="127">
        <f t="shared" si="27"/>
        <v>0</v>
      </c>
      <c r="DP33" s="127">
        <f t="shared" si="13"/>
        <v>0</v>
      </c>
      <c r="DQ33" s="127">
        <f t="shared" si="13"/>
        <v>0.62</v>
      </c>
      <c r="DR33" s="127">
        <f t="shared" si="13"/>
        <v>0.02</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21213</v>
      </c>
      <c r="AY34" s="18" t="str">
        <f>IF(IFERROR(比較地域マスタ!$Z19,"")=0,"",IFERROR(比較地域マスタ!$Z19,""))</f>
        <v>各務原市</v>
      </c>
      <c r="BB34" s="110" t="str">
        <f t="shared" si="0"/>
        <v>21213</v>
      </c>
      <c r="BC34" s="1031" t="str">
        <f t="shared" si="0"/>
        <v>各務原市</v>
      </c>
      <c r="BD34" s="34">
        <f t="shared" si="14"/>
        <v>1185.1501263406974</v>
      </c>
      <c r="BE34" s="34">
        <f t="shared" si="15"/>
        <v>579.11639694563723</v>
      </c>
      <c r="BF34" s="34">
        <f>VLOOKUP($AX34&amp;"_"&amp;$BC$14,データシート1!$A:$BT,MATCH($BC$12&amp;"_"&amp;BF$20,データシート1!$A$1:$BT$1,0),0)</f>
        <v>568.13647173089896</v>
      </c>
      <c r="BG34" s="34">
        <f>VLOOKUP($AX34&amp;"_"&amp;$BC$14,データシート1!$A:$BT,MATCH($BC$12&amp;"_"&amp;BG$20,データシート1!$A$1:$BT$1,0),0)</f>
        <v>7.7621510329940673</v>
      </c>
      <c r="BH34" s="34">
        <f>VLOOKUP($AX34&amp;"_"&amp;$BC$14,データシート1!$A:$BT,MATCH($BC$12&amp;"_"&amp;BH$20,データシート1!$A$1:$BT$1,0),0)</f>
        <v>3.2177741817442302</v>
      </c>
      <c r="BI34" s="34">
        <f>VLOOKUP($AX34&amp;"_"&amp;$BC$14,データシート1!$A:$BT,MATCH($BC$12&amp;"_"&amp;BI$20,データシート1!$A$1:$BT$1,0),0)</f>
        <v>180.01870233547982</v>
      </c>
      <c r="BJ34" s="34">
        <f>VLOOKUP($AX34&amp;"_"&amp;$BC$14,データシート1!$A:$BT,MATCH($BC$12&amp;"_"&amp;BJ$20,データシート1!$A$1:$BT$1,0),0)</f>
        <v>190.0909929490501</v>
      </c>
      <c r="BK34" s="34">
        <f t="shared" si="1"/>
        <v>215.33634327978027</v>
      </c>
      <c r="BL34" s="34">
        <f t="shared" si="2"/>
        <v>206.80388495314855</v>
      </c>
      <c r="BM34" s="34">
        <f>VLOOKUP($AX34&amp;"_"&amp;$BC$14,データシート1!$A:$BT,MATCH($BC$12&amp;"_"&amp;BM$20,データシート1!$A$1:$BT$1,0),0)</f>
        <v>128.74548521570068</v>
      </c>
      <c r="BN34" s="34">
        <f>VLOOKUP($AX34&amp;"_"&amp;$BC$14,データシート1!$A:$BT,MATCH($BC$12&amp;"_"&amp;BN$20,データシート1!$A$1:$BT$1,0),0)</f>
        <v>78.058399737447871</v>
      </c>
      <c r="BO34" s="34">
        <f>VLOOKUP($AX34&amp;"_"&amp;$BC$14,データシート1!$A:$BT,MATCH($BC$12&amp;"_"&amp;BO$20,データシート1!$A$1:$BT$1,0),0)</f>
        <v>8.5324583266317102</v>
      </c>
      <c r="BP34" s="34">
        <f>VLOOKUP($AX34&amp;"_"&amp;$BC$14,データシート1!$A:$BT,MATCH($BC$12&amp;"_"&amp;BP$20,データシート1!$A$1:$BT$1,0),0)</f>
        <v>0</v>
      </c>
      <c r="BQ34" s="34">
        <f>VLOOKUP($AX34&amp;"_"&amp;$BC$14,データシート1!$A:$BT,MATCH($BC$12&amp;"_"&amp;BQ$20,データシート1!$A$1:$BT$1,0),0)</f>
        <v>20.587690830749999</v>
      </c>
      <c r="BR34" s="35">
        <f t="shared" si="3"/>
        <v>1185.1501263406974</v>
      </c>
      <c r="BT34" s="121" t="str">
        <f t="shared" si="4"/>
        <v>各務原市</v>
      </c>
      <c r="BU34" s="33">
        <f t="shared" si="25"/>
        <v>1185.1501263406974</v>
      </c>
      <c r="BV34" s="59">
        <f t="shared" si="16"/>
        <v>0.4886439144496682</v>
      </c>
      <c r="BW34" s="59">
        <f t="shared" si="5"/>
        <v>0.4793793284949418</v>
      </c>
      <c r="BX34" s="59">
        <f t="shared" si="5"/>
        <v>6.5495086744501319E-3</v>
      </c>
      <c r="BY34" s="59">
        <f t="shared" si="5"/>
        <v>2.7150772802763136E-3</v>
      </c>
      <c r="BZ34" s="59">
        <f t="shared" si="5"/>
        <v>0.15189527329445646</v>
      </c>
      <c r="CA34" s="59">
        <f t="shared" si="5"/>
        <v>0.16039401990023017</v>
      </c>
      <c r="CB34" s="59">
        <f t="shared" si="5"/>
        <v>0.18169541435620376</v>
      </c>
      <c r="CC34" s="59">
        <f t="shared" si="5"/>
        <v>0.17449593967616744</v>
      </c>
      <c r="CD34" s="59">
        <f t="shared" si="5"/>
        <v>0.10863221658948713</v>
      </c>
      <c r="CE34" s="59">
        <f t="shared" si="5"/>
        <v>6.5863723086680301E-2</v>
      </c>
      <c r="CF34" s="59">
        <f t="shared" si="5"/>
        <v>7.199474680036331E-3</v>
      </c>
      <c r="CG34" s="59">
        <f t="shared" si="5"/>
        <v>0</v>
      </c>
      <c r="CH34" s="59">
        <f t="shared" si="5"/>
        <v>1.7371377999441412E-2</v>
      </c>
      <c r="CI34" s="122">
        <f t="shared" si="6"/>
        <v>1</v>
      </c>
      <c r="CK34" s="123" t="str">
        <f t="shared" si="7"/>
        <v>各務原市</v>
      </c>
      <c r="CL34" s="124">
        <f t="shared" si="17"/>
        <v>579.11639694563723</v>
      </c>
      <c r="CM34" s="65">
        <f t="shared" si="18"/>
        <v>0.33038263293719261</v>
      </c>
      <c r="CN34" s="66">
        <f t="shared" si="19"/>
        <v>568.13647173089896</v>
      </c>
      <c r="CO34" s="65">
        <f t="shared" si="20"/>
        <v>0.3367676773453554</v>
      </c>
      <c r="CP34" s="66">
        <f t="shared" si="8"/>
        <v>7.7621510329940673</v>
      </c>
      <c r="CQ34" s="65">
        <f t="shared" si="21"/>
        <v>0</v>
      </c>
      <c r="CR34" s="66">
        <f t="shared" si="9"/>
        <v>3.2177741817442302</v>
      </c>
      <c r="CS34" s="65">
        <f t="shared" si="22"/>
        <v>0</v>
      </c>
      <c r="CT34" s="66">
        <f t="shared" si="10"/>
        <v>180.01870233547982</v>
      </c>
      <c r="CU34" s="67">
        <f t="shared" si="23"/>
        <v>0.15673927005327001</v>
      </c>
      <c r="CV34" s="16"/>
      <c r="CW34" s="959">
        <f t="shared" si="24"/>
        <v>191.33</v>
      </c>
      <c r="CX34" s="962">
        <f>VLOOKUP($AX34&amp;"_"&amp;$CW$14,データシート1!$A:$BT,MATCH($CW$12&amp;"_"&amp;CX$20,データシート1!$A$1:$BT$1,0),0)</f>
        <v>191.33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28.216000000000001</v>
      </c>
      <c r="DB34" s="962">
        <f>VLOOKUP($AX34&amp;"_"&amp;$CW$14,データシート1!$A:$BT,MATCH($CW$12&amp;"_"&amp;DB$20,データシート1!$A$1:$BT$1,0),0)</f>
        <v>0</v>
      </c>
      <c r="DC34" s="962">
        <f>VLOOKUP($AX34&amp;"_"&amp;$CW$14,データシート1!$A:$BT,MATCH($CW$12&amp;"_"&amp;DC$20,データシート1!$A$1:$BT$1,0),0)</f>
        <v>0</v>
      </c>
      <c r="DD34" s="961">
        <f t="shared" si="11"/>
        <v>219.54600000000002</v>
      </c>
      <c r="DE34" s="16"/>
      <c r="DF34" s="125">
        <f>VLOOKUP($AX34&amp;"_"&amp;$DF$14,データシート1!$A:$BT,MATCH($DF$12&amp;"_"&amp;DF$20,データシート1!$A$1:$BT$1,0),0)</f>
        <v>17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0</v>
      </c>
      <c r="DK34" s="64">
        <f>VLOOKUP($AX34&amp;"_"&amp;$DF$14,データシート1!$A:$BT,MATCH($DF$12&amp;"_"&amp;DK$20,データシート1!$A$1:$BT$1,0),0)</f>
        <v>0</v>
      </c>
      <c r="DL34" s="68">
        <f t="shared" si="12"/>
        <v>22</v>
      </c>
      <c r="DM34" s="16"/>
      <c r="DN34" s="126">
        <f t="shared" si="26"/>
        <v>0.87</v>
      </c>
      <c r="DO34" s="127">
        <f t="shared" si="27"/>
        <v>0</v>
      </c>
      <c r="DP34" s="127">
        <f t="shared" si="13"/>
        <v>0</v>
      </c>
      <c r="DQ34" s="127">
        <f t="shared" si="13"/>
        <v>0.13</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11225</v>
      </c>
      <c r="AY35" s="18" t="str">
        <f>IF(IFERROR(比較地域マスタ!$Z20,"")=0,"",IFERROR(比較地域マスタ!$Z20,""))</f>
        <v>入間市</v>
      </c>
      <c r="BB35" s="110" t="str">
        <f t="shared" si="0"/>
        <v>11225</v>
      </c>
      <c r="BC35" s="1031" t="str">
        <f t="shared" si="0"/>
        <v>入間市</v>
      </c>
      <c r="BD35" s="34">
        <f t="shared" si="14"/>
        <v>774.07265775849692</v>
      </c>
      <c r="BE35" s="34">
        <f t="shared" si="15"/>
        <v>260.53207753996713</v>
      </c>
      <c r="BF35" s="34">
        <f>VLOOKUP($AX35&amp;"_"&amp;$BC$14,データシート1!$A:$BT,MATCH($BC$12&amp;"_"&amp;BF$20,データシート1!$A$1:$BT$1,0),0)</f>
        <v>251.11695573924595</v>
      </c>
      <c r="BG35" s="34">
        <f>VLOOKUP($AX35&amp;"_"&amp;$BC$14,データシート1!$A:$BT,MATCH($BC$12&amp;"_"&amp;BG$20,データシート1!$A$1:$BT$1,0),0)</f>
        <v>6.6040936214396417</v>
      </c>
      <c r="BH35" s="34">
        <f>VLOOKUP($AX35&amp;"_"&amp;$BC$14,データシート1!$A:$BT,MATCH($BC$12&amp;"_"&amp;BH$20,データシート1!$A$1:$BT$1,0),0)</f>
        <v>2.8110281792815699</v>
      </c>
      <c r="BI35" s="34">
        <f>VLOOKUP($AX35&amp;"_"&amp;$BC$14,データシート1!$A:$BT,MATCH($BC$12&amp;"_"&amp;BI$20,データシート1!$A$1:$BT$1,0),0)</f>
        <v>147.09383542284726</v>
      </c>
      <c r="BJ35" s="34">
        <f>VLOOKUP($AX35&amp;"_"&amp;$BC$14,データシート1!$A:$BT,MATCH($BC$12&amp;"_"&amp;BJ$20,データシート1!$A$1:$BT$1,0),0)</f>
        <v>166.86072962567442</v>
      </c>
      <c r="BK35" s="34">
        <f t="shared" si="1"/>
        <v>179.4241997562481</v>
      </c>
      <c r="BL35" s="34">
        <f t="shared" si="2"/>
        <v>170.88164046003664</v>
      </c>
      <c r="BM35" s="34">
        <f>VLOOKUP($AX35&amp;"_"&amp;$BC$14,データシート1!$A:$BT,MATCH($BC$12&amp;"_"&amp;BM$20,データシート1!$A$1:$BT$1,0),0)</f>
        <v>100.73641738506116</v>
      </c>
      <c r="BN35" s="34">
        <f>VLOOKUP($AX35&amp;"_"&amp;$BC$14,データシート1!$A:$BT,MATCH($BC$12&amp;"_"&amp;BN$20,データシート1!$A$1:$BT$1,0),0)</f>
        <v>70.145223074975476</v>
      </c>
      <c r="BO35" s="34">
        <f>VLOOKUP($AX35&amp;"_"&amp;$BC$14,データシート1!$A:$BT,MATCH($BC$12&amp;"_"&amp;BO$20,データシート1!$A$1:$BT$1,0),0)</f>
        <v>8.5425592962114703</v>
      </c>
      <c r="BP35" s="34">
        <f>VLOOKUP($AX35&amp;"_"&amp;$BC$14,データシート1!$A:$BT,MATCH($BC$12&amp;"_"&amp;BP$20,データシート1!$A$1:$BT$1,0),0)</f>
        <v>0</v>
      </c>
      <c r="BQ35" s="34">
        <f>VLOOKUP($AX35&amp;"_"&amp;$BC$14,データシート1!$A:$BT,MATCH($BC$12&amp;"_"&amp;BQ$20,データシート1!$A$1:$BT$1,0),0)</f>
        <v>20.161815413759999</v>
      </c>
      <c r="BR35" s="35">
        <f t="shared" si="3"/>
        <v>774.07265775849692</v>
      </c>
      <c r="BT35" s="121" t="str">
        <f t="shared" si="4"/>
        <v>入間市</v>
      </c>
      <c r="BU35" s="33">
        <f t="shared" si="25"/>
        <v>774.07265775849692</v>
      </c>
      <c r="BV35" s="59">
        <f t="shared" si="16"/>
        <v>0.33657315618716838</v>
      </c>
      <c r="BW35" s="59">
        <f t="shared" si="5"/>
        <v>0.32441005792196831</v>
      </c>
      <c r="BX35" s="59">
        <f t="shared" si="5"/>
        <v>8.531619810165229E-3</v>
      </c>
      <c r="BY35" s="59">
        <f t="shared" si="5"/>
        <v>3.6314784550348801E-3</v>
      </c>
      <c r="BZ35" s="59">
        <f t="shared" si="5"/>
        <v>0.1900258767036041</v>
      </c>
      <c r="CA35" s="59">
        <f t="shared" si="5"/>
        <v>0.21556210254068078</v>
      </c>
      <c r="CB35" s="59">
        <f t="shared" si="5"/>
        <v>0.23179245250156696</v>
      </c>
      <c r="CC35" s="59">
        <f t="shared" si="5"/>
        <v>0.22075659015635976</v>
      </c>
      <c r="CD35" s="59">
        <f t="shared" si="5"/>
        <v>0.13013819358607281</v>
      </c>
      <c r="CE35" s="59">
        <f t="shared" si="5"/>
        <v>9.0618396570286947E-2</v>
      </c>
      <c r="CF35" s="59">
        <f t="shared" si="5"/>
        <v>1.1035862345207219E-2</v>
      </c>
      <c r="CG35" s="59">
        <f t="shared" si="5"/>
        <v>0</v>
      </c>
      <c r="CH35" s="59">
        <f t="shared" si="5"/>
        <v>2.604641206697975E-2</v>
      </c>
      <c r="CI35" s="122">
        <f t="shared" si="6"/>
        <v>1</v>
      </c>
      <c r="CK35" s="123" t="str">
        <f t="shared" si="7"/>
        <v>入間市</v>
      </c>
      <c r="CL35" s="124">
        <f t="shared" si="17"/>
        <v>260.53207753996713</v>
      </c>
      <c r="CM35" s="65">
        <f t="shared" si="18"/>
        <v>0.19926912835535879</v>
      </c>
      <c r="CN35" s="66">
        <f t="shared" si="19"/>
        <v>251.11695573924595</v>
      </c>
      <c r="CO35" s="65">
        <f t="shared" si="20"/>
        <v>0.2067403208483794</v>
      </c>
      <c r="CP35" s="66">
        <f t="shared" si="8"/>
        <v>6.6040936214396417</v>
      </c>
      <c r="CQ35" s="65">
        <f t="shared" si="21"/>
        <v>0</v>
      </c>
      <c r="CR35" s="66">
        <f t="shared" si="9"/>
        <v>2.8110281792815699</v>
      </c>
      <c r="CS35" s="65">
        <f t="shared" si="22"/>
        <v>0</v>
      </c>
      <c r="CT35" s="66">
        <f t="shared" si="10"/>
        <v>147.09383542284726</v>
      </c>
      <c r="CU35" s="67">
        <f t="shared" si="23"/>
        <v>0.26608185099999609</v>
      </c>
      <c r="CV35" s="16"/>
      <c r="CW35" s="959">
        <f t="shared" si="24"/>
        <v>51.915999999999997</v>
      </c>
      <c r="CX35" s="962">
        <f>VLOOKUP($AX35&amp;"_"&amp;$CW$14,データシート1!$A:$BT,MATCH($CW$12&amp;"_"&amp;CX$20,データシート1!$A$1:$BT$1,0),0)</f>
        <v>51.915999999999997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39.138999999999996</v>
      </c>
      <c r="DB35" s="962">
        <f>VLOOKUP($AX35&amp;"_"&amp;$CW$14,データシート1!$A:$BT,MATCH($CW$12&amp;"_"&amp;DB$20,データシート1!$A$1:$BT$1,0),0)</f>
        <v>0</v>
      </c>
      <c r="DC35" s="962">
        <f>VLOOKUP($AX35&amp;"_"&amp;$CW$14,データシート1!$A:$BT,MATCH($CW$12&amp;"_"&amp;DC$20,データシート1!$A$1:$BT$1,0),0)</f>
        <v>0</v>
      </c>
      <c r="DD35" s="961">
        <f t="shared" si="11"/>
        <v>91.054999999999993</v>
      </c>
      <c r="DE35" s="16"/>
      <c r="DF35" s="125">
        <f>VLOOKUP($AX35&amp;"_"&amp;$DF$14,データシート1!$A:$BT,MATCH($DF$12&amp;"_"&amp;DF$20,データシート1!$A$1:$BT$1,0),0)</f>
        <v>11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6</v>
      </c>
      <c r="DJ35" s="64">
        <f>VLOOKUP($AX35&amp;"_"&amp;$DF$14,データシート1!$A:$BT,MATCH($DF$12&amp;"_"&amp;DJ$20,データシート1!$A$1:$BT$1,0),0)</f>
        <v>0</v>
      </c>
      <c r="DK35" s="64">
        <f>VLOOKUP($AX35&amp;"_"&amp;$DF$14,データシート1!$A:$BT,MATCH($DF$12&amp;"_"&amp;DK$20,データシート1!$A$1:$BT$1,0),0)</f>
        <v>0</v>
      </c>
      <c r="DL35" s="68">
        <f t="shared" si="12"/>
        <v>17</v>
      </c>
      <c r="DM35" s="16"/>
      <c r="DN35" s="126">
        <f t="shared" si="26"/>
        <v>0.56999999999999995</v>
      </c>
      <c r="DO35" s="127">
        <f t="shared" si="27"/>
        <v>0</v>
      </c>
      <c r="DP35" s="127">
        <f t="shared" si="13"/>
        <v>0</v>
      </c>
      <c r="DQ35" s="127">
        <f t="shared" si="13"/>
        <v>0.43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47211</v>
      </c>
      <c r="AY36" s="18" t="str">
        <f>IF(IFERROR(比較地域マスタ!$Z21,"")=0,"",IFERROR(比較地域マスタ!$Z21,""))</f>
        <v>沖縄市</v>
      </c>
      <c r="BB36" s="110" t="str">
        <f t="shared" si="0"/>
        <v>47211</v>
      </c>
      <c r="BC36" s="1031" t="str">
        <f t="shared" si="0"/>
        <v>沖縄市</v>
      </c>
      <c r="BD36" s="34">
        <f t="shared" si="14"/>
        <v>787.84915280818143</v>
      </c>
      <c r="BE36" s="34">
        <f t="shared" si="15"/>
        <v>81.819810408360638</v>
      </c>
      <c r="BF36" s="34">
        <f>VLOOKUP($AX36&amp;"_"&amp;$BC$14,データシート1!$A:$BT,MATCH($BC$12&amp;"_"&amp;BF$20,データシート1!$A$1:$BT$1,0),0)</f>
        <v>69.242230169017205</v>
      </c>
      <c r="BG36" s="34">
        <f>VLOOKUP($AX36&amp;"_"&amp;$BC$14,データシート1!$A:$BT,MATCH($BC$12&amp;"_"&amp;BG$20,データシート1!$A$1:$BT$1,0),0)</f>
        <v>9.8392684827426748</v>
      </c>
      <c r="BH36" s="34">
        <f>VLOOKUP($AX36&amp;"_"&amp;$BC$14,データシート1!$A:$BT,MATCH($BC$12&amp;"_"&amp;BH$20,データシート1!$A$1:$BT$1,0),0)</f>
        <v>2.7383117566007549</v>
      </c>
      <c r="BI36" s="34">
        <f>VLOOKUP($AX36&amp;"_"&amp;$BC$14,データシート1!$A:$BT,MATCH($BC$12&amp;"_"&amp;BI$20,データシート1!$A$1:$BT$1,0),0)</f>
        <v>262.23222564617748</v>
      </c>
      <c r="BJ36" s="34">
        <f>VLOOKUP($AX36&amp;"_"&amp;$BC$14,データシート1!$A:$BT,MATCH($BC$12&amp;"_"&amp;BJ$20,データシート1!$A$1:$BT$1,0),0)</f>
        <v>215.92545569536119</v>
      </c>
      <c r="BK36" s="34">
        <f t="shared" si="1"/>
        <v>209.98114518797041</v>
      </c>
      <c r="BL36" s="34">
        <f t="shared" si="2"/>
        <v>199.10401528361348</v>
      </c>
      <c r="BM36" s="34">
        <f>VLOOKUP($AX36&amp;"_"&amp;$BC$14,データシート1!$A:$BT,MATCH($BC$12&amp;"_"&amp;BM$20,データシート1!$A$1:$BT$1,0),0)</f>
        <v>117.45378609220722</v>
      </c>
      <c r="BN36" s="34">
        <f>VLOOKUP($AX36&amp;"_"&amp;$BC$14,データシート1!$A:$BT,MATCH($BC$12&amp;"_"&amp;BN$20,データシート1!$A$1:$BT$1,0),0)</f>
        <v>81.650229191406268</v>
      </c>
      <c r="BO36" s="34">
        <f>VLOOKUP($AX36&amp;"_"&amp;$BC$14,データシート1!$A:$BT,MATCH($BC$12&amp;"_"&amp;BO$20,データシート1!$A$1:$BT$1,0),0)</f>
        <v>8.3563044236136506</v>
      </c>
      <c r="BP36" s="34">
        <f>VLOOKUP($AX36&amp;"_"&amp;$BC$14,データシート1!$A:$BT,MATCH($BC$12&amp;"_"&amp;BP$20,データシート1!$A$1:$BT$1,0),0)</f>
        <v>2.520825480743266</v>
      </c>
      <c r="BQ36" s="34">
        <f>VLOOKUP($AX36&amp;"_"&amp;$BC$14,データシート1!$A:$BT,MATCH($BC$12&amp;"_"&amp;BQ$20,データシート1!$A$1:$BT$1,0),0)</f>
        <v>17.890515870311759</v>
      </c>
      <c r="BR36" s="35">
        <f t="shared" si="3"/>
        <v>787.84915280818143</v>
      </c>
      <c r="BT36" s="121" t="str">
        <f t="shared" si="4"/>
        <v>沖縄市</v>
      </c>
      <c r="BU36" s="33">
        <f t="shared" si="25"/>
        <v>787.84915280818143</v>
      </c>
      <c r="BV36" s="59">
        <f t="shared" si="16"/>
        <v>0.10385212717018864</v>
      </c>
      <c r="BW36" s="59">
        <f t="shared" si="5"/>
        <v>8.7887674845130784E-2</v>
      </c>
      <c r="BX36" s="59">
        <f t="shared" si="5"/>
        <v>1.2488772054487762E-2</v>
      </c>
      <c r="BY36" s="59">
        <f t="shared" si="5"/>
        <v>3.4756802705700881E-3</v>
      </c>
      <c r="BZ36" s="59">
        <f t="shared" si="5"/>
        <v>0.33284572904785936</v>
      </c>
      <c r="CA36" s="59">
        <f t="shared" si="5"/>
        <v>0.27406954101013398</v>
      </c>
      <c r="CB36" s="59">
        <f t="shared" si="5"/>
        <v>0.26652455541713932</v>
      </c>
      <c r="CC36" s="59">
        <f t="shared" si="5"/>
        <v>0.25271844816223288</v>
      </c>
      <c r="CD36" s="59">
        <f t="shared" si="5"/>
        <v>0.14908156678668644</v>
      </c>
      <c r="CE36" s="59">
        <f t="shared" si="5"/>
        <v>0.10363688137554646</v>
      </c>
      <c r="CF36" s="59">
        <f t="shared" si="5"/>
        <v>1.0606477640838651E-2</v>
      </c>
      <c r="CG36" s="59">
        <f t="shared" si="5"/>
        <v>3.1996296140677761E-3</v>
      </c>
      <c r="CH36" s="59">
        <f t="shared" si="5"/>
        <v>2.2708047354678802E-2</v>
      </c>
      <c r="CI36" s="122">
        <f t="shared" si="6"/>
        <v>1</v>
      </c>
      <c r="CK36" s="123" t="str">
        <f t="shared" si="7"/>
        <v>沖縄市</v>
      </c>
      <c r="CL36" s="124">
        <f t="shared" si="17"/>
        <v>81.819810408360638</v>
      </c>
      <c r="CM36" s="65">
        <f t="shared" si="18"/>
        <v>1</v>
      </c>
      <c r="CN36" s="66">
        <f t="shared" si="19"/>
        <v>69.242230169017205</v>
      </c>
      <c r="CO36" s="65">
        <f t="shared" si="20"/>
        <v>1</v>
      </c>
      <c r="CP36" s="66">
        <f t="shared" si="8"/>
        <v>9.8392684827426748</v>
      </c>
      <c r="CQ36" s="65">
        <f t="shared" si="21"/>
        <v>0</v>
      </c>
      <c r="CR36" s="66">
        <f t="shared" si="9"/>
        <v>2.7383117566007549</v>
      </c>
      <c r="CS36" s="65">
        <f t="shared" si="22"/>
        <v>0</v>
      </c>
      <c r="CT36" s="66">
        <f t="shared" si="10"/>
        <v>262.23222564617748</v>
      </c>
      <c r="CU36" s="67">
        <f t="shared" si="23"/>
        <v>4.583342100835805E-2</v>
      </c>
      <c r="CV36" s="16"/>
      <c r="CW36" s="959">
        <f t="shared" si="24"/>
        <v>90.69</v>
      </c>
      <c r="CX36" s="962">
        <f>VLOOKUP($AX36&amp;"_"&amp;$CW$14,データシート1!$A:$BT,MATCH($CW$12&amp;"_"&amp;CX$20,データシート1!$A$1:$BT$1,0),0)</f>
        <v>90.69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12.019</v>
      </c>
      <c r="DB36" s="962">
        <f>VLOOKUP($AX36&amp;"_"&amp;$CW$14,データシート1!$A:$BT,MATCH($CW$12&amp;"_"&amp;DB$20,データシート1!$A$1:$BT$1,0),0)</f>
        <v>0</v>
      </c>
      <c r="DC36" s="962">
        <f>VLOOKUP($AX36&amp;"_"&amp;$CW$14,データシート1!$A:$BT,MATCH($CW$12&amp;"_"&amp;DC$20,データシート1!$A$1:$BT$1,0),0)</f>
        <v>0</v>
      </c>
      <c r="DD36" s="961">
        <f t="shared" si="11"/>
        <v>102.709</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0.88</v>
      </c>
      <c r="DO36" s="127">
        <f t="shared" si="27"/>
        <v>0</v>
      </c>
      <c r="DP36" s="127">
        <f t="shared" si="13"/>
        <v>0</v>
      </c>
      <c r="DQ36" s="127">
        <f t="shared" si="13"/>
        <v>0.12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11224</v>
      </c>
      <c r="AY37" s="18" t="str">
        <f>IF(IFERROR(比較地域マスタ!$Z22,"")=0,"",IFERROR(比較地域マスタ!$Z22,""))</f>
        <v>戸田市</v>
      </c>
      <c r="BB37" s="110" t="str">
        <f t="shared" si="0"/>
        <v>11224</v>
      </c>
      <c r="BC37" s="1031" t="str">
        <f t="shared" si="0"/>
        <v>戸田市</v>
      </c>
      <c r="BD37" s="34">
        <f t="shared" si="14"/>
        <v>640.08661381023865</v>
      </c>
      <c r="BE37" s="34">
        <f t="shared" si="15"/>
        <v>122.54359410720653</v>
      </c>
      <c r="BF37" s="34">
        <f>VLOOKUP($AX37&amp;"_"&amp;$BC$14,データシート1!$A:$BT,MATCH($BC$12&amp;"_"&amp;BF$20,データシート1!$A$1:$BT$1,0),0)</f>
        <v>111.46865893187018</v>
      </c>
      <c r="BG37" s="34">
        <f>VLOOKUP($AX37&amp;"_"&amp;$BC$14,データシート1!$A:$BT,MATCH($BC$12&amp;"_"&amp;BG$20,データシート1!$A$1:$BT$1,0),0)</f>
        <v>7.7017013601984639</v>
      </c>
      <c r="BH37" s="34">
        <f>VLOOKUP($AX37&amp;"_"&amp;$BC$14,データシート1!$A:$BT,MATCH($BC$12&amp;"_"&amp;BH$20,データシート1!$A$1:$BT$1,0),0)</f>
        <v>3.3732338151378838</v>
      </c>
      <c r="BI37" s="34">
        <f>VLOOKUP($AX37&amp;"_"&amp;$BC$14,データシート1!$A:$BT,MATCH($BC$12&amp;"_"&amp;BI$20,データシート1!$A$1:$BT$1,0),0)</f>
        <v>199.0717696569925</v>
      </c>
      <c r="BJ37" s="34">
        <f>VLOOKUP($AX37&amp;"_"&amp;$BC$14,データシート1!$A:$BT,MATCH($BC$12&amp;"_"&amp;BJ$20,データシート1!$A$1:$BT$1,0),0)</f>
        <v>168.17624155965214</v>
      </c>
      <c r="BK37" s="34">
        <f t="shared" si="1"/>
        <v>139.80703790135172</v>
      </c>
      <c r="BL37" s="34">
        <f t="shared" si="2"/>
        <v>131.55553833551647</v>
      </c>
      <c r="BM37" s="34">
        <f>VLOOKUP($AX37&amp;"_"&amp;$BC$14,データシート1!$A:$BT,MATCH($BC$12&amp;"_"&amp;BM$20,データシート1!$A$1:$BT$1,0),0)</f>
        <v>61.716991514048431</v>
      </c>
      <c r="BN37" s="34">
        <f>VLOOKUP($AX37&amp;"_"&amp;$BC$14,データシート1!$A:$BT,MATCH($BC$12&amp;"_"&amp;BN$20,データシート1!$A$1:$BT$1,0),0)</f>
        <v>69.838546821468043</v>
      </c>
      <c r="BO37" s="34">
        <f>VLOOKUP($AX37&amp;"_"&amp;$BC$14,データシート1!$A:$BT,MATCH($BC$12&amp;"_"&amp;BO$20,データシート1!$A$1:$BT$1,0),0)</f>
        <v>8.2514995658352497</v>
      </c>
      <c r="BP37" s="34">
        <f>VLOOKUP($AX37&amp;"_"&amp;$BC$14,データシート1!$A:$BT,MATCH($BC$12&amp;"_"&amp;BP$20,データシート1!$A$1:$BT$1,0),0)</f>
        <v>0</v>
      </c>
      <c r="BQ37" s="34">
        <f>VLOOKUP($AX37&amp;"_"&amp;$BC$14,データシート1!$A:$BT,MATCH($BC$12&amp;"_"&amp;BQ$20,データシート1!$A$1:$BT$1,0),0)</f>
        <v>10.4879705850358</v>
      </c>
      <c r="BR37" s="35">
        <f t="shared" si="3"/>
        <v>640.08661381023865</v>
      </c>
      <c r="BT37" s="121" t="str">
        <f t="shared" si="4"/>
        <v>戸田市</v>
      </c>
      <c r="BU37" s="33">
        <f t="shared" si="25"/>
        <v>640.08661381023865</v>
      </c>
      <c r="BV37" s="59">
        <f t="shared" si="16"/>
        <v>0.19144845629209806</v>
      </c>
      <c r="BW37" s="59">
        <f t="shared" si="5"/>
        <v>0.17414621166396771</v>
      </c>
      <c r="BX37" s="59">
        <f t="shared" si="5"/>
        <v>1.2032279997784371E-2</v>
      </c>
      <c r="BY37" s="59">
        <f t="shared" si="5"/>
        <v>5.2699646303459788E-3</v>
      </c>
      <c r="BZ37" s="59">
        <f t="shared" si="5"/>
        <v>0.31100755016884279</v>
      </c>
      <c r="CA37" s="59">
        <f t="shared" si="5"/>
        <v>0.2627398197855611</v>
      </c>
      <c r="CB37" s="59">
        <f t="shared" si="5"/>
        <v>0.21841893719527025</v>
      </c>
      <c r="CC37" s="59">
        <f t="shared" si="5"/>
        <v>0.20552771374549897</v>
      </c>
      <c r="CD37" s="59">
        <f t="shared" si="5"/>
        <v>9.641975036263635E-2</v>
      </c>
      <c r="CE37" s="59">
        <f t="shared" si="5"/>
        <v>0.10910796338286262</v>
      </c>
      <c r="CF37" s="59">
        <f t="shared" si="5"/>
        <v>1.2891223449771292E-2</v>
      </c>
      <c r="CG37" s="59">
        <f t="shared" si="5"/>
        <v>0</v>
      </c>
      <c r="CH37" s="59">
        <f t="shared" si="5"/>
        <v>1.6385236558227861E-2</v>
      </c>
      <c r="CI37" s="122">
        <f t="shared" si="6"/>
        <v>1</v>
      </c>
      <c r="CK37" s="123" t="str">
        <f t="shared" si="7"/>
        <v>戸田市</v>
      </c>
      <c r="CL37" s="124">
        <f t="shared" si="17"/>
        <v>122.54359410720653</v>
      </c>
      <c r="CM37" s="65">
        <f t="shared" si="18"/>
        <v>0.22642554433098888</v>
      </c>
      <c r="CN37" s="66">
        <f t="shared" si="19"/>
        <v>111.46865893187018</v>
      </c>
      <c r="CO37" s="65">
        <f t="shared" si="20"/>
        <v>0.24892198637608989</v>
      </c>
      <c r="CP37" s="66">
        <f t="shared" si="8"/>
        <v>7.7017013601984639</v>
      </c>
      <c r="CQ37" s="65">
        <f t="shared" si="21"/>
        <v>0</v>
      </c>
      <c r="CR37" s="66">
        <f t="shared" si="9"/>
        <v>3.3732338151378838</v>
      </c>
      <c r="CS37" s="65">
        <f t="shared" si="22"/>
        <v>0</v>
      </c>
      <c r="CT37" s="66">
        <f t="shared" si="10"/>
        <v>199.0717696569925</v>
      </c>
      <c r="CU37" s="67">
        <f t="shared" si="23"/>
        <v>0.54575292211043958</v>
      </c>
      <c r="CV37" s="16"/>
      <c r="CW37" s="959">
        <f t="shared" si="24"/>
        <v>27.747</v>
      </c>
      <c r="CX37" s="962">
        <f>VLOOKUP($AX37&amp;"_"&amp;$CW$14,データシート1!$A:$BT,MATCH($CW$12&amp;"_"&amp;CX$20,データシート1!$A$1:$BT$1,0),0)</f>
        <v>27.747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108.64400000000001</v>
      </c>
      <c r="DB37" s="962">
        <f>VLOOKUP($AX37&amp;"_"&amp;$CW$14,データシート1!$A:$BT,MATCH($CW$12&amp;"_"&amp;DB$20,データシート1!$A$1:$BT$1,0),0)</f>
        <v>0</v>
      </c>
      <c r="DC37" s="962">
        <f>VLOOKUP($AX37&amp;"_"&amp;$CW$14,データシート1!$A:$BT,MATCH($CW$12&amp;"_"&amp;DC$20,データシート1!$A$1:$BT$1,0),0)</f>
        <v>0</v>
      </c>
      <c r="DD37" s="961">
        <f t="shared" si="11"/>
        <v>136.39100000000002</v>
      </c>
      <c r="DE37" s="16"/>
      <c r="DF37" s="125">
        <f>VLOOKUP($AX37&amp;"_"&amp;$DF$14,データシート1!$A:$BT,MATCH($DF$12&amp;"_"&amp;DF$20,データシート1!$A$1:$BT$1,0),0)</f>
        <v>4</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10</v>
      </c>
      <c r="DJ37" s="64">
        <f>VLOOKUP($AX37&amp;"_"&amp;$DF$14,データシート1!$A:$BT,MATCH($DF$12&amp;"_"&amp;DJ$20,データシート1!$A$1:$BT$1,0),0)</f>
        <v>0</v>
      </c>
      <c r="DK37" s="64">
        <f>VLOOKUP($AX37&amp;"_"&amp;$DF$14,データシート1!$A:$BT,MATCH($DF$12&amp;"_"&amp;DK$20,データシート1!$A$1:$BT$1,0),0)</f>
        <v>0</v>
      </c>
      <c r="DL37" s="68">
        <f t="shared" si="12"/>
        <v>14</v>
      </c>
      <c r="DM37" s="16"/>
      <c r="DN37" s="126">
        <f t="shared" si="26"/>
        <v>0.2</v>
      </c>
      <c r="DO37" s="127">
        <f t="shared" si="27"/>
        <v>0</v>
      </c>
      <c r="DP37" s="127">
        <f t="shared" ref="DP37:DP68" si="29">IF($DD37=0,0,ROUND(CZ37/$DD37,2))</f>
        <v>0</v>
      </c>
      <c r="DQ37" s="127">
        <f t="shared" ref="DQ37:DQ68" si="30">IF($DD37=0,0,ROUND(DA37/$DD37,2))</f>
        <v>0.8</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11237</v>
      </c>
      <c r="AY38" s="18" t="str">
        <f>IF(IFERROR(比較地域マスタ!$Z23,"")=0,"",IFERROR(比較地域マスタ!$Z23,""))</f>
        <v>三郷市</v>
      </c>
      <c r="BB38" s="110" t="str">
        <f t="shared" si="0"/>
        <v>11237</v>
      </c>
      <c r="BC38" s="1031" t="str">
        <f t="shared" si="0"/>
        <v>三郷市</v>
      </c>
      <c r="BD38" s="34">
        <f t="shared" si="14"/>
        <v>600.87787236903614</v>
      </c>
      <c r="BE38" s="34">
        <f t="shared" si="15"/>
        <v>72.118775860615045</v>
      </c>
      <c r="BF38" s="34">
        <f>VLOOKUP($AX38&amp;"_"&amp;$BC$14,データシート1!$A:$BT,MATCH($BC$12&amp;"_"&amp;BF$20,データシート1!$A$1:$BT$1,0),0)</f>
        <v>60.482382262006368</v>
      </c>
      <c r="BG38" s="34">
        <f>VLOOKUP($AX38&amp;"_"&amp;$BC$14,データシート1!$A:$BT,MATCH($BC$12&amp;"_"&amp;BG$20,データシート1!$A$1:$BT$1,0),0)</f>
        <v>10.64172208901674</v>
      </c>
      <c r="BH38" s="34">
        <f>VLOOKUP($AX38&amp;"_"&amp;$BC$14,データシート1!$A:$BT,MATCH($BC$12&amp;"_"&amp;BH$20,データシート1!$A$1:$BT$1,0),0)</f>
        <v>0.99467150959194006</v>
      </c>
      <c r="BI38" s="34">
        <f>VLOOKUP($AX38&amp;"_"&amp;$BC$14,データシート1!$A:$BT,MATCH($BC$12&amp;"_"&amp;BI$20,データシート1!$A$1:$BT$1,0),0)</f>
        <v>166.84000691337621</v>
      </c>
      <c r="BJ38" s="34">
        <f>VLOOKUP($AX38&amp;"_"&amp;$BC$14,データシート1!$A:$BT,MATCH($BC$12&amp;"_"&amp;BJ$20,データシート1!$A$1:$BT$1,0),0)</f>
        <v>166.24532915655988</v>
      </c>
      <c r="BK38" s="34">
        <f t="shared" si="1"/>
        <v>178.26720382693517</v>
      </c>
      <c r="BL38" s="34">
        <f t="shared" si="2"/>
        <v>169.91516166216155</v>
      </c>
      <c r="BM38" s="34">
        <f>VLOOKUP($AX38&amp;"_"&amp;$BC$14,データシート1!$A:$BT,MATCH($BC$12&amp;"_"&amp;BM$20,データシート1!$A$1:$BT$1,0),0)</f>
        <v>82.54030907194965</v>
      </c>
      <c r="BN38" s="34">
        <f>VLOOKUP($AX38&amp;"_"&amp;$BC$14,データシート1!$A:$BT,MATCH($BC$12&amp;"_"&amp;BN$20,データシート1!$A$1:$BT$1,0),0)</f>
        <v>87.374852590211901</v>
      </c>
      <c r="BO38" s="34">
        <f>VLOOKUP($AX38&amp;"_"&amp;$BC$14,データシート1!$A:$BT,MATCH($BC$12&amp;"_"&amp;BO$20,データシート1!$A$1:$BT$1,0),0)</f>
        <v>8.3520421647736303</v>
      </c>
      <c r="BP38" s="34">
        <f>VLOOKUP($AX38&amp;"_"&amp;$BC$14,データシート1!$A:$BT,MATCH($BC$12&amp;"_"&amp;BP$20,データシート1!$A$1:$BT$1,0),0)</f>
        <v>0</v>
      </c>
      <c r="BQ38" s="34">
        <f>VLOOKUP($AX38&amp;"_"&amp;$BC$14,データシート1!$A:$BT,MATCH($BC$12&amp;"_"&amp;BQ$20,データシート1!$A$1:$BT$1,0),0)</f>
        <v>17.406556611549821</v>
      </c>
      <c r="BR38" s="35">
        <f t="shared" si="3"/>
        <v>600.87787236903614</v>
      </c>
      <c r="BT38" s="121" t="str">
        <f t="shared" si="4"/>
        <v>三郷市</v>
      </c>
      <c r="BU38" s="33">
        <f t="shared" si="25"/>
        <v>600.87787236903614</v>
      </c>
      <c r="BV38" s="59">
        <f t="shared" si="16"/>
        <v>0.12002235258935023</v>
      </c>
      <c r="BW38" s="59">
        <f t="shared" si="5"/>
        <v>0.10065669754745173</v>
      </c>
      <c r="BX38" s="59">
        <f t="shared" si="5"/>
        <v>1.7710291189556408E-2</v>
      </c>
      <c r="BY38" s="59">
        <f t="shared" si="5"/>
        <v>1.6553638523421129E-3</v>
      </c>
      <c r="BZ38" s="59">
        <f t="shared" si="5"/>
        <v>0.27766042749350817</v>
      </c>
      <c r="CA38" s="59">
        <f t="shared" si="5"/>
        <v>0.27667074592232344</v>
      </c>
      <c r="CB38" s="59">
        <f t="shared" si="5"/>
        <v>0.29667793078166521</v>
      </c>
      <c r="CC38" s="59">
        <f t="shared" si="5"/>
        <v>0.28277819749336047</v>
      </c>
      <c r="CD38" s="59">
        <f t="shared" si="5"/>
        <v>0.13736619846978915</v>
      </c>
      <c r="CE38" s="59">
        <f t="shared" si="5"/>
        <v>0.14541199902357133</v>
      </c>
      <c r="CF38" s="59">
        <f t="shared" si="5"/>
        <v>1.3899733288304759E-2</v>
      </c>
      <c r="CG38" s="59">
        <f t="shared" si="5"/>
        <v>0</v>
      </c>
      <c r="CH38" s="59">
        <f t="shared" si="5"/>
        <v>2.8968543213152939E-2</v>
      </c>
      <c r="CI38" s="122">
        <f t="shared" si="6"/>
        <v>1</v>
      </c>
      <c r="CK38" s="123" t="str">
        <f t="shared" si="7"/>
        <v>三郷市</v>
      </c>
      <c r="CL38" s="124">
        <f t="shared" si="17"/>
        <v>72.118775860615045</v>
      </c>
      <c r="CM38" s="65">
        <f t="shared" si="18"/>
        <v>0.88852035042644595</v>
      </c>
      <c r="CN38" s="66">
        <f t="shared" si="19"/>
        <v>60.482382262006368</v>
      </c>
      <c r="CO38" s="65">
        <f t="shared" si="20"/>
        <v>1</v>
      </c>
      <c r="CP38" s="66">
        <f t="shared" si="8"/>
        <v>10.64172208901674</v>
      </c>
      <c r="CQ38" s="65">
        <f t="shared" si="21"/>
        <v>0</v>
      </c>
      <c r="CR38" s="66">
        <f t="shared" si="9"/>
        <v>0.99467150959194006</v>
      </c>
      <c r="CS38" s="65">
        <f t="shared" si="22"/>
        <v>0</v>
      </c>
      <c r="CT38" s="66">
        <f t="shared" si="10"/>
        <v>166.84000691337621</v>
      </c>
      <c r="CU38" s="67">
        <f t="shared" si="23"/>
        <v>0.97995680427469378</v>
      </c>
      <c r="CV38" s="16"/>
      <c r="CW38" s="959">
        <f t="shared" si="24"/>
        <v>64.078999999999994</v>
      </c>
      <c r="CX38" s="962">
        <f>VLOOKUP($AX38&amp;"_"&amp;$CW$14,データシート1!$A:$BT,MATCH($CW$12&amp;"_"&amp;CX$20,データシート1!$A$1:$BT$1,0),0)</f>
        <v>64.078999999999994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163.49599999999998</v>
      </c>
      <c r="DB38" s="962">
        <f>VLOOKUP($AX38&amp;"_"&amp;$CW$14,データシート1!$A:$BT,MATCH($CW$12&amp;"_"&amp;DB$20,データシート1!$A$1:$BT$1,0),0)</f>
        <v>0</v>
      </c>
      <c r="DC38" s="962">
        <f>VLOOKUP($AX38&amp;"_"&amp;$CW$14,データシート1!$A:$BT,MATCH($CW$12&amp;"_"&amp;DC$20,データシート1!$A$1:$BT$1,0),0)</f>
        <v>0</v>
      </c>
      <c r="DD38" s="961">
        <f t="shared" si="11"/>
        <v>227.57499999999999</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9</v>
      </c>
      <c r="DJ38" s="64">
        <f>VLOOKUP($AX38&amp;"_"&amp;$DF$14,データシート1!$A:$BT,MATCH($DF$12&amp;"_"&amp;DJ$20,データシート1!$A$1:$BT$1,0),0)</f>
        <v>0</v>
      </c>
      <c r="DK38" s="64">
        <f>VLOOKUP($AX38&amp;"_"&amp;$DF$14,データシート1!$A:$BT,MATCH($DF$12&amp;"_"&amp;DK$20,データシート1!$A$1:$BT$1,0),0)</f>
        <v>0</v>
      </c>
      <c r="DL38" s="68">
        <f t="shared" si="12"/>
        <v>13</v>
      </c>
      <c r="DM38" s="16"/>
      <c r="DN38" s="126">
        <f t="shared" si="26"/>
        <v>0.28000000000000003</v>
      </c>
      <c r="DO38" s="127">
        <f t="shared" si="27"/>
        <v>0</v>
      </c>
      <c r="DP38" s="127">
        <f t="shared" si="29"/>
        <v>0</v>
      </c>
      <c r="DQ38" s="127">
        <f t="shared" si="30"/>
        <v>0.72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08203</v>
      </c>
      <c r="AY39" s="18" t="str">
        <f>IF(IFERROR(比較地域マスタ!$Z24,"")=0,"",IFERROR(比較地域マスタ!$Z24,""))</f>
        <v>土浦市</v>
      </c>
      <c r="BB39" s="110" t="str">
        <f t="shared" si="0"/>
        <v>08203</v>
      </c>
      <c r="BC39" s="1031" t="str">
        <f t="shared" si="0"/>
        <v>土浦市</v>
      </c>
      <c r="BD39" s="34">
        <f t="shared" si="14"/>
        <v>2074.0290707923964</v>
      </c>
      <c r="BE39" s="34">
        <f t="shared" si="15"/>
        <v>1315.2565798983592</v>
      </c>
      <c r="BF39" s="34">
        <f>VLOOKUP($AX39&amp;"_"&amp;$BC$14,データシート1!$A:$BT,MATCH($BC$12&amp;"_"&amp;BF$20,データシート1!$A$1:$BT$1,0),0)</f>
        <v>1288.6891992382245</v>
      </c>
      <c r="BG39" s="34">
        <f>VLOOKUP($AX39&amp;"_"&amp;$BC$14,データシート1!$A:$BT,MATCH($BC$12&amp;"_"&amp;BG$20,データシート1!$A$1:$BT$1,0),0)</f>
        <v>9.2425999820878584</v>
      </c>
      <c r="BH39" s="34">
        <f>VLOOKUP($AX39&amp;"_"&amp;$BC$14,データシート1!$A:$BT,MATCH($BC$12&amp;"_"&amp;BH$20,データシート1!$A$1:$BT$1,0),0)</f>
        <v>17.324780678046835</v>
      </c>
      <c r="BI39" s="34">
        <f>VLOOKUP($AX39&amp;"_"&amp;$BC$14,データシート1!$A:$BT,MATCH($BC$12&amp;"_"&amp;BI$20,データシート1!$A$1:$BT$1,0),0)</f>
        <v>268.86443580893018</v>
      </c>
      <c r="BJ39" s="34">
        <f>VLOOKUP($AX39&amp;"_"&amp;$BC$14,データシート1!$A:$BT,MATCH($BC$12&amp;"_"&amp;BJ$20,データシート1!$A$1:$BT$1,0),0)</f>
        <v>220.80942213966026</v>
      </c>
      <c r="BK39" s="34">
        <f t="shared" si="1"/>
        <v>251.95989424106679</v>
      </c>
      <c r="BL39" s="34">
        <f t="shared" si="2"/>
        <v>243.6401743551105</v>
      </c>
      <c r="BM39" s="34">
        <f>VLOOKUP($AX39&amp;"_"&amp;$BC$14,データシート1!$A:$BT,MATCH($BC$12&amp;"_"&amp;BM$20,データシート1!$A$1:$BT$1,0),0)</f>
        <v>135.0953670530817</v>
      </c>
      <c r="BN39" s="34">
        <f>VLOOKUP($AX39&amp;"_"&amp;$BC$14,データシート1!$A:$BT,MATCH($BC$12&amp;"_"&amp;BN$20,データシート1!$A$1:$BT$1,0),0)</f>
        <v>108.54480730202881</v>
      </c>
      <c r="BO39" s="34">
        <f>VLOOKUP($AX39&amp;"_"&amp;$BC$14,データシート1!$A:$BT,MATCH($BC$12&amp;"_"&amp;BO$20,データシート1!$A$1:$BT$1,0),0)</f>
        <v>8.2500982752577094</v>
      </c>
      <c r="BP39" s="34">
        <f>VLOOKUP($AX39&amp;"_"&amp;$BC$14,データシート1!$A:$BT,MATCH($BC$12&amp;"_"&amp;BP$20,データシート1!$A$1:$BT$1,0),0)</f>
        <v>6.9621610698577155E-2</v>
      </c>
      <c r="BQ39" s="34">
        <f>VLOOKUP($AX39&amp;"_"&amp;$BC$14,データシート1!$A:$BT,MATCH($BC$12&amp;"_"&amp;BQ$20,データシート1!$A$1:$BT$1,0),0)</f>
        <v>17.13873870438</v>
      </c>
      <c r="BR39" s="35">
        <f t="shared" si="3"/>
        <v>2074.0290707923964</v>
      </c>
      <c r="BT39" s="121" t="str">
        <f t="shared" si="4"/>
        <v>土浦市</v>
      </c>
      <c r="BU39" s="33">
        <f t="shared" si="25"/>
        <v>2074.0290707923964</v>
      </c>
      <c r="BV39" s="59">
        <f t="shared" si="16"/>
        <v>0.6341553252172385</v>
      </c>
      <c r="BW39" s="59">
        <f t="shared" si="5"/>
        <v>0.62134577445718853</v>
      </c>
      <c r="BX39" s="59">
        <f t="shared" si="5"/>
        <v>4.4563502567283994E-3</v>
      </c>
      <c r="BY39" s="59">
        <f t="shared" si="5"/>
        <v>8.3532005033216776E-3</v>
      </c>
      <c r="BZ39" s="59">
        <f t="shared" si="5"/>
        <v>0.12963388006235069</v>
      </c>
      <c r="CA39" s="59">
        <f t="shared" si="5"/>
        <v>0.10646399573140919</v>
      </c>
      <c r="CB39" s="59">
        <f t="shared" si="5"/>
        <v>0.12148329924074008</v>
      </c>
      <c r="CC39" s="59">
        <f t="shared" si="5"/>
        <v>0.11747191868531823</v>
      </c>
      <c r="CD39" s="59">
        <f t="shared" si="5"/>
        <v>6.5136679594113706E-2</v>
      </c>
      <c r="CE39" s="59">
        <f t="shared" si="5"/>
        <v>5.2335239091204522E-2</v>
      </c>
      <c r="CF39" s="59">
        <f t="shared" si="5"/>
        <v>3.9778122647556261E-3</v>
      </c>
      <c r="CG39" s="59">
        <f t="shared" si="5"/>
        <v>3.3568290666233413E-5</v>
      </c>
      <c r="CH39" s="59">
        <f t="shared" si="5"/>
        <v>8.2634997482615002E-3</v>
      </c>
      <c r="CI39" s="122">
        <f t="shared" si="6"/>
        <v>1</v>
      </c>
      <c r="CK39" s="123" t="str">
        <f t="shared" si="7"/>
        <v>土浦市</v>
      </c>
      <c r="CL39" s="124">
        <f t="shared" si="17"/>
        <v>1315.2565798983592</v>
      </c>
      <c r="CM39" s="65">
        <f t="shared" si="18"/>
        <v>0.23054056876372545</v>
      </c>
      <c r="CN39" s="66">
        <f t="shared" si="19"/>
        <v>1288.6891992382245</v>
      </c>
      <c r="CO39" s="65">
        <f t="shared" si="20"/>
        <v>0.2352933509330572</v>
      </c>
      <c r="CP39" s="66">
        <f t="shared" si="8"/>
        <v>9.2425999820878584</v>
      </c>
      <c r="CQ39" s="65">
        <f t="shared" si="21"/>
        <v>0</v>
      </c>
      <c r="CR39" s="66">
        <f t="shared" si="9"/>
        <v>17.324780678046835</v>
      </c>
      <c r="CS39" s="65">
        <f t="shared" si="22"/>
        <v>0</v>
      </c>
      <c r="CT39" s="66">
        <f t="shared" si="10"/>
        <v>268.86443580893018</v>
      </c>
      <c r="CU39" s="67">
        <f t="shared" si="23"/>
        <v>0.29784154887970582</v>
      </c>
      <c r="CV39" s="16"/>
      <c r="CW39" s="959">
        <f t="shared" si="24"/>
        <v>303.22000000000003</v>
      </c>
      <c r="CX39" s="962">
        <f>VLOOKUP($AX39&amp;"_"&amp;$CW$14,データシート1!$A:$BT,MATCH($CW$12&amp;"_"&amp;CX$20,データシート1!$A$1:$BT$1,0),0)</f>
        <v>303.22000000000003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80.079000000000008</v>
      </c>
      <c r="DB39" s="962">
        <f>VLOOKUP($AX39&amp;"_"&amp;$CW$14,データシート1!$A:$BT,MATCH($CW$12&amp;"_"&amp;DB$20,データシート1!$A$1:$BT$1,0),0)</f>
        <v>0</v>
      </c>
      <c r="DC39" s="962">
        <f>VLOOKUP($AX39&amp;"_"&amp;$CW$14,データシート1!$A:$BT,MATCH($CW$12&amp;"_"&amp;DC$20,データシート1!$A$1:$BT$1,0),0)</f>
        <v>0</v>
      </c>
      <c r="DD39" s="961">
        <f t="shared" si="11"/>
        <v>383.29900000000004</v>
      </c>
      <c r="DE39" s="16"/>
      <c r="DF39" s="125">
        <f>VLOOKUP($AX39&amp;"_"&amp;$DF$14,データシート1!$A:$BT,MATCH($DF$12&amp;"_"&amp;DF$20,データシート1!$A$1:$BT$1,0),0)</f>
        <v>17</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22</v>
      </c>
      <c r="DM39" s="16"/>
      <c r="DN39" s="126">
        <f t="shared" si="26"/>
        <v>0.79</v>
      </c>
      <c r="DO39" s="127">
        <f t="shared" si="27"/>
        <v>0</v>
      </c>
      <c r="DP39" s="127">
        <f t="shared" si="29"/>
        <v>0</v>
      </c>
      <c r="DQ39" s="127">
        <f t="shared" si="30"/>
        <v>0.21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11218</v>
      </c>
      <c r="AY40" s="18" t="str">
        <f>IF(IFERROR(比較地域マスタ!$Z25,"")=0,"",IFERROR(比較地域マスタ!$Z25,""))</f>
        <v>深谷市</v>
      </c>
      <c r="BB40" s="110" t="str">
        <f t="shared" si="0"/>
        <v>11218</v>
      </c>
      <c r="BC40" s="1031" t="str">
        <f t="shared" si="0"/>
        <v>深谷市</v>
      </c>
      <c r="BD40" s="34">
        <f t="shared" si="14"/>
        <v>863.26044131195022</v>
      </c>
      <c r="BE40" s="34">
        <f t="shared" si="15"/>
        <v>283.82347909195357</v>
      </c>
      <c r="BF40" s="34">
        <f>VLOOKUP($AX40&amp;"_"&amp;$BC$14,データシート1!$A:$BT,MATCH($BC$12&amp;"_"&amp;BF$20,データシート1!$A$1:$BT$1,0),0)</f>
        <v>233.76483359678778</v>
      </c>
      <c r="BG40" s="34">
        <f>VLOOKUP($AX40&amp;"_"&amp;$BC$14,データシート1!$A:$BT,MATCH($BC$12&amp;"_"&amp;BG$20,データシート1!$A$1:$BT$1,0),0)</f>
        <v>7.374263757459488</v>
      </c>
      <c r="BH40" s="34">
        <f>VLOOKUP($AX40&amp;"_"&amp;$BC$14,データシート1!$A:$BT,MATCH($BC$12&amp;"_"&amp;BH$20,データシート1!$A$1:$BT$1,0),0)</f>
        <v>42.684381737706303</v>
      </c>
      <c r="BI40" s="34">
        <f>VLOOKUP($AX40&amp;"_"&amp;$BC$14,データシート1!$A:$BT,MATCH($BC$12&amp;"_"&amp;BI$20,データシート1!$A$1:$BT$1,0),0)</f>
        <v>157.27934845921601</v>
      </c>
      <c r="BJ40" s="34">
        <f>VLOOKUP($AX40&amp;"_"&amp;$BC$14,データシート1!$A:$BT,MATCH($BC$12&amp;"_"&amp;BJ$20,データシート1!$A$1:$BT$1,0),0)</f>
        <v>152.99054982178433</v>
      </c>
      <c r="BK40" s="34">
        <f t="shared" si="1"/>
        <v>246.2078973067361</v>
      </c>
      <c r="BL40" s="34">
        <f t="shared" si="2"/>
        <v>237.89456579416697</v>
      </c>
      <c r="BM40" s="34">
        <f>VLOOKUP($AX40&amp;"_"&amp;$BC$14,データシート1!$A:$BT,MATCH($BC$12&amp;"_"&amp;BM$20,データシート1!$A$1:$BT$1,0),0)</f>
        <v>131.67306344295213</v>
      </c>
      <c r="BN40" s="34">
        <f>VLOOKUP($AX40&amp;"_"&amp;$BC$14,データシート1!$A:$BT,MATCH($BC$12&amp;"_"&amp;BN$20,データシート1!$A$1:$BT$1,0),0)</f>
        <v>106.22150235121485</v>
      </c>
      <c r="BO40" s="34">
        <f>VLOOKUP($AX40&amp;"_"&amp;$BC$14,データシート1!$A:$BT,MATCH($BC$12&amp;"_"&amp;BO$20,データシート1!$A$1:$BT$1,0),0)</f>
        <v>8.3133315125691301</v>
      </c>
      <c r="BP40" s="34">
        <f>VLOOKUP($AX40&amp;"_"&amp;$BC$14,データシート1!$A:$BT,MATCH($BC$12&amp;"_"&amp;BP$20,データシート1!$A$1:$BT$1,0),0)</f>
        <v>0</v>
      </c>
      <c r="BQ40" s="34">
        <f>VLOOKUP($AX40&amp;"_"&amp;$BC$14,データシート1!$A:$BT,MATCH($BC$12&amp;"_"&amp;BQ$20,データシート1!$A$1:$BT$1,0),0)</f>
        <v>22.959166632260271</v>
      </c>
      <c r="BR40" s="35">
        <f t="shared" si="3"/>
        <v>863.26044131195022</v>
      </c>
      <c r="BT40" s="121" t="str">
        <f t="shared" si="4"/>
        <v>深谷市</v>
      </c>
      <c r="BU40" s="33">
        <f t="shared" si="25"/>
        <v>863.26044131195022</v>
      </c>
      <c r="BV40" s="59">
        <f t="shared" si="16"/>
        <v>0.32878082385034291</v>
      </c>
      <c r="BW40" s="59">
        <f t="shared" si="5"/>
        <v>0.27079294082040978</v>
      </c>
      <c r="BX40" s="59">
        <f t="shared" si="5"/>
        <v>8.5423394894041053E-3</v>
      </c>
      <c r="BY40" s="59">
        <f t="shared" si="5"/>
        <v>4.9445543540528984E-2</v>
      </c>
      <c r="BZ40" s="59">
        <f t="shared" si="5"/>
        <v>0.1821922341537959</v>
      </c>
      <c r="CA40" s="59">
        <f t="shared" si="5"/>
        <v>0.17722409425975219</v>
      </c>
      <c r="CB40" s="59">
        <f t="shared" si="5"/>
        <v>0.28520697291834518</v>
      </c>
      <c r="CC40" s="59">
        <f t="shared" si="5"/>
        <v>0.27557681831525133</v>
      </c>
      <c r="CD40" s="59">
        <f t="shared" si="5"/>
        <v>0.15252994014510898</v>
      </c>
      <c r="CE40" s="59">
        <f t="shared" si="5"/>
        <v>0.12304687817014234</v>
      </c>
      <c r="CF40" s="59">
        <f t="shared" si="5"/>
        <v>9.6301546030938788E-3</v>
      </c>
      <c r="CG40" s="59">
        <f t="shared" si="5"/>
        <v>0</v>
      </c>
      <c r="CH40" s="59">
        <f t="shared" si="5"/>
        <v>2.6595874817763928E-2</v>
      </c>
      <c r="CI40" s="122">
        <f t="shared" si="6"/>
        <v>1</v>
      </c>
      <c r="CK40" s="123" t="str">
        <f t="shared" si="7"/>
        <v>深谷市</v>
      </c>
      <c r="CL40" s="124">
        <f t="shared" si="17"/>
        <v>283.82347909195357</v>
      </c>
      <c r="CM40" s="65">
        <f t="shared" si="18"/>
        <v>0.74425132366009583</v>
      </c>
      <c r="CN40" s="66">
        <f t="shared" si="19"/>
        <v>233.76483359678778</v>
      </c>
      <c r="CO40" s="65">
        <f t="shared" si="20"/>
        <v>0.90362607903784653</v>
      </c>
      <c r="CP40" s="66">
        <f t="shared" si="8"/>
        <v>7.374263757459488</v>
      </c>
      <c r="CQ40" s="65">
        <f t="shared" si="21"/>
        <v>0</v>
      </c>
      <c r="CR40" s="66">
        <f t="shared" si="9"/>
        <v>42.684381737706303</v>
      </c>
      <c r="CS40" s="65">
        <f t="shared" si="22"/>
        <v>0</v>
      </c>
      <c r="CT40" s="66">
        <f t="shared" si="10"/>
        <v>157.27934845921601</v>
      </c>
      <c r="CU40" s="67">
        <f t="shared" si="23"/>
        <v>5.6135786970718804E-2</v>
      </c>
      <c r="CV40" s="16"/>
      <c r="CW40" s="959">
        <f t="shared" si="24"/>
        <v>211.23599999999999</v>
      </c>
      <c r="CX40" s="962">
        <f>VLOOKUP($AX40&amp;"_"&amp;$CW$14,データシート1!$A:$BT,MATCH($CW$12&amp;"_"&amp;CX$20,データシート1!$A$1:$BT$1,0),0)</f>
        <v>211.23599999999999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8.8290000000000006</v>
      </c>
      <c r="DB40" s="962">
        <f>VLOOKUP($AX40&amp;"_"&amp;$CW$14,データシート1!$A:$BT,MATCH($CW$12&amp;"_"&amp;DB$20,データシート1!$A$1:$BT$1,0),0)</f>
        <v>0</v>
      </c>
      <c r="DC40" s="962">
        <f>VLOOKUP($AX40&amp;"_"&amp;$CW$14,データシート1!$A:$BT,MATCH($CW$12&amp;"_"&amp;DC$20,データシート1!$A$1:$BT$1,0),0)</f>
        <v>0</v>
      </c>
      <c r="DD40" s="961">
        <f t="shared" si="11"/>
        <v>220.065</v>
      </c>
      <c r="DE40" s="16"/>
      <c r="DF40" s="125">
        <f>VLOOKUP($AX40&amp;"_"&amp;$DF$14,データシート1!$A:$BT,MATCH($DF$12&amp;"_"&amp;DF$20,データシート1!$A$1:$BT$1,0),0)</f>
        <v>21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0</v>
      </c>
      <c r="DK40" s="64">
        <f>VLOOKUP($AX40&amp;"_"&amp;$DF$14,データシート1!$A:$BT,MATCH($DF$12&amp;"_"&amp;DK$20,データシート1!$A$1:$BT$1,0),0)</f>
        <v>0</v>
      </c>
      <c r="DL40" s="68">
        <f t="shared" si="12"/>
        <v>23</v>
      </c>
      <c r="DM40" s="16"/>
      <c r="DN40" s="126">
        <f t="shared" si="26"/>
        <v>0.96</v>
      </c>
      <c r="DO40" s="127">
        <f t="shared" si="27"/>
        <v>0</v>
      </c>
      <c r="DP40" s="127">
        <f t="shared" si="29"/>
        <v>0</v>
      </c>
      <c r="DQ40" s="127">
        <f t="shared" si="30"/>
        <v>0.04</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27209</v>
      </c>
      <c r="AY41" s="18" t="str">
        <f>IF(IFERROR(比較地域マスタ!$Z26,"")=0,"",IFERROR(比較地域マスタ!$Z26,""))</f>
        <v>守口市</v>
      </c>
      <c r="BB41" s="110" t="str">
        <f t="shared" si="0"/>
        <v>27209</v>
      </c>
      <c r="BC41" s="1031" t="str">
        <f t="shared" si="0"/>
        <v>守口市</v>
      </c>
      <c r="BD41" s="34">
        <f t="shared" si="14"/>
        <v>491.30804669639235</v>
      </c>
      <c r="BE41" s="34">
        <f t="shared" si="15"/>
        <v>73.335053609260839</v>
      </c>
      <c r="BF41" s="34">
        <f>VLOOKUP($AX41&amp;"_"&amp;$BC$14,データシート1!$A:$BT,MATCH($BC$12&amp;"_"&amp;BF$20,データシート1!$A$1:$BT$1,0),0)</f>
        <v>67.037618183517452</v>
      </c>
      <c r="BG41" s="34">
        <f>VLOOKUP($AX41&amp;"_"&amp;$BC$14,データシート1!$A:$BT,MATCH($BC$12&amp;"_"&amp;BG$20,データシート1!$A$1:$BT$1,0),0)</f>
        <v>6.0991143720085415</v>
      </c>
      <c r="BH41" s="34">
        <f>VLOOKUP($AX41&amp;"_"&amp;$BC$14,データシート1!$A:$BT,MATCH($BC$12&amp;"_"&amp;BH$20,データシート1!$A$1:$BT$1,0),0)</f>
        <v>0.19832105373484224</v>
      </c>
      <c r="BI41" s="34">
        <f>VLOOKUP($AX41&amp;"_"&amp;$BC$14,データシート1!$A:$BT,MATCH($BC$12&amp;"_"&amp;BI$20,データシート1!$A$1:$BT$1,0),0)</f>
        <v>128.41806589478304</v>
      </c>
      <c r="BJ41" s="34">
        <f>VLOOKUP($AX41&amp;"_"&amp;$BC$14,データシート1!$A:$BT,MATCH($BC$12&amp;"_"&amp;BJ$20,データシート1!$A$1:$BT$1,0),0)</f>
        <v>143.03593067538483</v>
      </c>
      <c r="BK41" s="34">
        <f t="shared" si="1"/>
        <v>119.60373067629104</v>
      </c>
      <c r="BL41" s="34">
        <f t="shared" si="2"/>
        <v>111.2745178705098</v>
      </c>
      <c r="BM41" s="34">
        <f>VLOOKUP($AX41&amp;"_"&amp;$BC$14,データシート1!$A:$BT,MATCH($BC$12&amp;"_"&amp;BM$20,データシート1!$A$1:$BT$1,0),0)</f>
        <v>56.514220179824449</v>
      </c>
      <c r="BN41" s="34">
        <f>VLOOKUP($AX41&amp;"_"&amp;$BC$14,データシート1!$A:$BT,MATCH($BC$12&amp;"_"&amp;BN$20,データシート1!$A$1:$BT$1,0),0)</f>
        <v>54.760297690685348</v>
      </c>
      <c r="BO41" s="34">
        <f>VLOOKUP($AX41&amp;"_"&amp;$BC$14,データシート1!$A:$BT,MATCH($BC$12&amp;"_"&amp;BO$20,データシート1!$A$1:$BT$1,0),0)</f>
        <v>8.3292128057812391</v>
      </c>
      <c r="BP41" s="34">
        <f>VLOOKUP($AX41&amp;"_"&amp;$BC$14,データシート1!$A:$BT,MATCH($BC$12&amp;"_"&amp;BP$20,データシート1!$A$1:$BT$1,0),0)</f>
        <v>0</v>
      </c>
      <c r="BQ41" s="34">
        <f>VLOOKUP($AX41&amp;"_"&amp;$BC$14,データシート1!$A:$BT,MATCH($BC$12&amp;"_"&amp;BQ$20,データシート1!$A$1:$BT$1,0),0)</f>
        <v>26.915265840672561</v>
      </c>
      <c r="BR41" s="35">
        <f t="shared" si="3"/>
        <v>491.30804669639235</v>
      </c>
      <c r="BT41" s="121" t="str">
        <f t="shared" si="4"/>
        <v>守口市</v>
      </c>
      <c r="BU41" s="33">
        <f t="shared" si="25"/>
        <v>491.30804669639235</v>
      </c>
      <c r="BV41" s="59">
        <f t="shared" si="16"/>
        <v>0.14926491455284227</v>
      </c>
      <c r="BW41" s="59">
        <f t="shared" si="5"/>
        <v>0.13644722213341617</v>
      </c>
      <c r="BX41" s="59">
        <f t="shared" si="5"/>
        <v>1.2414033136684075E-2</v>
      </c>
      <c r="BY41" s="59">
        <f t="shared" si="5"/>
        <v>4.0365928274200706E-4</v>
      </c>
      <c r="BZ41" s="59">
        <f t="shared" si="5"/>
        <v>0.2613799361892804</v>
      </c>
      <c r="CA41" s="59">
        <f t="shared" si="5"/>
        <v>0.29113288829111117</v>
      </c>
      <c r="CB41" s="59">
        <f t="shared" si="5"/>
        <v>0.24343938895468792</v>
      </c>
      <c r="CC41" s="59">
        <f t="shared" si="5"/>
        <v>0.22648625158641611</v>
      </c>
      <c r="CD41" s="59">
        <f t="shared" si="5"/>
        <v>0.11502807771993984</v>
      </c>
      <c r="CE41" s="59">
        <f t="shared" si="5"/>
        <v>0.11145817386647629</v>
      </c>
      <c r="CF41" s="59">
        <f t="shared" si="5"/>
        <v>1.6953137368271805E-2</v>
      </c>
      <c r="CG41" s="59">
        <f t="shared" si="5"/>
        <v>0</v>
      </c>
      <c r="CH41" s="59">
        <f t="shared" si="5"/>
        <v>5.4782872012078113E-2</v>
      </c>
      <c r="CI41" s="122">
        <f t="shared" si="6"/>
        <v>1</v>
      </c>
      <c r="CK41" s="123" t="str">
        <f t="shared" si="7"/>
        <v>守口市</v>
      </c>
      <c r="CL41" s="124">
        <f t="shared" si="17"/>
        <v>73.335053609260839</v>
      </c>
      <c r="CM41" s="65">
        <f t="shared" si="18"/>
        <v>0.27329358899478701</v>
      </c>
      <c r="CN41" s="66">
        <f t="shared" si="19"/>
        <v>67.037618183517452</v>
      </c>
      <c r="CO41" s="65">
        <f t="shared" si="20"/>
        <v>0.29896646902242913</v>
      </c>
      <c r="CP41" s="66">
        <f t="shared" si="8"/>
        <v>6.0991143720085415</v>
      </c>
      <c r="CQ41" s="65">
        <f t="shared" si="21"/>
        <v>0</v>
      </c>
      <c r="CR41" s="66">
        <f t="shared" si="9"/>
        <v>0.19832105373484224</v>
      </c>
      <c r="CS41" s="65">
        <f t="shared" si="22"/>
        <v>0</v>
      </c>
      <c r="CT41" s="66">
        <f t="shared" si="10"/>
        <v>128.41806589478304</v>
      </c>
      <c r="CU41" s="67">
        <f t="shared" si="23"/>
        <v>0.47401430301772612</v>
      </c>
      <c r="CV41" s="16"/>
      <c r="CW41" s="959">
        <f t="shared" si="24"/>
        <v>20.042000000000002</v>
      </c>
      <c r="CX41" s="962">
        <f>VLOOKUP($AX41&amp;"_"&amp;$CW$14,データシート1!$A:$BT,MATCH($CW$12&amp;"_"&amp;CX$20,データシート1!$A$1:$BT$1,0),0)</f>
        <v>20.042000000000002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60.872000000000007</v>
      </c>
      <c r="DB41" s="962">
        <f>VLOOKUP($AX41&amp;"_"&amp;$CW$14,データシート1!$A:$BT,MATCH($CW$12&amp;"_"&amp;DB$20,データシート1!$A$1:$BT$1,0),0)</f>
        <v>0</v>
      </c>
      <c r="DC41" s="962">
        <f>VLOOKUP($AX41&amp;"_"&amp;$CW$14,データシート1!$A:$BT,MATCH($CW$12&amp;"_"&amp;DC$20,データシート1!$A$1:$BT$1,0),0)</f>
        <v>0</v>
      </c>
      <c r="DD41" s="961">
        <f t="shared" si="11"/>
        <v>80.914000000000016</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0.25</v>
      </c>
      <c r="DO41" s="127">
        <f t="shared" si="27"/>
        <v>0</v>
      </c>
      <c r="DP41" s="127">
        <f t="shared" si="29"/>
        <v>0</v>
      </c>
      <c r="DQ41" s="127">
        <f t="shared" si="30"/>
        <v>0.75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09202</v>
      </c>
      <c r="AY42" s="18" t="str">
        <f>IF(IFERROR(比較地域マスタ!$Z27,"")=0,"",IFERROR(比較地域マスタ!$Z27,""))</f>
        <v>足利市</v>
      </c>
      <c r="BB42" s="110" t="str">
        <f t="shared" si="0"/>
        <v>09202</v>
      </c>
      <c r="BC42" s="1031" t="str">
        <f t="shared" si="0"/>
        <v>足利市</v>
      </c>
      <c r="BD42" s="34">
        <f t="shared" si="14"/>
        <v>845.65196356544504</v>
      </c>
      <c r="BE42" s="34">
        <f t="shared" si="15"/>
        <v>206.79841715699465</v>
      </c>
      <c r="BF42" s="34">
        <f>VLOOKUP($AX42&amp;"_"&amp;$BC$14,データシート1!$A:$BT,MATCH($BC$12&amp;"_"&amp;BF$20,データシート1!$A$1:$BT$1,0),0)</f>
        <v>192.4403552160297</v>
      </c>
      <c r="BG42" s="34">
        <f>VLOOKUP($AX42&amp;"_"&amp;$BC$14,データシート1!$A:$BT,MATCH($BC$12&amp;"_"&amp;BG$20,データシート1!$A$1:$BT$1,0),0)</f>
        <v>9.1334955676695113</v>
      </c>
      <c r="BH42" s="34">
        <f>VLOOKUP($AX42&amp;"_"&amp;$BC$14,データシート1!$A:$BT,MATCH($BC$12&amp;"_"&amp;BH$20,データシート1!$A$1:$BT$1,0),0)</f>
        <v>5.2245663732954419</v>
      </c>
      <c r="BI42" s="34">
        <f>VLOOKUP($AX42&amp;"_"&amp;$BC$14,データシート1!$A:$BT,MATCH($BC$12&amp;"_"&amp;BI$20,データシート1!$A$1:$BT$1,0),0)</f>
        <v>182.73009021034869</v>
      </c>
      <c r="BJ42" s="34">
        <f>VLOOKUP($AX42&amp;"_"&amp;$BC$14,データシート1!$A:$BT,MATCH($BC$12&amp;"_"&amp;BJ$20,データシート1!$A$1:$BT$1,0),0)</f>
        <v>191.45729046785905</v>
      </c>
      <c r="BK42" s="34">
        <f t="shared" si="1"/>
        <v>237.10825781056266</v>
      </c>
      <c r="BL42" s="34">
        <f t="shared" si="2"/>
        <v>228.69730305442502</v>
      </c>
      <c r="BM42" s="34">
        <f>VLOOKUP($AX42&amp;"_"&amp;$BC$14,データシート1!$A:$BT,MATCH($BC$12&amp;"_"&amp;BM$20,データシート1!$A$1:$BT$1,0),0)</f>
        <v>141.35962334342614</v>
      </c>
      <c r="BN42" s="34">
        <f>VLOOKUP($AX42&amp;"_"&amp;$BC$14,データシート1!$A:$BT,MATCH($BC$12&amp;"_"&amp;BN$20,データシート1!$A$1:$BT$1,0),0)</f>
        <v>87.337679710998884</v>
      </c>
      <c r="BO42" s="34">
        <f>VLOOKUP($AX42&amp;"_"&amp;$BC$14,データシート1!$A:$BT,MATCH($BC$12&amp;"_"&amp;BO$20,データシート1!$A$1:$BT$1,0),0)</f>
        <v>8.4109547561376505</v>
      </c>
      <c r="BP42" s="34">
        <f>VLOOKUP($AX42&amp;"_"&amp;$BC$14,データシート1!$A:$BT,MATCH($BC$12&amp;"_"&amp;BP$20,データシート1!$A$1:$BT$1,0),0)</f>
        <v>0</v>
      </c>
      <c r="BQ42" s="34">
        <f>VLOOKUP($AX42&amp;"_"&amp;$BC$14,データシート1!$A:$BT,MATCH($BC$12&amp;"_"&amp;BQ$20,データシート1!$A$1:$BT$1,0),0)</f>
        <v>27.557907919680002</v>
      </c>
      <c r="BR42" s="35">
        <f t="shared" si="3"/>
        <v>845.65196356544504</v>
      </c>
      <c r="BT42" s="121" t="str">
        <f t="shared" si="4"/>
        <v>足利市</v>
      </c>
      <c r="BU42" s="33">
        <f t="shared" si="25"/>
        <v>845.65196356544504</v>
      </c>
      <c r="BV42" s="59">
        <f t="shared" si="16"/>
        <v>0.24454317623185004</v>
      </c>
      <c r="BW42" s="59">
        <f t="shared" si="5"/>
        <v>0.22756448693699122</v>
      </c>
      <c r="BX42" s="59">
        <f t="shared" si="5"/>
        <v>1.080053729096872E-2</v>
      </c>
      <c r="BY42" s="59">
        <f t="shared" si="5"/>
        <v>6.178152003890088E-3</v>
      </c>
      <c r="BZ42" s="59">
        <f t="shared" si="5"/>
        <v>0.21608190849568956</v>
      </c>
      <c r="CA42" s="59">
        <f t="shared" ref="CA42:CH68" si="32">BJ42/$BR42</f>
        <v>0.22640199362943023</v>
      </c>
      <c r="CB42" s="59">
        <f t="shared" si="32"/>
        <v>0.28038515609999271</v>
      </c>
      <c r="CC42" s="59">
        <f t="shared" si="32"/>
        <v>0.27043903746192405</v>
      </c>
      <c r="CD42" s="59">
        <f t="shared" si="32"/>
        <v>0.16716052162573417</v>
      </c>
      <c r="CE42" s="59">
        <f t="shared" si="32"/>
        <v>0.10327851583618988</v>
      </c>
      <c r="CF42" s="59">
        <f t="shared" si="32"/>
        <v>9.9461186380686815E-3</v>
      </c>
      <c r="CG42" s="59">
        <f t="shared" si="32"/>
        <v>0</v>
      </c>
      <c r="CH42" s="59">
        <f t="shared" si="32"/>
        <v>3.2587765543037488E-2</v>
      </c>
      <c r="CI42" s="122">
        <f t="shared" si="6"/>
        <v>1</v>
      </c>
      <c r="CK42" s="123" t="str">
        <f t="shared" si="7"/>
        <v>足利市</v>
      </c>
      <c r="CL42" s="124">
        <f t="shared" si="17"/>
        <v>206.79841715699465</v>
      </c>
      <c r="CM42" s="65">
        <f t="shared" si="18"/>
        <v>0.9754668472479503</v>
      </c>
      <c r="CN42" s="66">
        <f t="shared" si="19"/>
        <v>192.4403552160297</v>
      </c>
      <c r="CO42" s="65">
        <f t="shared" si="20"/>
        <v>1</v>
      </c>
      <c r="CP42" s="66">
        <f t="shared" si="8"/>
        <v>9.1334955676695113</v>
      </c>
      <c r="CQ42" s="65">
        <f t="shared" si="21"/>
        <v>0</v>
      </c>
      <c r="CR42" s="66">
        <f t="shared" si="9"/>
        <v>5.2245663732954419</v>
      </c>
      <c r="CS42" s="65">
        <f t="shared" si="22"/>
        <v>0</v>
      </c>
      <c r="CT42" s="66">
        <f t="shared" si="10"/>
        <v>182.73009021034869</v>
      </c>
      <c r="CU42" s="67">
        <f t="shared" si="23"/>
        <v>0.2199801902014466</v>
      </c>
      <c r="CV42" s="16"/>
      <c r="CW42" s="959">
        <f t="shared" si="24"/>
        <v>201.72499999999999</v>
      </c>
      <c r="CX42" s="962">
        <f>VLOOKUP($AX42&amp;"_"&amp;$CW$14,データシート1!$A:$BT,MATCH($CW$12&amp;"_"&amp;CX$20,データシート1!$A$1:$BT$1,0),0)</f>
        <v>201.72499999999999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40.197000000000003</v>
      </c>
      <c r="DB42" s="962">
        <f>VLOOKUP($AX42&amp;"_"&amp;$CW$14,データシート1!$A:$BT,MATCH($CW$12&amp;"_"&amp;DB$20,データシート1!$A$1:$BT$1,0),0)</f>
        <v>0</v>
      </c>
      <c r="DC42" s="962">
        <f>VLOOKUP($AX42&amp;"_"&amp;$CW$14,データシート1!$A:$BT,MATCH($CW$12&amp;"_"&amp;DC$20,データシート1!$A$1:$BT$1,0),0)</f>
        <v>0</v>
      </c>
      <c r="DD42" s="961">
        <f t="shared" si="11"/>
        <v>241.922</v>
      </c>
      <c r="DE42" s="16"/>
      <c r="DF42" s="125">
        <f>VLOOKUP($AX42&amp;"_"&amp;$DF$14,データシート1!$A:$BT,MATCH($DF$12&amp;"_"&amp;DF$20,データシート1!$A$1:$BT$1,0),0)</f>
        <v>16</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5</v>
      </c>
      <c r="DJ42" s="64">
        <f>VLOOKUP($AX42&amp;"_"&amp;$DF$14,データシート1!$A:$BT,MATCH($DF$12&amp;"_"&amp;DJ$20,データシート1!$A$1:$BT$1,0),0)</f>
        <v>0</v>
      </c>
      <c r="DK42" s="64">
        <f>VLOOKUP($AX42&amp;"_"&amp;$DF$14,データシート1!$A:$BT,MATCH($DF$12&amp;"_"&amp;DK$20,データシート1!$A$1:$BT$1,0),0)</f>
        <v>0</v>
      </c>
      <c r="DL42" s="68">
        <f t="shared" si="12"/>
        <v>21</v>
      </c>
      <c r="DM42" s="16"/>
      <c r="DN42" s="126">
        <f t="shared" si="26"/>
        <v>0.83</v>
      </c>
      <c r="DO42" s="127">
        <f t="shared" si="27"/>
        <v>0</v>
      </c>
      <c r="DP42" s="127">
        <f t="shared" si="29"/>
        <v>0</v>
      </c>
      <c r="DQ42" s="127">
        <f t="shared" si="30"/>
        <v>0.17</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22214</v>
      </c>
      <c r="AY43" s="18" t="str">
        <f>IF(IFERROR(比較地域マスタ!$Z28,"")=0,"",IFERROR(比較地域マスタ!$Z28,""))</f>
        <v>藤枝市</v>
      </c>
      <c r="AZ43" s="23"/>
      <c r="BB43" s="110" t="str">
        <f t="shared" si="0"/>
        <v>22214</v>
      </c>
      <c r="BC43" s="1031" t="str">
        <f t="shared" si="0"/>
        <v>藤枝市</v>
      </c>
      <c r="BD43" s="34">
        <f t="shared" si="14"/>
        <v>813.72282559667292</v>
      </c>
      <c r="BE43" s="34">
        <f t="shared" si="15"/>
        <v>261.41703618345036</v>
      </c>
      <c r="BF43" s="34">
        <f>VLOOKUP($AX43&amp;"_"&amp;$BC$14,データシート1!$A:$BT,MATCH($BC$12&amp;"_"&amp;BF$20,データシート1!$A$1:$BT$1,0),0)</f>
        <v>235.61409725667988</v>
      </c>
      <c r="BG43" s="34">
        <f>VLOOKUP($AX43&amp;"_"&amp;$BC$14,データシート1!$A:$BT,MATCH($BC$12&amp;"_"&amp;BG$20,データシート1!$A$1:$BT$1,0),0)</f>
        <v>7.4349837389904829</v>
      </c>
      <c r="BH43" s="34">
        <f>VLOOKUP($AX43&amp;"_"&amp;$BC$14,データシート1!$A:$BT,MATCH($BC$12&amp;"_"&amp;BH$20,データシート1!$A$1:$BT$1,0),0)</f>
        <v>18.367955187780005</v>
      </c>
      <c r="BI43" s="34">
        <f>VLOOKUP($AX43&amp;"_"&amp;$BC$14,データシート1!$A:$BT,MATCH($BC$12&amp;"_"&amp;BI$20,データシート1!$A$1:$BT$1,0),0)</f>
        <v>166.15500846075221</v>
      </c>
      <c r="BJ43" s="34">
        <f>VLOOKUP($AX43&amp;"_"&amp;$BC$14,データシート1!$A:$BT,MATCH($BC$12&amp;"_"&amp;BJ$20,データシート1!$A$1:$BT$1,0),0)</f>
        <v>164.99139958196923</v>
      </c>
      <c r="BK43" s="34">
        <f t="shared" si="1"/>
        <v>214.52191020500257</v>
      </c>
      <c r="BL43" s="34">
        <f t="shared" si="2"/>
        <v>206.1386893248787</v>
      </c>
      <c r="BM43" s="34">
        <f>VLOOKUP($AX43&amp;"_"&amp;$BC$14,データシート1!$A:$BT,MATCH($BC$12&amp;"_"&amp;BM$20,データシート1!$A$1:$BT$1,0),0)</f>
        <v>122.64840261242776</v>
      </c>
      <c r="BN43" s="34">
        <f>VLOOKUP($AX43&amp;"_"&amp;$BC$14,データシート1!$A:$BT,MATCH($BC$12&amp;"_"&amp;BN$20,データシート1!$A$1:$BT$1,0),0)</f>
        <v>83.490286712450938</v>
      </c>
      <c r="BO43" s="34">
        <f>VLOOKUP($AX43&amp;"_"&amp;$BC$14,データシート1!$A:$BT,MATCH($BC$12&amp;"_"&amp;BO$20,データシート1!$A$1:$BT$1,0),0)</f>
        <v>8.3832208801238703</v>
      </c>
      <c r="BP43" s="34">
        <f>VLOOKUP($AX43&amp;"_"&amp;$BC$14,データシート1!$A:$BT,MATCH($BC$12&amp;"_"&amp;BP$20,データシート1!$A$1:$BT$1,0),0)</f>
        <v>0</v>
      </c>
      <c r="BQ43" s="34">
        <f>VLOOKUP($AX43&amp;"_"&amp;$BC$14,データシート1!$A:$BT,MATCH($BC$12&amp;"_"&amp;BQ$20,データシート1!$A$1:$BT$1,0),0)</f>
        <v>6.6374711654984671</v>
      </c>
      <c r="BR43" s="35">
        <f t="shared" si="3"/>
        <v>813.72282559667292</v>
      </c>
      <c r="BT43" s="121" t="str">
        <f t="shared" si="4"/>
        <v>藤枝市</v>
      </c>
      <c r="BU43" s="33">
        <f t="shared" si="25"/>
        <v>813.72282559667292</v>
      </c>
      <c r="BV43" s="59">
        <f t="shared" si="16"/>
        <v>0.32126054223901473</v>
      </c>
      <c r="BW43" s="59">
        <f t="shared" si="16"/>
        <v>0.28955080261379268</v>
      </c>
      <c r="BX43" s="59">
        <f t="shared" si="16"/>
        <v>9.1369978881183332E-3</v>
      </c>
      <c r="BY43" s="59">
        <f t="shared" si="16"/>
        <v>2.2572741737103739E-2</v>
      </c>
      <c r="BZ43" s="59">
        <f t="shared" si="16"/>
        <v>0.20419116096309192</v>
      </c>
      <c r="CA43" s="59">
        <f t="shared" si="32"/>
        <v>0.20276117910418345</v>
      </c>
      <c r="CB43" s="59">
        <f t="shared" si="32"/>
        <v>0.26363019870765153</v>
      </c>
      <c r="CC43" s="59">
        <f t="shared" si="32"/>
        <v>0.25332789352900947</v>
      </c>
      <c r="CD43" s="59">
        <f t="shared" si="32"/>
        <v>0.15072503652886252</v>
      </c>
      <c r="CE43" s="59">
        <f t="shared" si="32"/>
        <v>0.10260285700014694</v>
      </c>
      <c r="CF43" s="59">
        <f t="shared" si="32"/>
        <v>1.0302305178642081E-2</v>
      </c>
      <c r="CG43" s="59">
        <f t="shared" si="32"/>
        <v>0</v>
      </c>
      <c r="CH43" s="59">
        <f t="shared" si="32"/>
        <v>8.1569189860582498E-3</v>
      </c>
      <c r="CI43" s="122">
        <f t="shared" si="6"/>
        <v>1</v>
      </c>
      <c r="CJ43" s="23"/>
      <c r="CK43" s="123" t="str">
        <f t="shared" si="7"/>
        <v>藤枝市</v>
      </c>
      <c r="CL43" s="124">
        <f t="shared" si="17"/>
        <v>261.41703618345036</v>
      </c>
      <c r="CM43" s="65">
        <f t="shared" si="18"/>
        <v>0.58616684756714743</v>
      </c>
      <c r="CN43" s="66">
        <f t="shared" si="19"/>
        <v>235.61409725667988</v>
      </c>
      <c r="CO43" s="65">
        <f t="shared" si="20"/>
        <v>0.65036006666895518</v>
      </c>
      <c r="CP43" s="66">
        <f t="shared" si="8"/>
        <v>7.4349837389904829</v>
      </c>
      <c r="CQ43" s="65">
        <f t="shared" si="21"/>
        <v>0</v>
      </c>
      <c r="CR43" s="66">
        <f t="shared" si="9"/>
        <v>18.367955187780005</v>
      </c>
      <c r="CS43" s="65">
        <f t="shared" si="22"/>
        <v>0</v>
      </c>
      <c r="CT43" s="66">
        <f t="shared" si="10"/>
        <v>166.15500846075221</v>
      </c>
      <c r="CU43" s="67">
        <f t="shared" si="23"/>
        <v>5.1981580814280191E-2</v>
      </c>
      <c r="CV43" s="16"/>
      <c r="CW43" s="959">
        <f t="shared" si="24"/>
        <v>153.23400000000001</v>
      </c>
      <c r="CX43" s="962">
        <f>VLOOKUP($AX43&amp;"_"&amp;$CW$14,データシート1!$A:$BT,MATCH($CW$12&amp;"_"&amp;CX$20,データシート1!$A$1:$BT$1,0),0)</f>
        <v>153.23400000000001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8.6370000000000005</v>
      </c>
      <c r="DB43" s="962">
        <f>VLOOKUP($AX43&amp;"_"&amp;$CW$14,データシート1!$A:$BT,MATCH($CW$12&amp;"_"&amp;DB$20,データシート1!$A$1:$BT$1,0),0)</f>
        <v>0</v>
      </c>
      <c r="DC43" s="962">
        <f>VLOOKUP($AX43&amp;"_"&amp;$CW$14,データシート1!$A:$BT,MATCH($CW$12&amp;"_"&amp;DC$20,データシート1!$A$1:$BT$1,0),0)</f>
        <v>0</v>
      </c>
      <c r="DD43" s="961">
        <f t="shared" si="11"/>
        <v>161.87100000000001</v>
      </c>
      <c r="DE43" s="16"/>
      <c r="DF43" s="125">
        <f>VLOOKUP($AX43&amp;"_"&amp;$DF$14,データシート1!$A:$BT,MATCH($DF$12&amp;"_"&amp;DF$20,データシート1!$A$1:$BT$1,0),0)</f>
        <v>17</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19</v>
      </c>
      <c r="DM43" s="16"/>
      <c r="DN43" s="126">
        <f t="shared" si="26"/>
        <v>0.95</v>
      </c>
      <c r="DO43" s="127">
        <f t="shared" si="27"/>
        <v>0</v>
      </c>
      <c r="DP43" s="127">
        <f t="shared" si="29"/>
        <v>0</v>
      </c>
      <c r="DQ43" s="127">
        <f t="shared" si="30"/>
        <v>0.05</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08204</v>
      </c>
      <c r="AY44" s="18" t="str">
        <f>IF(IFERROR(比較地域マスタ!$Z29,"")=0,"",IFERROR(比較地域マスタ!$Z29,""))</f>
        <v>古河市</v>
      </c>
      <c r="BB44" s="110" t="str">
        <f t="shared" si="0"/>
        <v>08204</v>
      </c>
      <c r="BC44" s="1031" t="str">
        <f t="shared" si="0"/>
        <v>古河市</v>
      </c>
      <c r="BD44" s="34">
        <f t="shared" si="14"/>
        <v>2475.2782807989156</v>
      </c>
      <c r="BE44" s="34">
        <f t="shared" si="15"/>
        <v>1843.5386354455038</v>
      </c>
      <c r="BF44" s="34">
        <f>VLOOKUP($AX44&amp;"_"&amp;$BC$14,データシート1!$A:$BT,MATCH($BC$12&amp;"_"&amp;BF$20,データシート1!$A$1:$BT$1,0),0)</f>
        <v>1822.9693570664003</v>
      </c>
      <c r="BG44" s="34">
        <f>VLOOKUP($AX44&amp;"_"&amp;$BC$14,データシート1!$A:$BT,MATCH($BC$12&amp;"_"&amp;BG$20,データシート1!$A$1:$BT$1,0),0)</f>
        <v>8.3641137406688006</v>
      </c>
      <c r="BH44" s="34">
        <f>VLOOKUP($AX44&amp;"_"&amp;$BC$14,データシート1!$A:$BT,MATCH($BC$12&amp;"_"&amp;BH$20,データシート1!$A$1:$BT$1,0),0)</f>
        <v>12.205164638434887</v>
      </c>
      <c r="BI44" s="34">
        <f>VLOOKUP($AX44&amp;"_"&amp;$BC$14,データシート1!$A:$BT,MATCH($BC$12&amp;"_"&amp;BI$20,データシート1!$A$1:$BT$1,0),0)</f>
        <v>164.57860292075256</v>
      </c>
      <c r="BJ44" s="34">
        <f>VLOOKUP($AX44&amp;"_"&amp;$BC$14,データシート1!$A:$BT,MATCH($BC$12&amp;"_"&amp;BJ$20,データシート1!$A$1:$BT$1,0),0)</f>
        <v>202.60679472546883</v>
      </c>
      <c r="BK44" s="34">
        <f t="shared" si="1"/>
        <v>244.67658939153884</v>
      </c>
      <c r="BL44" s="34">
        <f t="shared" si="2"/>
        <v>236.4223456316559</v>
      </c>
      <c r="BM44" s="34">
        <f>VLOOKUP($AX44&amp;"_"&amp;$BC$14,データシート1!$A:$BT,MATCH($BC$12&amp;"_"&amp;BM$20,データシート1!$A$1:$BT$1,0),0)</f>
        <v>131.73422454797827</v>
      </c>
      <c r="BN44" s="34">
        <f>VLOOKUP($AX44&amp;"_"&amp;$BC$14,データシート1!$A:$BT,MATCH($BC$12&amp;"_"&amp;BN$20,データシート1!$A$1:$BT$1,0),0)</f>
        <v>104.68812108367763</v>
      </c>
      <c r="BO44" s="34">
        <f>VLOOKUP($AX44&amp;"_"&amp;$BC$14,データシート1!$A:$BT,MATCH($BC$12&amp;"_"&amp;BO$20,データシート1!$A$1:$BT$1,0),0)</f>
        <v>8.2542437598829306</v>
      </c>
      <c r="BP44" s="34">
        <f>VLOOKUP($AX44&amp;"_"&amp;$BC$14,データシート1!$A:$BT,MATCH($BC$12&amp;"_"&amp;BP$20,データシート1!$A$1:$BT$1,0),0)</f>
        <v>0</v>
      </c>
      <c r="BQ44" s="34">
        <f>VLOOKUP($AX44&amp;"_"&amp;$BC$14,データシート1!$A:$BT,MATCH($BC$12&amp;"_"&amp;BQ$20,データシート1!$A$1:$BT$1,0),0)</f>
        <v>19.877658315651409</v>
      </c>
      <c r="BR44" s="35">
        <f t="shared" si="3"/>
        <v>2475.2782807989156</v>
      </c>
      <c r="BT44" s="121" t="str">
        <f t="shared" si="4"/>
        <v>古河市</v>
      </c>
      <c r="BU44" s="33">
        <f t="shared" si="25"/>
        <v>2475.2782807989156</v>
      </c>
      <c r="BV44" s="59">
        <f t="shared" si="16"/>
        <v>0.74478035449431856</v>
      </c>
      <c r="BW44" s="59">
        <f t="shared" si="16"/>
        <v>0.73647046928316384</v>
      </c>
      <c r="BX44" s="59">
        <f t="shared" si="16"/>
        <v>3.3790599649140122E-3</v>
      </c>
      <c r="BY44" s="59">
        <f t="shared" si="16"/>
        <v>4.9308252462408279E-3</v>
      </c>
      <c r="BZ44" s="59">
        <f t="shared" si="16"/>
        <v>6.6488929425597157E-2</v>
      </c>
      <c r="CA44" s="59">
        <f t="shared" si="32"/>
        <v>8.1852128020157747E-2</v>
      </c>
      <c r="CB44" s="59">
        <f t="shared" si="32"/>
        <v>9.8848113882600522E-2</v>
      </c>
      <c r="CC44" s="59">
        <f t="shared" si="32"/>
        <v>9.5513440838396857E-2</v>
      </c>
      <c r="CD44" s="59">
        <f t="shared" si="32"/>
        <v>5.321996543574891E-2</v>
      </c>
      <c r="CE44" s="59">
        <f t="shared" si="32"/>
        <v>4.2293475402647947E-2</v>
      </c>
      <c r="CF44" s="59">
        <f t="shared" si="32"/>
        <v>3.3346730442036635E-3</v>
      </c>
      <c r="CG44" s="59">
        <f t="shared" si="32"/>
        <v>0</v>
      </c>
      <c r="CH44" s="59">
        <f t="shared" si="32"/>
        <v>8.0304741773259275E-3</v>
      </c>
      <c r="CI44" s="122">
        <f t="shared" si="6"/>
        <v>1</v>
      </c>
      <c r="CK44" s="123" t="str">
        <f t="shared" si="7"/>
        <v>古河市</v>
      </c>
      <c r="CL44" s="124">
        <f t="shared" si="17"/>
        <v>1843.5386354455038</v>
      </c>
      <c r="CM44" s="65">
        <f t="shared" si="18"/>
        <v>0.14912245109176428</v>
      </c>
      <c r="CN44" s="66">
        <f t="shared" si="19"/>
        <v>1822.9693570664003</v>
      </c>
      <c r="CO44" s="65">
        <f t="shared" si="20"/>
        <v>0.15080505820591614</v>
      </c>
      <c r="CP44" s="66">
        <f t="shared" si="8"/>
        <v>8.3641137406688006</v>
      </c>
      <c r="CQ44" s="65">
        <f t="shared" si="21"/>
        <v>0</v>
      </c>
      <c r="CR44" s="66">
        <f t="shared" si="9"/>
        <v>12.205164638434887</v>
      </c>
      <c r="CS44" s="65">
        <f t="shared" si="22"/>
        <v>0</v>
      </c>
      <c r="CT44" s="66">
        <f t="shared" si="10"/>
        <v>164.57860292075256</v>
      </c>
      <c r="CU44" s="67">
        <f t="shared" si="23"/>
        <v>5.3621794348621306E-2</v>
      </c>
      <c r="CV44" s="16"/>
      <c r="CW44" s="959">
        <f t="shared" si="24"/>
        <v>274.91300000000001</v>
      </c>
      <c r="CX44" s="962">
        <f>VLOOKUP($AX44&amp;"_"&amp;$CW$14,データシート1!$A:$BT,MATCH($CW$12&amp;"_"&amp;CX$20,データシート1!$A$1:$BT$1,0),0)</f>
        <v>274.91300000000001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8.8249999999999993</v>
      </c>
      <c r="DB44" s="962">
        <f>VLOOKUP($AX44&amp;"_"&amp;$CW$14,データシート1!$A:$BT,MATCH($CW$12&amp;"_"&amp;DB$20,データシート1!$A$1:$BT$1,0),0)</f>
        <v>0</v>
      </c>
      <c r="DC44" s="962">
        <f>VLOOKUP($AX44&amp;"_"&amp;$CW$14,データシート1!$A:$BT,MATCH($CW$12&amp;"_"&amp;DC$20,データシート1!$A$1:$BT$1,0),0)</f>
        <v>0</v>
      </c>
      <c r="DD44" s="961">
        <f t="shared" si="11"/>
        <v>283.738</v>
      </c>
      <c r="DE44" s="16"/>
      <c r="DF44" s="125">
        <f>VLOOKUP($AX44&amp;"_"&amp;$DF$14,データシート1!$A:$BT,MATCH($DF$12&amp;"_"&amp;DF$20,データシート1!$A$1:$BT$1,0),0)</f>
        <v>26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28</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25206</v>
      </c>
      <c r="AY45" s="18" t="str">
        <f>IF(IFERROR(比較地域マスタ!$Z30,"")=0,"",IFERROR(比較地域マスタ!$Z30,""))</f>
        <v>草津市</v>
      </c>
      <c r="BB45" s="110" t="str">
        <f t="shared" si="0"/>
        <v>25206</v>
      </c>
      <c r="BC45" s="1031" t="str">
        <f t="shared" si="0"/>
        <v>草津市</v>
      </c>
      <c r="BD45" s="34">
        <f t="shared" si="14"/>
        <v>769.33272759642557</v>
      </c>
      <c r="BE45" s="34">
        <f t="shared" si="15"/>
        <v>278.33523881875334</v>
      </c>
      <c r="BF45" s="34">
        <f>VLOOKUP($AX45&amp;"_"&amp;$BC$14,データシート1!$A:$BT,MATCH($BC$12&amp;"_"&amp;BF$20,データシート1!$A$1:$BT$1,0),0)</f>
        <v>267.39677896070009</v>
      </c>
      <c r="BG45" s="34">
        <f>VLOOKUP($AX45&amp;"_"&amp;$BC$14,データシート1!$A:$BT,MATCH($BC$12&amp;"_"&amp;BG$20,データシート1!$A$1:$BT$1,0),0)</f>
        <v>6.4410735007061088</v>
      </c>
      <c r="BH45" s="34">
        <f>VLOOKUP($AX45&amp;"_"&amp;$BC$14,データシート1!$A:$BT,MATCH($BC$12&amp;"_"&amp;BH$20,データシート1!$A$1:$BT$1,0),0)</f>
        <v>4.497386357347116</v>
      </c>
      <c r="BI45" s="34">
        <f>VLOOKUP($AX45&amp;"_"&amp;$BC$14,データシート1!$A:$BT,MATCH($BC$12&amp;"_"&amp;BI$20,データシート1!$A$1:$BT$1,0),0)</f>
        <v>181.56350129495232</v>
      </c>
      <c r="BJ45" s="34">
        <f>VLOOKUP($AX45&amp;"_"&amp;$BC$14,データシート1!$A:$BT,MATCH($BC$12&amp;"_"&amp;BJ$20,データシート1!$A$1:$BT$1,0),0)</f>
        <v>140.14152221586374</v>
      </c>
      <c r="BK45" s="34">
        <f t="shared" si="1"/>
        <v>152.83177521107567</v>
      </c>
      <c r="BL45" s="34">
        <f t="shared" si="2"/>
        <v>144.81709375284441</v>
      </c>
      <c r="BM45" s="34">
        <f>VLOOKUP($AX45&amp;"_"&amp;$BC$14,データシート1!$A:$BT,MATCH($BC$12&amp;"_"&amp;BM$20,データシート1!$A$1:$BT$1,0),0)</f>
        <v>91.306734125696991</v>
      </c>
      <c r="BN45" s="34">
        <f>VLOOKUP($AX45&amp;"_"&amp;$BC$14,データシート1!$A:$BT,MATCH($BC$12&amp;"_"&amp;BN$20,データシート1!$A$1:$BT$1,0),0)</f>
        <v>53.51035962714743</v>
      </c>
      <c r="BO45" s="34">
        <f>VLOOKUP($AX45&amp;"_"&amp;$BC$14,データシート1!$A:$BT,MATCH($BC$12&amp;"_"&amp;BO$20,データシート1!$A$1:$BT$1,0),0)</f>
        <v>8.0146814582312498</v>
      </c>
      <c r="BP45" s="34">
        <f>VLOOKUP($AX45&amp;"_"&amp;$BC$14,データシート1!$A:$BT,MATCH($BC$12&amp;"_"&amp;BP$20,データシート1!$A$1:$BT$1,0),0)</f>
        <v>0</v>
      </c>
      <c r="BQ45" s="34">
        <f>VLOOKUP($AX45&amp;"_"&amp;$BC$14,データシート1!$A:$BT,MATCH($BC$12&amp;"_"&amp;BQ$20,データシート1!$A$1:$BT$1,0),0)</f>
        <v>16.460690055780461</v>
      </c>
      <c r="BR45" s="35">
        <f t="shared" si="3"/>
        <v>769.33272759642557</v>
      </c>
      <c r="BT45" s="121" t="str">
        <f t="shared" si="4"/>
        <v>草津市</v>
      </c>
      <c r="BU45" s="33">
        <f t="shared" si="25"/>
        <v>769.33272759642557</v>
      </c>
      <c r="BV45" s="59">
        <f t="shared" si="16"/>
        <v>0.36178785697618426</v>
      </c>
      <c r="BW45" s="59">
        <f t="shared" si="16"/>
        <v>0.34756974371298338</v>
      </c>
      <c r="BX45" s="59">
        <f t="shared" si="16"/>
        <v>8.3722858389627085E-3</v>
      </c>
      <c r="BY45" s="59">
        <f t="shared" si="16"/>
        <v>5.8458274242381408E-3</v>
      </c>
      <c r="BZ45" s="59">
        <f t="shared" si="16"/>
        <v>0.23600127068843013</v>
      </c>
      <c r="CA45" s="59">
        <f t="shared" si="32"/>
        <v>0.18215983434592528</v>
      </c>
      <c r="CB45" s="59">
        <f t="shared" si="32"/>
        <v>0.19865497687659497</v>
      </c>
      <c r="CC45" s="59">
        <f t="shared" si="32"/>
        <v>0.18823727180473226</v>
      </c>
      <c r="CD45" s="59">
        <f t="shared" si="32"/>
        <v>0.11868302341817756</v>
      </c>
      <c r="CE45" s="59">
        <f t="shared" si="32"/>
        <v>6.9554248386554732E-2</v>
      </c>
      <c r="CF45" s="59">
        <f t="shared" si="32"/>
        <v>1.0417705071862703E-2</v>
      </c>
      <c r="CG45" s="59">
        <f t="shared" si="32"/>
        <v>0</v>
      </c>
      <c r="CH45" s="59">
        <f t="shared" si="32"/>
        <v>2.1396061112865284E-2</v>
      </c>
      <c r="CI45" s="122">
        <f t="shared" si="6"/>
        <v>1</v>
      </c>
      <c r="CK45" s="123" t="str">
        <f t="shared" si="7"/>
        <v>草津市</v>
      </c>
      <c r="CL45" s="124">
        <f t="shared" si="17"/>
        <v>278.33523881875334</v>
      </c>
      <c r="CM45" s="65">
        <f t="shared" si="18"/>
        <v>0.51955692212644322</v>
      </c>
      <c r="CN45" s="66">
        <f t="shared" si="19"/>
        <v>267.39677896070009</v>
      </c>
      <c r="CO45" s="65">
        <f t="shared" si="20"/>
        <v>0.54081055337339645</v>
      </c>
      <c r="CP45" s="66">
        <f t="shared" si="8"/>
        <v>6.4410735007061088</v>
      </c>
      <c r="CQ45" s="65">
        <f t="shared" si="21"/>
        <v>0</v>
      </c>
      <c r="CR45" s="66">
        <f t="shared" si="9"/>
        <v>4.497386357347116</v>
      </c>
      <c r="CS45" s="65">
        <f t="shared" si="22"/>
        <v>0</v>
      </c>
      <c r="CT45" s="66">
        <f t="shared" si="10"/>
        <v>181.56350129495232</v>
      </c>
      <c r="CU45" s="67">
        <f t="shared" si="23"/>
        <v>0.44552456536179863</v>
      </c>
      <c r="CV45" s="16"/>
      <c r="CW45" s="959">
        <f t="shared" si="24"/>
        <v>144.61099999999999</v>
      </c>
      <c r="CX45" s="962">
        <f>VLOOKUP($AX45&amp;"_"&amp;$CW$14,データシート1!$A:$BT,MATCH($CW$12&amp;"_"&amp;CX$20,データシート1!$A$1:$BT$1,0),0)</f>
        <v>144.61099999999999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80.890999999999991</v>
      </c>
      <c r="DB45" s="962">
        <f>VLOOKUP($AX45&amp;"_"&amp;$CW$14,データシート1!$A:$BT,MATCH($CW$12&amp;"_"&amp;DB$20,データシート1!$A$1:$BT$1,0),0)</f>
        <v>0</v>
      </c>
      <c r="DC45" s="962">
        <f>VLOOKUP($AX45&amp;"_"&amp;$CW$14,データシート1!$A:$BT,MATCH($CW$12&amp;"_"&amp;DC$20,データシート1!$A$1:$BT$1,0),0)</f>
        <v>0</v>
      </c>
      <c r="DD45" s="961">
        <f t="shared" si="11"/>
        <v>225.50199999999998</v>
      </c>
      <c r="DE45" s="16"/>
      <c r="DF45" s="125">
        <f>VLOOKUP($AX45&amp;"_"&amp;$DF$14,データシート1!$A:$BT,MATCH($DF$12&amp;"_"&amp;DF$20,データシート1!$A$1:$BT$1,0),0)</f>
        <v>17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7</v>
      </c>
      <c r="DJ45" s="64">
        <f>VLOOKUP($AX45&amp;"_"&amp;$DF$14,データシート1!$A:$BT,MATCH($DF$12&amp;"_"&amp;DJ$20,データシート1!$A$1:$BT$1,0),0)</f>
        <v>0</v>
      </c>
      <c r="DK45" s="64">
        <f>VLOOKUP($AX45&amp;"_"&amp;$DF$14,データシート1!$A:$BT,MATCH($DF$12&amp;"_"&amp;DK$20,データシート1!$A$1:$BT$1,0),0)</f>
        <v>0</v>
      </c>
      <c r="DL45" s="68">
        <f t="shared" si="12"/>
        <v>24</v>
      </c>
      <c r="DM45" s="16"/>
      <c r="DN45" s="126">
        <f t="shared" si="26"/>
        <v>0.64</v>
      </c>
      <c r="DO45" s="127">
        <f t="shared" si="27"/>
        <v>0</v>
      </c>
      <c r="DP45" s="127">
        <f t="shared" si="29"/>
        <v>0</v>
      </c>
      <c r="DQ45" s="127">
        <f t="shared" si="30"/>
        <v>0.36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14215</v>
      </c>
      <c r="AY46" s="18" t="str">
        <f>IF(IFERROR(比較地域マスタ!$Z31,"")=0,"",IFERROR(比較地域マスタ!$Z31,""))</f>
        <v>海老名市</v>
      </c>
      <c r="BB46" s="110" t="str">
        <f t="shared" si="0"/>
        <v>14215</v>
      </c>
      <c r="BC46" s="1031" t="str">
        <f t="shared" si="0"/>
        <v>海老名市</v>
      </c>
      <c r="BD46" s="34">
        <f t="shared" si="14"/>
        <v>837.70604732687332</v>
      </c>
      <c r="BE46" s="34">
        <f t="shared" si="15"/>
        <v>335.4702969232257</v>
      </c>
      <c r="BF46" s="34">
        <f>VLOOKUP($AX46&amp;"_"&amp;$BC$14,データシート1!$A:$BT,MATCH($BC$12&amp;"_"&amp;BF$20,データシート1!$A$1:$BT$1,0),0)</f>
        <v>325.92173297870147</v>
      </c>
      <c r="BG46" s="34">
        <f>VLOOKUP($AX46&amp;"_"&amp;$BC$14,データシート1!$A:$BT,MATCH($BC$12&amp;"_"&amp;BG$20,データシート1!$A$1:$BT$1,0),0)</f>
        <v>5.4746476428998507</v>
      </c>
      <c r="BH46" s="34">
        <f>VLOOKUP($AX46&amp;"_"&amp;$BC$14,データシート1!$A:$BT,MATCH($BC$12&amp;"_"&amp;BH$20,データシート1!$A$1:$BT$1,0),0)</f>
        <v>4.0739163016243642</v>
      </c>
      <c r="BI46" s="34">
        <f>VLOOKUP($AX46&amp;"_"&amp;$BC$14,データシート1!$A:$BT,MATCH($BC$12&amp;"_"&amp;BI$20,データシート1!$A$1:$BT$1,0),0)</f>
        <v>203.93225598860627</v>
      </c>
      <c r="BJ46" s="34">
        <f>VLOOKUP($AX46&amp;"_"&amp;$BC$14,データシート1!$A:$BT,MATCH($BC$12&amp;"_"&amp;BJ$20,データシート1!$A$1:$BT$1,0),0)</f>
        <v>153.52764437074097</v>
      </c>
      <c r="BK46" s="34">
        <f t="shared" si="1"/>
        <v>135.93992892658994</v>
      </c>
      <c r="BL46" s="34">
        <f t="shared" si="2"/>
        <v>127.94293876190011</v>
      </c>
      <c r="BM46" s="34">
        <f>VLOOKUP($AX46&amp;"_"&amp;$BC$14,データシート1!$A:$BT,MATCH($BC$12&amp;"_"&amp;BM$20,データシート1!$A$1:$BT$1,0),0)</f>
        <v>75.756862956716645</v>
      </c>
      <c r="BN46" s="34">
        <f>VLOOKUP($AX46&amp;"_"&amp;$BC$14,データシート1!$A:$BT,MATCH($BC$12&amp;"_"&amp;BN$20,データシート1!$A$1:$BT$1,0),0)</f>
        <v>52.186075805183464</v>
      </c>
      <c r="BO46" s="34">
        <f>VLOOKUP($AX46&amp;"_"&amp;$BC$14,データシート1!$A:$BT,MATCH($BC$12&amp;"_"&amp;BO$20,データシート1!$A$1:$BT$1,0),0)</f>
        <v>7.99699016468983</v>
      </c>
      <c r="BP46" s="34">
        <f>VLOOKUP($AX46&amp;"_"&amp;$BC$14,データシート1!$A:$BT,MATCH($BC$12&amp;"_"&amp;BP$20,データシート1!$A$1:$BT$1,0),0)</f>
        <v>0</v>
      </c>
      <c r="BQ46" s="34">
        <f>VLOOKUP($AX46&amp;"_"&amp;$BC$14,データシート1!$A:$BT,MATCH($BC$12&amp;"_"&amp;BQ$20,データシート1!$A$1:$BT$1,0),0)</f>
        <v>8.835921117710468</v>
      </c>
      <c r="BR46" s="35">
        <f t="shared" si="3"/>
        <v>837.70604732687332</v>
      </c>
      <c r="BT46" s="121" t="str">
        <f t="shared" si="4"/>
        <v>海老名市</v>
      </c>
      <c r="BU46" s="33">
        <f t="shared" si="25"/>
        <v>837.70604732687332</v>
      </c>
      <c r="BV46" s="59">
        <f t="shared" si="16"/>
        <v>0.40046302398522021</v>
      </c>
      <c r="BW46" s="59">
        <f t="shared" si="16"/>
        <v>0.38906455793021949</v>
      </c>
      <c r="BX46" s="59">
        <f t="shared" si="16"/>
        <v>6.5352848536422712E-3</v>
      </c>
      <c r="BY46" s="59">
        <f t="shared" si="16"/>
        <v>4.8631812013584762E-3</v>
      </c>
      <c r="BZ46" s="59">
        <f t="shared" si="16"/>
        <v>0.2434413081287353</v>
      </c>
      <c r="CA46" s="59">
        <f t="shared" si="32"/>
        <v>0.18327150061844355</v>
      </c>
      <c r="CB46" s="59">
        <f t="shared" si="32"/>
        <v>0.16227640872400925</v>
      </c>
      <c r="CC46" s="59">
        <f t="shared" si="32"/>
        <v>0.15273011239463657</v>
      </c>
      <c r="CD46" s="59">
        <f t="shared" si="32"/>
        <v>9.0433706666505992E-2</v>
      </c>
      <c r="CE46" s="59">
        <f t="shared" si="32"/>
        <v>6.229640572813059E-2</v>
      </c>
      <c r="CF46" s="59">
        <f t="shared" si="32"/>
        <v>9.5462963293726829E-3</v>
      </c>
      <c r="CG46" s="59">
        <f t="shared" si="32"/>
        <v>0</v>
      </c>
      <c r="CH46" s="59">
        <f t="shared" si="32"/>
        <v>1.0547758543591709E-2</v>
      </c>
      <c r="CI46" s="122">
        <f t="shared" si="6"/>
        <v>1</v>
      </c>
      <c r="CK46" s="123" t="str">
        <f t="shared" si="7"/>
        <v>海老名市</v>
      </c>
      <c r="CL46" s="124">
        <f t="shared" si="17"/>
        <v>335.4702969232257</v>
      </c>
      <c r="CM46" s="65">
        <f t="shared" si="18"/>
        <v>0.29895046124739832</v>
      </c>
      <c r="CN46" s="66">
        <f t="shared" si="19"/>
        <v>325.92173297870147</v>
      </c>
      <c r="CO46" s="65">
        <f t="shared" si="20"/>
        <v>0.30770884495313405</v>
      </c>
      <c r="CP46" s="66">
        <f t="shared" si="8"/>
        <v>5.4746476428998507</v>
      </c>
      <c r="CQ46" s="65">
        <f t="shared" si="21"/>
        <v>0</v>
      </c>
      <c r="CR46" s="66">
        <f t="shared" si="9"/>
        <v>4.0739163016243642</v>
      </c>
      <c r="CS46" s="65">
        <f t="shared" si="22"/>
        <v>0</v>
      </c>
      <c r="CT46" s="66">
        <f t="shared" si="10"/>
        <v>203.93225598860627</v>
      </c>
      <c r="CU46" s="67">
        <f t="shared" si="23"/>
        <v>0.25613897981356309</v>
      </c>
      <c r="CV46" s="16"/>
      <c r="CW46" s="959">
        <f t="shared" si="24"/>
        <v>100.289</v>
      </c>
      <c r="CX46" s="962">
        <f>VLOOKUP($AX46&amp;"_"&amp;$CW$14,データシート1!$A:$BT,MATCH($CW$12&amp;"_"&amp;CX$20,データシート1!$A$1:$BT$1,0),0)</f>
        <v>100.289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52.235000000000007</v>
      </c>
      <c r="DB46" s="962">
        <f>VLOOKUP($AX46&amp;"_"&amp;$CW$14,データシート1!$A:$BT,MATCH($CW$12&amp;"_"&amp;DB$20,データシート1!$A$1:$BT$1,0),0)</f>
        <v>0</v>
      </c>
      <c r="DC46" s="962">
        <f>VLOOKUP($AX46&amp;"_"&amp;$CW$14,データシート1!$A:$BT,MATCH($CW$12&amp;"_"&amp;DC$20,データシート1!$A$1:$BT$1,0),0)</f>
        <v>0</v>
      </c>
      <c r="DD46" s="961">
        <f t="shared" si="11"/>
        <v>152.524</v>
      </c>
      <c r="DE46" s="16"/>
      <c r="DF46" s="125">
        <f>VLOOKUP($AX46&amp;"_"&amp;$DF$14,データシート1!$A:$BT,MATCH($DF$12&amp;"_"&amp;DF$20,データシート1!$A$1:$BT$1,0),0)</f>
        <v>10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9</v>
      </c>
      <c r="DJ46" s="64">
        <f>VLOOKUP($AX46&amp;"_"&amp;$DF$14,データシート1!$A:$BT,MATCH($DF$12&amp;"_"&amp;DJ$20,データシート1!$A$1:$BT$1,0),0)</f>
        <v>0</v>
      </c>
      <c r="DK46" s="64">
        <f>VLOOKUP($AX46&amp;"_"&amp;$DF$14,データシート1!$A:$BT,MATCH($DF$12&amp;"_"&amp;DK$20,データシート1!$A$1:$BT$1,0),0)</f>
        <v>0</v>
      </c>
      <c r="DL46" s="68">
        <f t="shared" si="12"/>
        <v>19</v>
      </c>
      <c r="DM46" s="16"/>
      <c r="DN46" s="126">
        <f t="shared" si="26"/>
        <v>0.66</v>
      </c>
      <c r="DO46" s="127">
        <f t="shared" si="27"/>
        <v>0</v>
      </c>
      <c r="DP46" s="127">
        <f t="shared" si="29"/>
        <v>0</v>
      </c>
      <c r="DQ46" s="127">
        <f t="shared" si="30"/>
        <v>0.34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27220</v>
      </c>
      <c r="AY47" s="18" t="str">
        <f>IF(IFERROR(比較地域マスタ!$Z32,"")=0,"",IFERROR(比較地域マスタ!$Z32,""))</f>
        <v>箕面市</v>
      </c>
      <c r="BB47" s="110" t="str">
        <f t="shared" si="0"/>
        <v>27220</v>
      </c>
      <c r="BC47" s="1031" t="str">
        <f t="shared" si="0"/>
        <v>箕面市</v>
      </c>
      <c r="BD47" s="34">
        <f t="shared" si="14"/>
        <v>400.48690226904017</v>
      </c>
      <c r="BE47" s="34">
        <f t="shared" si="15"/>
        <v>28.699383778172933</v>
      </c>
      <c r="BF47" s="34">
        <f>VLOOKUP($AX47&amp;"_"&amp;$BC$14,データシート1!$A:$BT,MATCH($BC$12&amp;"_"&amp;BF$20,データシート1!$A$1:$BT$1,0),0)</f>
        <v>18.314605881806649</v>
      </c>
      <c r="BG47" s="34">
        <f>VLOOKUP($AX47&amp;"_"&amp;$BC$14,データシート1!$A:$BT,MATCH($BC$12&amp;"_"&amp;BG$20,データシート1!$A$1:$BT$1,0),0)</f>
        <v>3.8401831231164887</v>
      </c>
      <c r="BH47" s="34">
        <f>VLOOKUP($AX47&amp;"_"&amp;$BC$14,データシート1!$A:$BT,MATCH($BC$12&amp;"_"&amp;BH$20,データシート1!$A$1:$BT$1,0),0)</f>
        <v>6.544594773249794</v>
      </c>
      <c r="BI47" s="34">
        <f>VLOOKUP($AX47&amp;"_"&amp;$BC$14,データシート1!$A:$BT,MATCH($BC$12&amp;"_"&amp;BI$20,データシート1!$A$1:$BT$1,0),0)</f>
        <v>115.7846513467981</v>
      </c>
      <c r="BJ47" s="34">
        <f>VLOOKUP($AX47&amp;"_"&amp;$BC$14,データシート1!$A:$BT,MATCH($BC$12&amp;"_"&amp;BJ$20,データシート1!$A$1:$BT$1,0),0)</f>
        <v>121.76764040945947</v>
      </c>
      <c r="BK47" s="34">
        <f t="shared" si="1"/>
        <v>114.46404243060972</v>
      </c>
      <c r="BL47" s="34">
        <f t="shared" si="2"/>
        <v>106.34087772683404</v>
      </c>
      <c r="BM47" s="34">
        <f>VLOOKUP($AX47&amp;"_"&amp;$BC$14,データシート1!$A:$BT,MATCH($BC$12&amp;"_"&amp;BM$20,データシート1!$A$1:$BT$1,0),0)</f>
        <v>71.895558526066068</v>
      </c>
      <c r="BN47" s="34">
        <f>VLOOKUP($AX47&amp;"_"&amp;$BC$14,データシート1!$A:$BT,MATCH($BC$12&amp;"_"&amp;BN$20,データシート1!$A$1:$BT$1,0),0)</f>
        <v>34.445319200767969</v>
      </c>
      <c r="BO47" s="34">
        <f>VLOOKUP($AX47&amp;"_"&amp;$BC$14,データシート1!$A:$BT,MATCH($BC$12&amp;"_"&amp;BO$20,データシート1!$A$1:$BT$1,0),0)</f>
        <v>8.1231647037756893</v>
      </c>
      <c r="BP47" s="34">
        <f>VLOOKUP($AX47&amp;"_"&amp;$BC$14,データシート1!$A:$BT,MATCH($BC$12&amp;"_"&amp;BP$20,データシート1!$A$1:$BT$1,0),0)</f>
        <v>0</v>
      </c>
      <c r="BQ47" s="34">
        <f>VLOOKUP($AX47&amp;"_"&amp;$BC$14,データシート1!$A:$BT,MATCH($BC$12&amp;"_"&amp;BQ$20,データシート1!$A$1:$BT$1,0),0)</f>
        <v>19.771184303999998</v>
      </c>
      <c r="BR47" s="35">
        <f t="shared" si="3"/>
        <v>400.48690226904017</v>
      </c>
      <c r="BT47" s="121" t="str">
        <f t="shared" si="4"/>
        <v>箕面市</v>
      </c>
      <c r="BU47" s="33">
        <f t="shared" si="25"/>
        <v>400.48690226904017</v>
      </c>
      <c r="BV47" s="59">
        <f t="shared" si="16"/>
        <v>7.1661229407430624E-2</v>
      </c>
      <c r="BW47" s="59">
        <f t="shared" si="16"/>
        <v>4.5730848569682347E-2</v>
      </c>
      <c r="BX47" s="59">
        <f t="shared" si="16"/>
        <v>9.5887858038781002E-3</v>
      </c>
      <c r="BY47" s="59">
        <f t="shared" si="16"/>
        <v>1.6341595033870168E-2</v>
      </c>
      <c r="BZ47" s="59">
        <f t="shared" si="16"/>
        <v>0.28910970793500751</v>
      </c>
      <c r="CA47" s="59">
        <f t="shared" si="32"/>
        <v>0.3040489956589344</v>
      </c>
      <c r="CB47" s="59">
        <f t="shared" si="32"/>
        <v>0.28581219955531717</v>
      </c>
      <c r="CC47" s="59">
        <f t="shared" si="32"/>
        <v>0.26552897766278527</v>
      </c>
      <c r="CD47" s="59">
        <f t="shared" si="32"/>
        <v>0.17952037412141852</v>
      </c>
      <c r="CE47" s="59">
        <f t="shared" si="32"/>
        <v>8.6008603541366746E-2</v>
      </c>
      <c r="CF47" s="59">
        <f t="shared" si="32"/>
        <v>2.0283221892531924E-2</v>
      </c>
      <c r="CG47" s="59">
        <f t="shared" si="32"/>
        <v>0</v>
      </c>
      <c r="CH47" s="59">
        <f t="shared" si="32"/>
        <v>4.936786744331044E-2</v>
      </c>
      <c r="CI47" s="122">
        <f t="shared" si="6"/>
        <v>1</v>
      </c>
      <c r="CK47" s="123" t="str">
        <f t="shared" si="7"/>
        <v>箕面市</v>
      </c>
      <c r="CL47" s="124">
        <f t="shared" si="17"/>
        <v>28.699383778172933</v>
      </c>
      <c r="CM47" s="65">
        <f t="shared" si="18"/>
        <v>0</v>
      </c>
      <c r="CN47" s="66">
        <f t="shared" si="19"/>
        <v>18.314605881806649</v>
      </c>
      <c r="CO47" s="65">
        <f t="shared" si="20"/>
        <v>0</v>
      </c>
      <c r="CP47" s="66">
        <f t="shared" si="8"/>
        <v>3.8401831231164887</v>
      </c>
      <c r="CQ47" s="65">
        <f t="shared" si="21"/>
        <v>0</v>
      </c>
      <c r="CR47" s="66">
        <f t="shared" si="9"/>
        <v>6.544594773249794</v>
      </c>
      <c r="CS47" s="65">
        <f t="shared" si="22"/>
        <v>0</v>
      </c>
      <c r="CT47" s="66">
        <f t="shared" si="10"/>
        <v>115.7846513467981</v>
      </c>
      <c r="CU47" s="67">
        <f t="shared" si="23"/>
        <v>0.27980392584993435</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32.396999999999998</v>
      </c>
      <c r="DB47" s="962">
        <f>VLOOKUP($AX47&amp;"_"&amp;$CW$14,データシート1!$A:$BT,MATCH($CW$12&amp;"_"&amp;DB$20,データシート1!$A$1:$BT$1,0),0)</f>
        <v>0</v>
      </c>
      <c r="DC47" s="962">
        <f>VLOOKUP($AX47&amp;"_"&amp;$CW$14,データシート1!$A:$BT,MATCH($CW$12&amp;"_"&amp;DC$20,データシート1!$A$1:$BT$1,0),0)</f>
        <v>0</v>
      </c>
      <c r="DD47" s="961">
        <f t="shared" si="11"/>
        <v>32.396999999999998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24205</v>
      </c>
      <c r="AY48" s="18" t="str">
        <f>IF(IFERROR(比較地域マスタ!$Z33,"")=0,"",IFERROR(比較地域マスタ!$Z33,""))</f>
        <v>桑名市</v>
      </c>
      <c r="BB48" s="110" t="str">
        <f t="shared" si="0"/>
        <v>24205</v>
      </c>
      <c r="BC48" s="1031" t="str">
        <f t="shared" si="0"/>
        <v>桑名市</v>
      </c>
      <c r="BD48" s="34">
        <f t="shared" si="14"/>
        <v>1023.619795416105</v>
      </c>
      <c r="BE48" s="34">
        <f t="shared" si="15"/>
        <v>453.93115055722461</v>
      </c>
      <c r="BF48" s="34">
        <f>VLOOKUP($AX48&amp;"_"&amp;$BC$14,データシート1!$A:$BT,MATCH($BC$12&amp;"_"&amp;BF$20,データシート1!$A$1:$BT$1,0),0)</f>
        <v>438.1669806342332</v>
      </c>
      <c r="BG48" s="34">
        <f>VLOOKUP($AX48&amp;"_"&amp;$BC$14,データシート1!$A:$BT,MATCH($BC$12&amp;"_"&amp;BG$20,データシート1!$A$1:$BT$1,0),0)</f>
        <v>9.1488753114514072</v>
      </c>
      <c r="BH48" s="34">
        <f>VLOOKUP($AX48&amp;"_"&amp;$BC$14,データシート1!$A:$BT,MATCH($BC$12&amp;"_"&amp;BH$20,データシート1!$A$1:$BT$1,0),0)</f>
        <v>6.615294611539972</v>
      </c>
      <c r="BI48" s="34">
        <f>VLOOKUP($AX48&amp;"_"&amp;$BC$14,データシート1!$A:$BT,MATCH($BC$12&amp;"_"&amp;BI$20,データシート1!$A$1:$BT$1,0),0)</f>
        <v>182.1944361505175</v>
      </c>
      <c r="BJ48" s="34">
        <f>VLOOKUP($AX48&amp;"_"&amp;$BC$14,データシート1!$A:$BT,MATCH($BC$12&amp;"_"&amp;BJ$20,データシート1!$A$1:$BT$1,0),0)</f>
        <v>177.98201029114801</v>
      </c>
      <c r="BK48" s="34">
        <f t="shared" si="1"/>
        <v>197.50113318450948</v>
      </c>
      <c r="BL48" s="34">
        <f t="shared" si="2"/>
        <v>189.31911427647719</v>
      </c>
      <c r="BM48" s="34">
        <f>VLOOKUP($AX48&amp;"_"&amp;$BC$14,データシート1!$A:$BT,MATCH($BC$12&amp;"_"&amp;BM$20,データシート1!$A$1:$BT$1,0),0)</f>
        <v>117.34777351016193</v>
      </c>
      <c r="BN48" s="34">
        <f>VLOOKUP($AX48&amp;"_"&amp;$BC$14,データシート1!$A:$BT,MATCH($BC$12&amp;"_"&amp;BN$20,データシート1!$A$1:$BT$1,0),0)</f>
        <v>71.971340766315251</v>
      </c>
      <c r="BO48" s="34">
        <f>VLOOKUP($AX48&amp;"_"&amp;$BC$14,データシート1!$A:$BT,MATCH($BC$12&amp;"_"&amp;BO$20,データシート1!$A$1:$BT$1,0),0)</f>
        <v>8.1820189080322994</v>
      </c>
      <c r="BP48" s="34">
        <f>VLOOKUP($AX48&amp;"_"&amp;$BC$14,データシート1!$A:$BT,MATCH($BC$12&amp;"_"&amp;BP$20,データシート1!$A$1:$BT$1,0),0)</f>
        <v>0</v>
      </c>
      <c r="BQ48" s="34">
        <f>VLOOKUP($AX48&amp;"_"&amp;$BC$14,データシート1!$A:$BT,MATCH($BC$12&amp;"_"&amp;BQ$20,データシート1!$A$1:$BT$1,0),0)</f>
        <v>12.011065232705359</v>
      </c>
      <c r="BR48" s="35">
        <f t="shared" si="3"/>
        <v>1023.619795416105</v>
      </c>
      <c r="BT48" s="121" t="str">
        <f t="shared" si="4"/>
        <v>桑名市</v>
      </c>
      <c r="BU48" s="33">
        <f t="shared" si="25"/>
        <v>1023.619795416105</v>
      </c>
      <c r="BV48" s="59">
        <f t="shared" si="16"/>
        <v>0.44345679185766429</v>
      </c>
      <c r="BW48" s="59">
        <f t="shared" si="16"/>
        <v>0.4280563765925578</v>
      </c>
      <c r="BX48" s="59">
        <f t="shared" si="16"/>
        <v>8.9377670815093575E-3</v>
      </c>
      <c r="BY48" s="59">
        <f t="shared" si="16"/>
        <v>6.462648183597145E-3</v>
      </c>
      <c r="BZ48" s="59">
        <f t="shared" si="16"/>
        <v>0.17799034071674516</v>
      </c>
      <c r="CA48" s="59">
        <f t="shared" si="32"/>
        <v>0.17387511563196931</v>
      </c>
      <c r="CB48" s="59">
        <f t="shared" si="32"/>
        <v>0.19294383917636584</v>
      </c>
      <c r="CC48" s="59">
        <f t="shared" si="32"/>
        <v>0.18495061850529992</v>
      </c>
      <c r="CD48" s="59">
        <f t="shared" si="32"/>
        <v>0.11464000015988324</v>
      </c>
      <c r="CE48" s="59">
        <f t="shared" si="32"/>
        <v>7.0310618345416673E-2</v>
      </c>
      <c r="CF48" s="59">
        <f t="shared" si="32"/>
        <v>7.9932206710659395E-3</v>
      </c>
      <c r="CG48" s="59">
        <f t="shared" si="32"/>
        <v>0</v>
      </c>
      <c r="CH48" s="59">
        <f t="shared" si="32"/>
        <v>1.1733912617255335E-2</v>
      </c>
      <c r="CI48" s="122">
        <f t="shared" si="6"/>
        <v>1</v>
      </c>
      <c r="CK48" s="123" t="str">
        <f t="shared" si="7"/>
        <v>桑名市</v>
      </c>
      <c r="CL48" s="124">
        <f t="shared" si="17"/>
        <v>453.93115055722461</v>
      </c>
      <c r="CM48" s="65">
        <f t="shared" si="18"/>
        <v>0.68188754973091281</v>
      </c>
      <c r="CN48" s="66">
        <f t="shared" si="19"/>
        <v>438.1669806342332</v>
      </c>
      <c r="CO48" s="65">
        <f t="shared" si="20"/>
        <v>0.70642018609427126</v>
      </c>
      <c r="CP48" s="66">
        <f t="shared" si="8"/>
        <v>9.1488753114514072</v>
      </c>
      <c r="CQ48" s="65">
        <f t="shared" si="21"/>
        <v>0</v>
      </c>
      <c r="CR48" s="66">
        <f t="shared" si="9"/>
        <v>6.615294611539972</v>
      </c>
      <c r="CS48" s="65">
        <f t="shared" si="22"/>
        <v>0</v>
      </c>
      <c r="CT48" s="66">
        <f t="shared" si="10"/>
        <v>182.1944361505175</v>
      </c>
      <c r="CU48" s="67">
        <f t="shared" si="23"/>
        <v>0.38450680207448817</v>
      </c>
      <c r="CV48" s="16"/>
      <c r="CW48" s="959">
        <f t="shared" si="24"/>
        <v>309.52999999999997</v>
      </c>
      <c r="CX48" s="962">
        <f>VLOOKUP($AX48&amp;"_"&amp;$CW$14,データシート1!$A:$BT,MATCH($CW$12&amp;"_"&amp;CX$20,データシート1!$A$1:$BT$1,0),0)</f>
        <v>309.52999999999997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70.055000000000007</v>
      </c>
      <c r="DB48" s="962">
        <f>VLOOKUP($AX48&amp;"_"&amp;$CW$14,データシート1!$A:$BT,MATCH($CW$12&amp;"_"&amp;DB$20,データシート1!$A$1:$BT$1,0),0)</f>
        <v>0</v>
      </c>
      <c r="DC48" s="962">
        <f>VLOOKUP($AX48&amp;"_"&amp;$CW$14,データシート1!$A:$BT,MATCH($CW$12&amp;"_"&amp;DC$20,データシート1!$A$1:$BT$1,0),0)</f>
        <v>0</v>
      </c>
      <c r="DD48" s="961">
        <f t="shared" si="11"/>
        <v>379.58499999999998</v>
      </c>
      <c r="DE48" s="16"/>
      <c r="DF48" s="125">
        <f>VLOOKUP($AX48&amp;"_"&amp;$DF$14,データシート1!$A:$BT,MATCH($DF$12&amp;"_"&amp;DF$20,データシート1!$A$1:$BT$1,0),0)</f>
        <v>18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8</v>
      </c>
      <c r="DJ48" s="64">
        <f>VLOOKUP($AX48&amp;"_"&amp;$DF$14,データシート1!$A:$BT,MATCH($DF$12&amp;"_"&amp;DJ$20,データシート1!$A$1:$BT$1,0),0)</f>
        <v>0</v>
      </c>
      <c r="DK48" s="64">
        <f>VLOOKUP($AX48&amp;"_"&amp;$DF$14,データシート1!$A:$BT,MATCH($DF$12&amp;"_"&amp;DK$20,データシート1!$A$1:$BT$1,0),0)</f>
        <v>0</v>
      </c>
      <c r="DL48" s="68">
        <f t="shared" si="12"/>
        <v>26</v>
      </c>
      <c r="DM48" s="16"/>
      <c r="DN48" s="126">
        <f t="shared" si="26"/>
        <v>0.82</v>
      </c>
      <c r="DO48" s="127">
        <f t="shared" si="27"/>
        <v>0</v>
      </c>
      <c r="DP48" s="127">
        <f t="shared" si="29"/>
        <v>0</v>
      </c>
      <c r="DQ48" s="127">
        <f t="shared" si="30"/>
        <v>0.18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12206</v>
      </c>
      <c r="AY49" s="18" t="str">
        <f>IF(IFERROR(比較地域マスタ!$Z34,"")=0,"",IFERROR(比較地域マスタ!$Z34,""))</f>
        <v>木更津市</v>
      </c>
      <c r="BB49" s="110" t="str">
        <f t="shared" si="0"/>
        <v>12206</v>
      </c>
      <c r="BC49" s="1031" t="str">
        <f t="shared" si="0"/>
        <v>木更津市</v>
      </c>
      <c r="BD49" s="34">
        <f t="shared" si="14"/>
        <v>1090.7065586652097</v>
      </c>
      <c r="BE49" s="34">
        <f t="shared" si="15"/>
        <v>476.11449130528348</v>
      </c>
      <c r="BF49" s="34">
        <f>VLOOKUP($AX49&amp;"_"&amp;$BC$14,データシート1!$A:$BT,MATCH($BC$12&amp;"_"&amp;BF$20,データシート1!$A$1:$BT$1,0),0)</f>
        <v>452.31090745742677</v>
      </c>
      <c r="BG49" s="34">
        <f>VLOOKUP($AX49&amp;"_"&amp;$BC$14,データシート1!$A:$BT,MATCH($BC$12&amp;"_"&amp;BG$20,データシート1!$A$1:$BT$1,0),0)</f>
        <v>11.680320268970812</v>
      </c>
      <c r="BH49" s="34">
        <f>VLOOKUP($AX49&amp;"_"&amp;$BC$14,データシート1!$A:$BT,MATCH($BC$12&amp;"_"&amp;BH$20,データシート1!$A$1:$BT$1,0),0)</f>
        <v>12.123263578885881</v>
      </c>
      <c r="BI49" s="34">
        <f>VLOOKUP($AX49&amp;"_"&amp;$BC$14,データシート1!$A:$BT,MATCH($BC$12&amp;"_"&amp;BI$20,データシート1!$A$1:$BT$1,0),0)</f>
        <v>220.94768753547422</v>
      </c>
      <c r="BJ49" s="34">
        <f>VLOOKUP($AX49&amp;"_"&amp;$BC$14,データシート1!$A:$BT,MATCH($BC$12&amp;"_"&amp;BJ$20,データシート1!$A$1:$BT$1,0),0)</f>
        <v>154.10027637314494</v>
      </c>
      <c r="BK49" s="34">
        <f t="shared" si="1"/>
        <v>239.54410345130711</v>
      </c>
      <c r="BL49" s="34">
        <f t="shared" si="2"/>
        <v>212.44231035016486</v>
      </c>
      <c r="BM49" s="34">
        <f>VLOOKUP($AX49&amp;"_"&amp;$BC$14,データシート1!$A:$BT,MATCH($BC$12&amp;"_"&amp;BM$20,データシート1!$A$1:$BT$1,0),0)</f>
        <v>119.76567586219548</v>
      </c>
      <c r="BN49" s="34">
        <f>VLOOKUP($AX49&amp;"_"&amp;$BC$14,データシート1!$A:$BT,MATCH($BC$12&amp;"_"&amp;BN$20,データシート1!$A$1:$BT$1,0),0)</f>
        <v>92.67663448796938</v>
      </c>
      <c r="BO49" s="34">
        <f>VLOOKUP($AX49&amp;"_"&amp;$BC$14,データシート1!$A:$BT,MATCH($BC$12&amp;"_"&amp;BO$20,データシート1!$A$1:$BT$1,0),0)</f>
        <v>7.9433908000989799</v>
      </c>
      <c r="BP49" s="34">
        <f>VLOOKUP($AX49&amp;"_"&amp;$BC$14,データシート1!$A:$BT,MATCH($BC$12&amp;"_"&amp;BP$20,データシート1!$A$1:$BT$1,0),0)</f>
        <v>19.158402301043278</v>
      </c>
      <c r="BQ49" s="34">
        <f>VLOOKUP($AX49&amp;"_"&amp;$BC$14,データシート1!$A:$BT,MATCH($BC$12&amp;"_"&amp;BQ$20,データシート1!$A$1:$BT$1,0),0)</f>
        <v>0</v>
      </c>
      <c r="BR49" s="35">
        <f t="shared" si="3"/>
        <v>1090.7065586652097</v>
      </c>
      <c r="BT49" s="121" t="str">
        <f t="shared" si="4"/>
        <v>木更津市</v>
      </c>
      <c r="BU49" s="33">
        <f t="shared" si="25"/>
        <v>1090.7065586652097</v>
      </c>
      <c r="BV49" s="59">
        <f t="shared" si="16"/>
        <v>0.43651932549845968</v>
      </c>
      <c r="BW49" s="59">
        <f t="shared" si="16"/>
        <v>0.41469532191220893</v>
      </c>
      <c r="BX49" s="59">
        <f t="shared" si="16"/>
        <v>1.0708948411628708E-2</v>
      </c>
      <c r="BY49" s="59">
        <f t="shared" si="16"/>
        <v>1.1115055174621989E-2</v>
      </c>
      <c r="BZ49" s="59">
        <f t="shared" si="16"/>
        <v>0.20257298883933242</v>
      </c>
      <c r="CA49" s="59">
        <f t="shared" si="32"/>
        <v>0.14128481684544975</v>
      </c>
      <c r="CB49" s="59">
        <f t="shared" si="32"/>
        <v>0.21962286881675816</v>
      </c>
      <c r="CC49" s="59">
        <f t="shared" si="32"/>
        <v>0.19477494534382242</v>
      </c>
      <c r="CD49" s="59">
        <f t="shared" si="32"/>
        <v>0.10980558878160861</v>
      </c>
      <c r="CE49" s="59">
        <f t="shared" si="32"/>
        <v>8.4969356562213813E-2</v>
      </c>
      <c r="CF49" s="59">
        <f t="shared" si="32"/>
        <v>7.2827936505855265E-3</v>
      </c>
      <c r="CG49" s="59">
        <f t="shared" si="32"/>
        <v>1.7565129822350242E-2</v>
      </c>
      <c r="CH49" s="59">
        <f t="shared" si="32"/>
        <v>0</v>
      </c>
      <c r="CI49" s="122">
        <f t="shared" si="6"/>
        <v>1</v>
      </c>
      <c r="CK49" s="123" t="str">
        <f t="shared" si="7"/>
        <v>木更津市</v>
      </c>
      <c r="CL49" s="124">
        <f t="shared" si="17"/>
        <v>476.11449130528348</v>
      </c>
      <c r="CM49" s="65">
        <f t="shared" si="18"/>
        <v>0.18003652811533061</v>
      </c>
      <c r="CN49" s="66">
        <f t="shared" si="19"/>
        <v>452.31090745742677</v>
      </c>
      <c r="CO49" s="65">
        <f t="shared" si="20"/>
        <v>0.18951123792668675</v>
      </c>
      <c r="CP49" s="66">
        <f t="shared" si="8"/>
        <v>11.680320268970812</v>
      </c>
      <c r="CQ49" s="65">
        <f t="shared" si="21"/>
        <v>0</v>
      </c>
      <c r="CR49" s="66">
        <f t="shared" si="9"/>
        <v>12.123263578885881</v>
      </c>
      <c r="CS49" s="65">
        <f t="shared" si="22"/>
        <v>0</v>
      </c>
      <c r="CT49" s="66">
        <f t="shared" si="10"/>
        <v>220.94768753547422</v>
      </c>
      <c r="CU49" s="67">
        <f t="shared" si="23"/>
        <v>0.5305056654244491</v>
      </c>
      <c r="CV49" s="16"/>
      <c r="CW49" s="959">
        <f t="shared" si="24"/>
        <v>85.718000000000004</v>
      </c>
      <c r="CX49" s="962">
        <f>VLOOKUP($AX49&amp;"_"&amp;$CW$14,データシート1!$A:$BT,MATCH($CW$12&amp;"_"&amp;CX$20,データシート1!$A$1:$BT$1,0),0)</f>
        <v>85.718000000000004</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117.214</v>
      </c>
      <c r="DB49" s="962">
        <f>VLOOKUP($AX49&amp;"_"&amp;$CW$14,データシート1!$A:$BT,MATCH($CW$12&amp;"_"&amp;DB$20,データシート1!$A$1:$BT$1,0),0)</f>
        <v>0</v>
      </c>
      <c r="DC49" s="962">
        <f>VLOOKUP($AX49&amp;"_"&amp;$CW$14,データシート1!$A:$BT,MATCH($CW$12&amp;"_"&amp;DC$20,データシート1!$A$1:$BT$1,0),0)</f>
        <v>0</v>
      </c>
      <c r="DD49" s="961">
        <f t="shared" si="11"/>
        <v>202.93200000000002</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10</v>
      </c>
      <c r="DJ49" s="64">
        <f>VLOOKUP($AX49&amp;"_"&amp;$DF$14,データシート1!$A:$BT,MATCH($DF$12&amp;"_"&amp;DJ$20,データシート1!$A$1:$BT$1,0),0)</f>
        <v>0</v>
      </c>
      <c r="DK49" s="64">
        <f>VLOOKUP($AX49&amp;"_"&amp;$DF$14,データシート1!$A:$BT,MATCH($DF$12&amp;"_"&amp;DK$20,データシート1!$A$1:$BT$1,0),0)</f>
        <v>0</v>
      </c>
      <c r="DL49" s="68">
        <f t="shared" si="12"/>
        <v>17</v>
      </c>
      <c r="DM49" s="16"/>
      <c r="DN49" s="126">
        <f t="shared" si="26"/>
        <v>0.42</v>
      </c>
      <c r="DO49" s="127">
        <f t="shared" si="27"/>
        <v>0</v>
      </c>
      <c r="DP49" s="127">
        <f t="shared" si="29"/>
        <v>0</v>
      </c>
      <c r="DQ49" s="127">
        <f t="shared" si="30"/>
        <v>0.57999999999999996</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海老名市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神奈川県</v>
      </c>
      <c r="AY4" s="1038" t="str">
        <f>年度マスタ!$J4</f>
        <v>海老名市</v>
      </c>
      <c r="AZ4" s="1038" t="str">
        <f>年度マスタ!$K4</f>
        <v>14215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28217</v>
      </c>
      <c r="AY13" s="18" t="str">
        <f>IF(IFERROR(比較地域マスタ!$Z6,"")=0,"",IFERROR(比較地域マスタ!$Z6,""))</f>
        <v>川西市</v>
      </c>
      <c r="BC13" s="844" t="str">
        <f t="shared" ref="BC13:BC59" si="0">AX13</f>
        <v>28217</v>
      </c>
      <c r="BD13" s="1031" t="str">
        <f>AY13</f>
        <v>川西市</v>
      </c>
      <c r="BE13" s="34">
        <f>VLOOKUP($BC13&amp;"_"&amp;$AZ$7,データシート1!$A:$BT,MATCH("cb_"&amp;BE$12,データシート1!$A$1:$BT$1,0),0)</f>
        <v>20543.199999999917</v>
      </c>
      <c r="BF13" s="34">
        <f>VLOOKUP($BC13&amp;"_"&amp;$AZ$7,データシート1!$A:$BT,MATCH("cb_"&amp;BF$12,データシート1!$A$1:$BT$1,0),0)</f>
        <v>11894.699999999997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2700</v>
      </c>
      <c r="BK13" s="34">
        <f>SUM(BE13:BJ13)</f>
        <v>35137.899999999914</v>
      </c>
      <c r="BL13" s="36"/>
      <c r="BM13" s="844" t="str">
        <f>AX13</f>
        <v>28217</v>
      </c>
      <c r="BN13" s="1031" t="str">
        <f>AY13</f>
        <v>川西市</v>
      </c>
      <c r="BO13" s="34">
        <f>BE13*VLOOKUP(BO$12,別紙!$B$4:$E$10,MATCH("設備利用率",別紙!$B$4:$E$4,0),0)/100*8760/10^3</f>
        <v>24654.305183999899</v>
      </c>
      <c r="BP13" s="34">
        <f>BF13*VLOOKUP(BP$12,別紙!$B$4:$E$10,MATCH("設備利用率",別紙!$B$4:$E$4,0),0)/100*8760/10^3</f>
        <v>15733.833371999996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18921.599999999999</v>
      </c>
      <c r="BU13" s="34">
        <f>SUM(BO13:BT13)</f>
        <v>59309.738555999895</v>
      </c>
      <c r="BV13" s="36"/>
      <c r="BW13" s="33" t="str">
        <f>AX13</f>
        <v>28217</v>
      </c>
      <c r="BX13" s="33" t="str">
        <f>AY13</f>
        <v>川西市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585297.39753243118</v>
      </c>
      <c r="BZ13" s="36"/>
      <c r="CA13" s="33" t="str">
        <f>AX13</f>
        <v>28217</v>
      </c>
      <c r="CB13" s="33" t="str">
        <f>AY13</f>
        <v>川西市</v>
      </c>
      <c r="CC13" s="223">
        <f>BO13/$BY13</f>
        <v>4.2122697432007306E-2</v>
      </c>
      <c r="CD13" s="223">
        <f t="shared" ref="CD13:CH28" si="1">BP13/$BY13</f>
        <v>2.6881775723474301E-2</v>
      </c>
      <c r="CE13" s="223">
        <f t="shared" si="1"/>
        <v>0</v>
      </c>
      <c r="CF13" s="223">
        <f t="shared" si="1"/>
        <v>0</v>
      </c>
      <c r="CG13" s="223">
        <f t="shared" si="1"/>
        <v>0</v>
      </c>
      <c r="CH13" s="223">
        <f t="shared" si="1"/>
        <v>3.2328180647602414E-2</v>
      </c>
      <c r="CI13" s="223">
        <f>BU13/BY13</f>
        <v>0.10133265380308402</v>
      </c>
      <c r="CK13" s="18" t="str">
        <f>AX13</f>
        <v>28217</v>
      </c>
      <c r="CL13" s="18" t="str">
        <f>AY13</f>
        <v>川西市</v>
      </c>
      <c r="CM13" s="18">
        <f>VLOOKUP($CK13&amp;"_"&amp;$AZ$7,データシート1!$A:$BT,MATCH("ca_太陽光発電（10kW未満）",データシート1!$A$1:$BT$1,0),0)</f>
        <v>4826</v>
      </c>
      <c r="CN13" s="18">
        <f>VLOOKUP($CK13&amp;"_"&amp;$AZ$5,データシート1!$A:$BT,MATCH("ab_家庭",データシート1!$A$1:$BT$1,0),0)</f>
        <v>71361</v>
      </c>
      <c r="CO13" s="223">
        <f>CM13/CN13</f>
        <v>6.7627976065357823E-2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12208</v>
      </c>
      <c r="AY14" s="18" t="str">
        <f>IF(IFERROR(比較地域マスタ!$Z7,"")=0,"",IFERROR(比較地域マスタ!$Z7,""))</f>
        <v>野田市</v>
      </c>
      <c r="BC14" s="844" t="str">
        <f t="shared" si="0"/>
        <v>12208</v>
      </c>
      <c r="BD14" s="1031" t="str">
        <f t="shared" ref="BD14:BD60" si="2">AY14</f>
        <v>野田市</v>
      </c>
      <c r="BE14" s="34">
        <f>VLOOKUP($BC14&amp;"_"&amp;$AZ$7,データシート1!$A:$BT,MATCH("cb_"&amp;BE$12,データシート1!$A$1:$BT$1,0),0)</f>
        <v>23144.399999999849</v>
      </c>
      <c r="BF14" s="34">
        <f>VLOOKUP($BC14&amp;"_"&amp;$AZ$7,データシート1!$A:$BT,MATCH("cb_"&amp;BF$12,データシート1!$A$1:$BT$1,0),0)</f>
        <v>108826.29999999986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131970.69999999972</v>
      </c>
      <c r="BL14" s="36"/>
      <c r="BM14" s="844" t="str">
        <f t="shared" ref="BM14:BM60" si="4">AX14</f>
        <v>12208</v>
      </c>
      <c r="BN14" s="1031" t="str">
        <f t="shared" ref="BN14:BN60" si="5">AY14</f>
        <v>野田市</v>
      </c>
      <c r="BO14" s="34">
        <f>BE14*VLOOKUP(BO$12,別紙!$B$4:$E$10,MATCH("設備利用率",別紙!$B$4:$E$4,0),0)/100*8760/10^3</f>
        <v>27776.057327999821</v>
      </c>
      <c r="BP14" s="34">
        <f>BF14*VLOOKUP(BP$12,別紙!$B$4:$E$10,MATCH("設備利用率",別紙!$B$4:$E$4,0),0)/100*8760/10^3</f>
        <v>143951.07658799982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171727.13391599964</v>
      </c>
      <c r="BV14" s="36"/>
      <c r="BW14" s="33" t="str">
        <f t="shared" ref="BW14:BW60" si="7">AX14</f>
        <v>12208</v>
      </c>
      <c r="BX14" s="33" t="str">
        <f t="shared" ref="BX14:BX60" si="8">AY14</f>
        <v>野田市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1101309.594819393</v>
      </c>
      <c r="BZ14" s="36"/>
      <c r="CA14" s="33" t="str">
        <f t="shared" ref="CA14:CA60" si="9">AX14</f>
        <v>12208</v>
      </c>
      <c r="CB14" s="33" t="str">
        <f t="shared" ref="CB14:CB60" si="10">AY14</f>
        <v>野田市</v>
      </c>
      <c r="CC14" s="223">
        <f t="shared" ref="CC14:CC60" si="11">BO14/$BY14</f>
        <v>2.5220934656938948E-2</v>
      </c>
      <c r="CD14" s="223">
        <f t="shared" si="1"/>
        <v>0.13070900068895411</v>
      </c>
      <c r="CE14" s="223">
        <f t="shared" si="1"/>
        <v>0</v>
      </c>
      <c r="CF14" s="223">
        <f t="shared" si="1"/>
        <v>0</v>
      </c>
      <c r="CG14" s="223">
        <f t="shared" si="1"/>
        <v>0</v>
      </c>
      <c r="CH14" s="223">
        <f t="shared" si="1"/>
        <v>0</v>
      </c>
      <c r="CI14" s="223">
        <f t="shared" ref="CI14:CI60" si="12">BU14/BY14</f>
        <v>0.15592993534589306</v>
      </c>
      <c r="CK14" s="18" t="str">
        <f t="shared" ref="CK14:CK60" si="13">AX14</f>
        <v>12208</v>
      </c>
      <c r="CL14" s="18" t="str">
        <f t="shared" ref="CL14:CL60" si="14">AY14</f>
        <v>野田市</v>
      </c>
      <c r="CM14" s="18">
        <f>VLOOKUP($CK14&amp;"_"&amp;$AZ$7,データシート1!$A:$BT,MATCH("ca_太陽光発電（10kW未満）",データシート1!$A$1:$BT$1,0),0)</f>
        <v>5399</v>
      </c>
      <c r="CN14" s="18">
        <f>VLOOKUP($CK14&amp;"_"&amp;$AZ$5,データシート1!$A:$BT,MATCH("ab_家庭",データシート1!$A$1:$BT$1,0),0)</f>
        <v>71249</v>
      </c>
      <c r="CO14" s="223">
        <f t="shared" ref="CO14:CO60" si="15">CM14/CN14</f>
        <v>7.5776502126345638E-2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23210</v>
      </c>
      <c r="AY15" s="18" t="str">
        <f>IF(IFERROR(比較地域マスタ!$Z8,"")=0,"",IFERROR(比較地域マスタ!$Z8,""))</f>
        <v>刈谷市</v>
      </c>
      <c r="BC15" s="844" t="str">
        <f t="shared" si="0"/>
        <v>23210</v>
      </c>
      <c r="BD15" s="1031" t="str">
        <f t="shared" si="2"/>
        <v>刈谷市</v>
      </c>
      <c r="BE15" s="34">
        <f>VLOOKUP($BC15&amp;"_"&amp;$AZ$7,データシート1!$A:$BT,MATCH("cb_"&amp;BE$12,データシート1!$A$1:$BT$1,0),0)</f>
        <v>28976.400000000009</v>
      </c>
      <c r="BF15" s="34">
        <f>VLOOKUP($BC15&amp;"_"&amp;$AZ$7,データシート1!$A:$BT,MATCH("cb_"&amp;BF$12,データシート1!$A$1:$BT$1,0),0)</f>
        <v>18345</v>
      </c>
      <c r="BG15" s="34">
        <f>VLOOKUP($BC15&amp;"_"&amp;$AZ$7,データシート1!$A:$BT,MATCH("cb_"&amp;BG$12,データシート1!$A$1:$BT$1,0),0)</f>
        <v>0</v>
      </c>
      <c r="BH15" s="34">
        <f>VLOOKUP($BC15&amp;"_"&amp;$AZ$7,データシート1!$A:$BT,MATCH("cb_"&amp;BH$12,データシート1!$A$1:$BT$1,0),0)</f>
        <v>26.9</v>
      </c>
      <c r="BI15" s="34">
        <f>VLOOKUP($BC15&amp;"_"&amp;$AZ$7,データシート1!$A:$BT,MATCH("cb_"&amp;BI$12,データシート1!$A$1:$BT$1,0),0)</f>
        <v>0</v>
      </c>
      <c r="BJ15" s="34">
        <f>VLOOKUP($BC15&amp;"_"&amp;$AZ$7,データシート1!$A:$BT,MATCH("cb_"&amp;BJ$12,データシート1!$A$1:$BT$1,0),0)</f>
        <v>4480</v>
      </c>
      <c r="BK15" s="34">
        <f t="shared" si="3"/>
        <v>51828.30000000001</v>
      </c>
      <c r="BL15" s="36"/>
      <c r="BM15" s="844" t="str">
        <f t="shared" si="4"/>
        <v>23210</v>
      </c>
      <c r="BN15" s="1031" t="str">
        <f t="shared" si="5"/>
        <v>刈谷市</v>
      </c>
      <c r="BO15" s="34">
        <f>BE15*VLOOKUP(BO$12,別紙!$B$4:$E$10,MATCH("設備利用率",別紙!$B$4:$E$4,0),0)/100*8760/10^3</f>
        <v>34775.157168000012</v>
      </c>
      <c r="BP15" s="34">
        <f>BF15*VLOOKUP(BP$12,別紙!$B$4:$E$10,MATCH("設備利用率",別紙!$B$4:$E$4,0),0)/100*8760/10^3</f>
        <v>24266.032199999998</v>
      </c>
      <c r="BQ15" s="34">
        <f>BG15*VLOOKUP(BQ$12,別紙!$B$4:$E$10,MATCH("設備利用率",別紙!$B$4:$E$4,0),0)/100*8760/10^3</f>
        <v>0</v>
      </c>
      <c r="BR15" s="34">
        <f>BH15*VLOOKUP(BR$12,別紙!$B$4:$E$10,MATCH("設備利用率",別紙!$B$4:$E$4,0),0)/100*8760/10^3</f>
        <v>141.38639999999998</v>
      </c>
      <c r="BS15" s="34">
        <f>BI15*VLOOKUP(BS$12,別紙!$B$4:$E$10,MATCH("設備利用率",別紙!$B$4:$E$4,0),0)/100*8760/10^3</f>
        <v>0</v>
      </c>
      <c r="BT15" s="34">
        <f>BJ15*VLOOKUP(BT$12,別紙!$B$4:$E$10,MATCH("設備利用率",別紙!$B$4:$E$4,0),0)/100*8760/10^3</f>
        <v>31395.84</v>
      </c>
      <c r="BU15" s="34">
        <f t="shared" si="6"/>
        <v>90578.415768000006</v>
      </c>
      <c r="BV15" s="36"/>
      <c r="BW15" s="33" t="str">
        <f t="shared" si="7"/>
        <v>23210</v>
      </c>
      <c r="BX15" s="33" t="str">
        <f t="shared" si="8"/>
        <v>刈谷市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1406043.647968777</v>
      </c>
      <c r="BZ15" s="36"/>
      <c r="CA15" s="33" t="str">
        <f t="shared" si="9"/>
        <v>23210</v>
      </c>
      <c r="CB15" s="33" t="str">
        <f t="shared" si="10"/>
        <v>刈谷市</v>
      </c>
      <c r="CC15" s="223">
        <f t="shared" si="11"/>
        <v>2.4732629899674521E-2</v>
      </c>
      <c r="CD15" s="223">
        <f t="shared" si="1"/>
        <v>1.7258377600905643E-2</v>
      </c>
      <c r="CE15" s="223">
        <f t="shared" si="1"/>
        <v>0</v>
      </c>
      <c r="CF15" s="223">
        <f t="shared" si="1"/>
        <v>1.0055619553792092E-4</v>
      </c>
      <c r="CG15" s="223">
        <f t="shared" si="1"/>
        <v>0</v>
      </c>
      <c r="CH15" s="223">
        <f t="shared" si="1"/>
        <v>2.2329207237169059E-2</v>
      </c>
      <c r="CI15" s="223">
        <f t="shared" si="12"/>
        <v>6.4420770933287144E-2</v>
      </c>
      <c r="CK15" s="18" t="str">
        <f t="shared" si="13"/>
        <v>23210</v>
      </c>
      <c r="CL15" s="18" t="str">
        <f t="shared" si="14"/>
        <v>刈谷市</v>
      </c>
      <c r="CM15" s="18">
        <f>VLOOKUP($CK15&amp;"_"&amp;$AZ$7,データシート1!$A:$BT,MATCH("ca_太陽光発電（10kW未満）",データシート1!$A$1:$BT$1,0),0)</f>
        <v>6307</v>
      </c>
      <c r="CN15" s="18">
        <f>VLOOKUP($CK15&amp;"_"&amp;$AZ$5,データシート1!$A:$BT,MATCH("ab_家庭",データシート1!$A$1:$BT$1,0),0)</f>
        <v>68104</v>
      </c>
      <c r="CO15" s="223">
        <f t="shared" si="15"/>
        <v>9.2608363679079056E-2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20203</v>
      </c>
      <c r="AY16" s="18" t="str">
        <f>IF(IFERROR(比較地域マスタ!$Z9,"")=0,"",IFERROR(比較地域マスタ!$Z9,""))</f>
        <v>上田市</v>
      </c>
      <c r="BC16" s="844" t="str">
        <f t="shared" si="0"/>
        <v>20203</v>
      </c>
      <c r="BD16" s="1031" t="str">
        <f t="shared" si="2"/>
        <v>上田市</v>
      </c>
      <c r="BE16" s="34">
        <f>VLOOKUP($BC16&amp;"_"&amp;$AZ$7,データシート1!$A:$BT,MATCH("cb_"&amp;BE$12,データシート1!$A$1:$BT$1,0),0)</f>
        <v>40653.000000000276</v>
      </c>
      <c r="BF16" s="34">
        <f>VLOOKUP($BC16&amp;"_"&amp;$AZ$7,データシート1!$A:$BT,MATCH("cb_"&amp;BF$12,データシート1!$A$1:$BT$1,0),0)</f>
        <v>82502.299999999741</v>
      </c>
      <c r="BG16" s="34">
        <f>VLOOKUP($BC16&amp;"_"&amp;$AZ$7,データシート1!$A:$BT,MATCH("cb_"&amp;BG$12,データシート1!$A$1:$BT$1,0),0)</f>
        <v>0</v>
      </c>
      <c r="BH16" s="34">
        <f>VLOOKUP($BC16&amp;"_"&amp;$AZ$7,データシート1!$A:$BT,MATCH("cb_"&amp;BH$12,データシート1!$A$1:$BT$1,0),0)</f>
        <v>61</v>
      </c>
      <c r="BI16" s="34">
        <f>VLOOKUP($BC16&amp;"_"&amp;$AZ$7,データシート1!$A:$BT,MATCH("cb_"&amp;BI$12,データシート1!$A$1:$BT$1,0),0)</f>
        <v>0</v>
      </c>
      <c r="BJ16" s="34">
        <f>VLOOKUP($BC16&amp;"_"&amp;$AZ$7,データシート1!$A:$BT,MATCH("cb_"&amp;BJ$12,データシート1!$A$1:$BT$1,0),0)</f>
        <v>0</v>
      </c>
      <c r="BK16" s="34">
        <f t="shared" si="3"/>
        <v>123216.30000000002</v>
      </c>
      <c r="BL16" s="36"/>
      <c r="BM16" s="844" t="str">
        <f t="shared" si="4"/>
        <v>20203</v>
      </c>
      <c r="BN16" s="1031" t="str">
        <f t="shared" si="5"/>
        <v>上田市</v>
      </c>
      <c r="BO16" s="34">
        <f>BE16*VLOOKUP(BO$12,別紙!$B$4:$E$10,MATCH("設備利用率",別紙!$B$4:$E$4,0),0)/100*8760/10^3</f>
        <v>48788.478360000321</v>
      </c>
      <c r="BP16" s="34">
        <f>BF16*VLOOKUP(BP$12,別紙!$B$4:$E$10,MATCH("設備利用率",別紙!$B$4:$E$4,0),0)/100*8760/10^3</f>
        <v>109130.74234799965</v>
      </c>
      <c r="BQ16" s="34">
        <f>BG16*VLOOKUP(BQ$12,別紙!$B$4:$E$10,MATCH("設備利用率",別紙!$B$4:$E$4,0),0)/100*8760/10^3</f>
        <v>0</v>
      </c>
      <c r="BR16" s="34">
        <f>BH16*VLOOKUP(BR$12,別紙!$B$4:$E$10,MATCH("設備利用率",別紙!$B$4:$E$4,0),0)/100*8760/10^3</f>
        <v>320.61599999999999</v>
      </c>
      <c r="BS16" s="34">
        <f>BI16*VLOOKUP(BS$12,別紙!$B$4:$E$10,MATCH("設備利用率",別紙!$B$4:$E$4,0),0)/100*8760/10^3</f>
        <v>0</v>
      </c>
      <c r="BT16" s="34">
        <f>BJ16*VLOOKUP(BT$12,別紙!$B$4:$E$10,MATCH("設備利用率",別紙!$B$4:$E$4,0),0)/100*8760/10^3</f>
        <v>0</v>
      </c>
      <c r="BU16" s="34">
        <f t="shared" si="6"/>
        <v>158239.83670799999</v>
      </c>
      <c r="BV16" s="36"/>
      <c r="BW16" s="33" t="str">
        <f t="shared" si="7"/>
        <v>20203</v>
      </c>
      <c r="BX16" s="33" t="str">
        <f t="shared" si="8"/>
        <v>上田市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1015834.1601797967</v>
      </c>
      <c r="BZ16" s="36"/>
      <c r="CA16" s="33" t="str">
        <f t="shared" si="9"/>
        <v>20203</v>
      </c>
      <c r="CB16" s="33" t="str">
        <f t="shared" si="10"/>
        <v>上田市</v>
      </c>
      <c r="CC16" s="223">
        <f t="shared" si="11"/>
        <v>4.8027995387913559E-2</v>
      </c>
      <c r="CD16" s="223">
        <f t="shared" si="1"/>
        <v>0.1074296835309064</v>
      </c>
      <c r="CE16" s="223">
        <f t="shared" si="1"/>
        <v>0</v>
      </c>
      <c r="CF16" s="223">
        <f t="shared" si="1"/>
        <v>3.1561844695521246E-4</v>
      </c>
      <c r="CG16" s="223">
        <f t="shared" si="1"/>
        <v>0</v>
      </c>
      <c r="CH16" s="223">
        <f t="shared" si="1"/>
        <v>0</v>
      </c>
      <c r="CI16" s="223">
        <f t="shared" si="12"/>
        <v>0.15577329736577519</v>
      </c>
      <c r="CK16" s="18" t="str">
        <f t="shared" si="13"/>
        <v>20203</v>
      </c>
      <c r="CL16" s="18" t="str">
        <f t="shared" si="14"/>
        <v>上田市</v>
      </c>
      <c r="CM16" s="18">
        <f>VLOOKUP($CK16&amp;"_"&amp;$AZ$7,データシート1!$A:$BT,MATCH("ca_太陽光発電（10kW未満）",データシート1!$A$1:$BT$1,0),0)</f>
        <v>8590</v>
      </c>
      <c r="CN16" s="18">
        <f>VLOOKUP($CK16&amp;"_"&amp;$AZ$5,データシート1!$A:$BT,MATCH("ab_家庭",データシート1!$A$1:$BT$1,0),0)</f>
        <v>69127</v>
      </c>
      <c r="CO16" s="223">
        <f t="shared" si="15"/>
        <v>0.12426403576026733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13213</v>
      </c>
      <c r="AY17" s="18" t="str">
        <f>IF(IFERROR(比較地域マスタ!$Z10,"")=0,"",IFERROR(比較地域マスタ!$Z10,""))</f>
        <v>東村山市</v>
      </c>
      <c r="BC17" s="844" t="str">
        <f t="shared" si="0"/>
        <v>13213</v>
      </c>
      <c r="BD17" s="1031" t="str">
        <f t="shared" si="2"/>
        <v>東村山市</v>
      </c>
      <c r="BE17" s="34">
        <f>VLOOKUP($BC17&amp;"_"&amp;$AZ$7,データシート1!$A:$BT,MATCH("cb_"&amp;BE$12,データシート1!$A$1:$BT$1,0),0)</f>
        <v>10408.89999999998</v>
      </c>
      <c r="BF17" s="34">
        <f>VLOOKUP($BC17&amp;"_"&amp;$AZ$7,データシート1!$A:$BT,MATCH("cb_"&amp;BF$12,データシート1!$A$1:$BT$1,0),0)</f>
        <v>2871.3999999999992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13280.299999999979</v>
      </c>
      <c r="BL17" s="36"/>
      <c r="BM17" s="844" t="str">
        <f t="shared" si="4"/>
        <v>13213</v>
      </c>
      <c r="BN17" s="1031" t="str">
        <f t="shared" si="5"/>
        <v>東村山市</v>
      </c>
      <c r="BO17" s="34">
        <f>BE17*VLOOKUP(BO$12,別紙!$B$4:$E$10,MATCH("設備利用率",別紙!$B$4:$E$4,0),0)/100*8760/10^3</f>
        <v>12491.929067999974</v>
      </c>
      <c r="BP17" s="34">
        <f>BF17*VLOOKUP(BP$12,別紙!$B$4:$E$10,MATCH("設備利用率",別紙!$B$4:$E$4,0),0)/100*8760/10^3</f>
        <v>3798.1730639999987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16290.102131999973</v>
      </c>
      <c r="BV17" s="36"/>
      <c r="BW17" s="33" t="str">
        <f t="shared" si="7"/>
        <v>13213</v>
      </c>
      <c r="BX17" s="33" t="str">
        <f t="shared" si="8"/>
        <v>東村山市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527853.86660677078</v>
      </c>
      <c r="BZ17" s="36"/>
      <c r="CA17" s="33" t="str">
        <f t="shared" si="9"/>
        <v>13213</v>
      </c>
      <c r="CB17" s="33" t="str">
        <f t="shared" si="10"/>
        <v>東村山市</v>
      </c>
      <c r="CC17" s="223">
        <f t="shared" si="11"/>
        <v>2.3665506418097233E-2</v>
      </c>
      <c r="CD17" s="223">
        <f t="shared" si="1"/>
        <v>7.195501073840726E-3</v>
      </c>
      <c r="CE17" s="223">
        <f t="shared" si="1"/>
        <v>0</v>
      </c>
      <c r="CF17" s="223">
        <f t="shared" si="1"/>
        <v>0</v>
      </c>
      <c r="CG17" s="223">
        <f t="shared" si="1"/>
        <v>0</v>
      </c>
      <c r="CH17" s="223">
        <f t="shared" si="1"/>
        <v>0</v>
      </c>
      <c r="CI17" s="223">
        <f t="shared" si="12"/>
        <v>3.0861007491937958E-2</v>
      </c>
      <c r="CK17" s="18" t="str">
        <f t="shared" si="13"/>
        <v>13213</v>
      </c>
      <c r="CL17" s="18" t="str">
        <f t="shared" si="14"/>
        <v>東村山市</v>
      </c>
      <c r="CM17" s="18">
        <f>VLOOKUP($CK17&amp;"_"&amp;$AZ$7,データシート1!$A:$BT,MATCH("ca_太陽光発電（10kW未満）",データシート1!$A$1:$BT$1,0),0)</f>
        <v>2753</v>
      </c>
      <c r="CN17" s="18">
        <f>VLOOKUP($CK17&amp;"_"&amp;$AZ$5,データシート1!$A:$BT,MATCH("ab_家庭",データシート1!$A$1:$BT$1,0),0)</f>
        <v>75556</v>
      </c>
      <c r="CO17" s="223">
        <f t="shared" si="15"/>
        <v>3.6436550373233095E-2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11232</v>
      </c>
      <c r="AY18" s="18" t="str">
        <f>IF(IFERROR(比較地域マスタ!$Z11,"")=0,"",IFERROR(比較地域マスタ!$Z11,""))</f>
        <v>久喜市</v>
      </c>
      <c r="BC18" s="844" t="str">
        <f t="shared" si="0"/>
        <v>11232</v>
      </c>
      <c r="BD18" s="1031" t="str">
        <f t="shared" si="2"/>
        <v>久喜市</v>
      </c>
      <c r="BE18" s="34">
        <f>VLOOKUP($BC18&amp;"_"&amp;$AZ$7,データシート1!$A:$BT,MATCH("cb_"&amp;BE$12,データシート1!$A$1:$BT$1,0),0)</f>
        <v>24282.899999999914</v>
      </c>
      <c r="BF18" s="34">
        <f>VLOOKUP($BC18&amp;"_"&amp;$AZ$7,データシート1!$A:$BT,MATCH("cb_"&amp;BF$12,データシート1!$A$1:$BT$1,0),0)</f>
        <v>31522.700000000019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55805.599999999933</v>
      </c>
      <c r="BL18" s="36"/>
      <c r="BM18" s="844" t="str">
        <f t="shared" si="4"/>
        <v>11232</v>
      </c>
      <c r="BN18" s="1031" t="str">
        <f t="shared" si="5"/>
        <v>久喜市</v>
      </c>
      <c r="BO18" s="34">
        <f>BE18*VLOOKUP(BO$12,別紙!$B$4:$E$10,MATCH("設備利用率",別紙!$B$4:$E$4,0),0)/100*8760/10^3</f>
        <v>29142.393947999899</v>
      </c>
      <c r="BP18" s="34">
        <f>BF18*VLOOKUP(BP$12,別紙!$B$4:$E$10,MATCH("設備利用率",別紙!$B$4:$E$4,0),0)/100*8760/10^3</f>
        <v>41696.966652000025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70839.360599999927</v>
      </c>
      <c r="BV18" s="36"/>
      <c r="BW18" s="33" t="str">
        <f t="shared" si="7"/>
        <v>11232</v>
      </c>
      <c r="BX18" s="33" t="str">
        <f t="shared" si="8"/>
        <v>久喜市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868850.80296736234</v>
      </c>
      <c r="BZ18" s="36"/>
      <c r="CA18" s="33" t="str">
        <f t="shared" si="9"/>
        <v>11232</v>
      </c>
      <c r="CB18" s="33" t="str">
        <f t="shared" si="10"/>
        <v>久喜市</v>
      </c>
      <c r="CC18" s="223">
        <f t="shared" si="11"/>
        <v>3.354130979504269E-2</v>
      </c>
      <c r="CD18" s="223">
        <f t="shared" si="1"/>
        <v>4.7990939882421146E-2</v>
      </c>
      <c r="CE18" s="223">
        <f t="shared" si="1"/>
        <v>0</v>
      </c>
      <c r="CF18" s="223">
        <f t="shared" si="1"/>
        <v>0</v>
      </c>
      <c r="CG18" s="223">
        <f t="shared" si="1"/>
        <v>0</v>
      </c>
      <c r="CH18" s="223">
        <f t="shared" si="1"/>
        <v>0</v>
      </c>
      <c r="CI18" s="223">
        <f t="shared" si="12"/>
        <v>8.1532249677463836E-2</v>
      </c>
      <c r="CK18" s="18" t="str">
        <f t="shared" si="13"/>
        <v>11232</v>
      </c>
      <c r="CL18" s="18" t="str">
        <f t="shared" si="14"/>
        <v>久喜市</v>
      </c>
      <c r="CM18" s="18">
        <f>VLOOKUP($CK18&amp;"_"&amp;$AZ$7,データシート1!$A:$BT,MATCH("ca_太陽光発電（10kW未満）",データシート1!$A$1:$BT$1,0),0)</f>
        <v>5647</v>
      </c>
      <c r="CN18" s="18">
        <f>VLOOKUP($CK18&amp;"_"&amp;$AZ$5,データシート1!$A:$BT,MATCH("ab_家庭",データシート1!$A$1:$BT$1,0),0)</f>
        <v>68201</v>
      </c>
      <c r="CO18" s="223">
        <f t="shared" si="15"/>
        <v>8.2799372443219305E-2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38202</v>
      </c>
      <c r="AY19" s="18" t="str">
        <f>IF(IFERROR(比較地域マスタ!$Z12,"")=0,"",IFERROR(比較地域マスタ!$Z12,""))</f>
        <v>今治市</v>
      </c>
      <c r="BC19" s="844" t="str">
        <f t="shared" si="0"/>
        <v>38202</v>
      </c>
      <c r="BD19" s="1031" t="str">
        <f t="shared" si="2"/>
        <v>今治市</v>
      </c>
      <c r="BE19" s="34">
        <f>VLOOKUP($BC19&amp;"_"&amp;$AZ$7,データシート1!$A:$BT,MATCH("cb_"&amp;BE$12,データシート1!$A$1:$BT$1,0),0)</f>
        <v>29050.863000000063</v>
      </c>
      <c r="BF19" s="34">
        <f>VLOOKUP($BC19&amp;"_"&amp;$AZ$7,データシート1!$A:$BT,MATCH("cb_"&amp;BF$12,データシート1!$A$1:$BT$1,0),0)</f>
        <v>128201.47199999995</v>
      </c>
      <c r="BG19" s="34">
        <f>VLOOKUP($BC19&amp;"_"&amp;$AZ$7,データシート1!$A:$BT,MATCH("cb_"&amp;BG$12,データシート1!$A$1:$BT$1,0),0)</f>
        <v>0</v>
      </c>
      <c r="BH19" s="34">
        <f>VLOOKUP($BC19&amp;"_"&amp;$AZ$7,データシート1!$A:$BT,MATCH("cb_"&amp;BH$12,データシート1!$A$1:$BT$1,0),0)</f>
        <v>319.89999999999998</v>
      </c>
      <c r="BI19" s="34">
        <f>VLOOKUP($BC19&amp;"_"&amp;$AZ$7,データシート1!$A:$BT,MATCH("cb_"&amp;BI$12,データシート1!$A$1:$BT$1,0),0)</f>
        <v>0</v>
      </c>
      <c r="BJ19" s="34">
        <f>VLOOKUP($BC19&amp;"_"&amp;$AZ$7,データシート1!$A:$BT,MATCH("cb_"&amp;BJ$12,データシート1!$A$1:$BT$1,0),0)</f>
        <v>2608.5859999999998</v>
      </c>
      <c r="BK19" s="34">
        <f t="shared" si="3"/>
        <v>160180.82100000003</v>
      </c>
      <c r="BL19" s="36"/>
      <c r="BM19" s="844" t="str">
        <f t="shared" si="4"/>
        <v>38202</v>
      </c>
      <c r="BN19" s="1031" t="str">
        <f t="shared" si="5"/>
        <v>今治市</v>
      </c>
      <c r="BO19" s="34">
        <f>BE19*VLOOKUP(BO$12,別紙!$B$4:$E$10,MATCH("設備利用率",別紙!$B$4:$E$4,0),0)/100*8760/10^3</f>
        <v>34864.52170356008</v>
      </c>
      <c r="BP19" s="34">
        <f>BF19*VLOOKUP(BP$12,別紙!$B$4:$E$10,MATCH("設備利用率",別紙!$B$4:$E$4,0),0)/100*8760/10^3</f>
        <v>169579.77910271994</v>
      </c>
      <c r="BQ19" s="34">
        <f>BG19*VLOOKUP(BQ$12,別紙!$B$4:$E$10,MATCH("設備利用率",別紙!$B$4:$E$4,0),0)/100*8760/10^3</f>
        <v>0</v>
      </c>
      <c r="BR19" s="34">
        <f>BH19*VLOOKUP(BR$12,別紙!$B$4:$E$10,MATCH("設備利用率",別紙!$B$4:$E$4,0),0)/100*8760/10^3</f>
        <v>1681.3943999999999</v>
      </c>
      <c r="BS19" s="34">
        <f>BI19*VLOOKUP(BS$12,別紙!$B$4:$E$10,MATCH("設備利用率",別紙!$B$4:$E$4,0),0)/100*8760/10^3</f>
        <v>0</v>
      </c>
      <c r="BT19" s="34">
        <f>BJ19*VLOOKUP(BT$12,別紙!$B$4:$E$10,MATCH("設備利用率",別紙!$B$4:$E$4,0),0)/100*8760/10^3</f>
        <v>18280.970687999998</v>
      </c>
      <c r="BU19" s="34">
        <f t="shared" si="6"/>
        <v>224406.66589428001</v>
      </c>
      <c r="BV19" s="36"/>
      <c r="BW19" s="33" t="str">
        <f t="shared" si="7"/>
        <v>38202</v>
      </c>
      <c r="BX19" s="33" t="str">
        <f t="shared" si="8"/>
        <v>今治市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1733577.4488471267</v>
      </c>
      <c r="BZ19" s="36"/>
      <c r="CA19" s="33" t="str">
        <f t="shared" si="9"/>
        <v>38202</v>
      </c>
      <c r="CB19" s="33" t="str">
        <f t="shared" si="10"/>
        <v>今治市</v>
      </c>
      <c r="CC19" s="223">
        <f t="shared" si="11"/>
        <v>2.0111314742093513E-2</v>
      </c>
      <c r="CD19" s="223">
        <f t="shared" si="1"/>
        <v>9.7820711278573003E-2</v>
      </c>
      <c r="CE19" s="223">
        <f t="shared" si="1"/>
        <v>0</v>
      </c>
      <c r="CF19" s="223">
        <f t="shared" si="1"/>
        <v>9.6989863424802288E-4</v>
      </c>
      <c r="CG19" s="223">
        <f t="shared" si="1"/>
        <v>0</v>
      </c>
      <c r="CH19" s="223">
        <f t="shared" si="1"/>
        <v>1.0545228711966293E-2</v>
      </c>
      <c r="CI19" s="223">
        <f t="shared" si="12"/>
        <v>0.12944715336688084</v>
      </c>
      <c r="CK19" s="18" t="str">
        <f t="shared" si="13"/>
        <v>38202</v>
      </c>
      <c r="CL19" s="18" t="str">
        <f t="shared" si="14"/>
        <v>今治市</v>
      </c>
      <c r="CM19" s="18">
        <f>VLOOKUP($CK19&amp;"_"&amp;$AZ$7,データシート1!$A:$BT,MATCH("ca_太陽光発電（10kW未満）",データシート1!$A$1:$BT$1,0),0)</f>
        <v>5809</v>
      </c>
      <c r="CN19" s="18">
        <f>VLOOKUP($CK19&amp;"_"&amp;$AZ$5,データシート1!$A:$BT,MATCH("ab_家庭",データシート1!$A$1:$BT$1,0),0)</f>
        <v>75955</v>
      </c>
      <c r="CO19" s="223">
        <f t="shared" si="15"/>
        <v>7.6479494437495882E-2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23219</v>
      </c>
      <c r="AY20" s="18" t="str">
        <f>IF(IFERROR(比較地域マスタ!$Z13,"")=0,"",IFERROR(比較地域マスタ!$Z13,""))</f>
        <v>小牧市</v>
      </c>
      <c r="BC20" s="844" t="str">
        <f t="shared" si="0"/>
        <v>23219</v>
      </c>
      <c r="BD20" s="1031" t="str">
        <f t="shared" si="2"/>
        <v>小牧市</v>
      </c>
      <c r="BE20" s="34">
        <f>VLOOKUP($BC20&amp;"_"&amp;$AZ$7,データシート1!$A:$BT,MATCH("cb_"&amp;BE$12,データシート1!$A$1:$BT$1,0),0)</f>
        <v>25659.199999999964</v>
      </c>
      <c r="BF20" s="34">
        <f>VLOOKUP($BC20&amp;"_"&amp;$AZ$7,データシート1!$A:$BT,MATCH("cb_"&amp;BF$12,データシート1!$A$1:$BT$1,0),0)</f>
        <v>35283.700000000026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3747.4</v>
      </c>
      <c r="BK20" s="34">
        <f t="shared" si="3"/>
        <v>64690.299999999996</v>
      </c>
      <c r="BL20" s="36"/>
      <c r="BM20" s="844" t="str">
        <f t="shared" si="4"/>
        <v>23219</v>
      </c>
      <c r="BN20" s="1031" t="str">
        <f t="shared" si="5"/>
        <v>小牧市</v>
      </c>
      <c r="BO20" s="34">
        <f>BE20*VLOOKUP(BO$12,別紙!$B$4:$E$10,MATCH("設備利用率",別紙!$B$4:$E$4,0),0)/100*8760/10^3</f>
        <v>30794.119103999958</v>
      </c>
      <c r="BP20" s="34">
        <f>BF20*VLOOKUP(BP$12,別紙!$B$4:$E$10,MATCH("設備利用率",別紙!$B$4:$E$4,0),0)/100*8760/10^3</f>
        <v>46671.867012000032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26261.779200000001</v>
      </c>
      <c r="BU20" s="34">
        <f t="shared" si="6"/>
        <v>103727.76531599999</v>
      </c>
      <c r="BV20" s="36"/>
      <c r="BW20" s="33" t="str">
        <f t="shared" si="7"/>
        <v>23219</v>
      </c>
      <c r="BX20" s="33" t="str">
        <f t="shared" si="8"/>
        <v>小牧市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1464313.1806368202</v>
      </c>
      <c r="BZ20" s="36"/>
      <c r="CA20" s="33" t="str">
        <f t="shared" si="9"/>
        <v>23219</v>
      </c>
      <c r="CB20" s="33" t="str">
        <f t="shared" si="10"/>
        <v>小牧市</v>
      </c>
      <c r="CC20" s="223">
        <f t="shared" si="11"/>
        <v>2.1029735654368553E-2</v>
      </c>
      <c r="CD20" s="223">
        <f t="shared" si="1"/>
        <v>3.1872872298877176E-2</v>
      </c>
      <c r="CE20" s="223">
        <f t="shared" si="1"/>
        <v>0</v>
      </c>
      <c r="CF20" s="223">
        <f t="shared" si="1"/>
        <v>0</v>
      </c>
      <c r="CG20" s="223">
        <f t="shared" si="1"/>
        <v>0</v>
      </c>
      <c r="CH20" s="223">
        <f t="shared" si="1"/>
        <v>1.7934537192773835E-2</v>
      </c>
      <c r="CI20" s="223">
        <f t="shared" si="12"/>
        <v>7.0837145146019562E-2</v>
      </c>
      <c r="CK20" s="18" t="str">
        <f t="shared" si="13"/>
        <v>23219</v>
      </c>
      <c r="CL20" s="18" t="str">
        <f t="shared" si="14"/>
        <v>小牧市</v>
      </c>
      <c r="CM20" s="18">
        <f>VLOOKUP($CK20&amp;"_"&amp;$AZ$7,データシート1!$A:$BT,MATCH("ca_太陽光発電（10kW未満）",データシート1!$A$1:$BT$1,0),0)</f>
        <v>5611</v>
      </c>
      <c r="CN20" s="18">
        <f>VLOOKUP($CK20&amp;"_"&amp;$AZ$5,データシート1!$A:$BT,MATCH("ab_家庭",データシート1!$A$1:$BT$1,0),0)</f>
        <v>69348</v>
      </c>
      <c r="CO20" s="223">
        <f t="shared" si="15"/>
        <v>8.0910768875814734E-2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11215</v>
      </c>
      <c r="AY21" s="18" t="str">
        <f>IF(IFERROR(比較地域マスタ!$Z14,"")=0,"",IFERROR(比較地域マスタ!$Z14,""))</f>
        <v>狭山市</v>
      </c>
      <c r="BC21" s="844" t="str">
        <f t="shared" si="0"/>
        <v>11215</v>
      </c>
      <c r="BD21" s="1031" t="str">
        <f t="shared" si="2"/>
        <v>狭山市</v>
      </c>
      <c r="BE21" s="34">
        <f>VLOOKUP($BC21&amp;"_"&amp;$AZ$7,データシート1!$A:$BT,MATCH("cb_"&amp;BE$12,データシート1!$A$1:$BT$1,0),0)</f>
        <v>16464.199999999888</v>
      </c>
      <c r="BF21" s="34">
        <f>VLOOKUP($BC21&amp;"_"&amp;$AZ$7,データシート1!$A:$BT,MATCH("cb_"&amp;BF$12,データシート1!$A$1:$BT$1,0),0)</f>
        <v>8346.3999999999978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24810.599999999886</v>
      </c>
      <c r="BL21" s="36"/>
      <c r="BM21" s="844" t="str">
        <f t="shared" si="4"/>
        <v>11215</v>
      </c>
      <c r="BN21" s="1031" t="str">
        <f t="shared" si="5"/>
        <v>狭山市</v>
      </c>
      <c r="BO21" s="34">
        <f>BE21*VLOOKUP(BO$12,別紙!$B$4:$E$10,MATCH("設備利用率",別紙!$B$4:$E$4,0),0)/100*8760/10^3</f>
        <v>19759.015703999867</v>
      </c>
      <c r="BP21" s="34">
        <f>BF21*VLOOKUP(BP$12,別紙!$B$4:$E$10,MATCH("設備利用率",別紙!$B$4:$E$4,0),0)/100*8760/10^3</f>
        <v>11040.284063999998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30799.299767999866</v>
      </c>
      <c r="BV21" s="36"/>
      <c r="BW21" s="33" t="str">
        <f t="shared" si="7"/>
        <v>11215</v>
      </c>
      <c r="BX21" s="33" t="str">
        <f t="shared" si="8"/>
        <v>狭山市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1254476.9740299296</v>
      </c>
      <c r="BZ21" s="36"/>
      <c r="CA21" s="33" t="str">
        <f t="shared" si="9"/>
        <v>11215</v>
      </c>
      <c r="CB21" s="33" t="str">
        <f t="shared" si="10"/>
        <v>狭山市</v>
      </c>
      <c r="CC21" s="223">
        <f t="shared" si="11"/>
        <v>1.5750799825783372E-2</v>
      </c>
      <c r="CD21" s="223">
        <f t="shared" si="1"/>
        <v>8.8007068224885531E-3</v>
      </c>
      <c r="CE21" s="223">
        <f t="shared" si="1"/>
        <v>0</v>
      </c>
      <c r="CF21" s="223">
        <f t="shared" si="1"/>
        <v>0</v>
      </c>
      <c r="CG21" s="223">
        <f t="shared" si="1"/>
        <v>0</v>
      </c>
      <c r="CH21" s="223">
        <f t="shared" si="1"/>
        <v>0</v>
      </c>
      <c r="CI21" s="223">
        <f t="shared" si="12"/>
        <v>2.4551506648271926E-2</v>
      </c>
      <c r="CK21" s="18" t="str">
        <f t="shared" si="13"/>
        <v>11215</v>
      </c>
      <c r="CL21" s="18" t="str">
        <f t="shared" si="14"/>
        <v>狭山市</v>
      </c>
      <c r="CM21" s="18">
        <f>VLOOKUP($CK21&amp;"_"&amp;$AZ$7,データシート1!$A:$BT,MATCH("ca_太陽光発電（10kW未満）",データシート1!$A$1:$BT$1,0),0)</f>
        <v>4012</v>
      </c>
      <c r="CN21" s="18">
        <f>VLOOKUP($CK21&amp;"_"&amp;$AZ$5,データシート1!$A:$BT,MATCH("ab_家庭",データシート1!$A$1:$BT$1,0),0)</f>
        <v>71434</v>
      </c>
      <c r="CO21" s="223">
        <f t="shared" si="15"/>
        <v>5.6163731556401711E-2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13203</v>
      </c>
      <c r="AY22" s="18" t="str">
        <f>IF(IFERROR(比較地域マスタ!$Z15,"")=0,"",IFERROR(比較地域マスタ!$Z15,""))</f>
        <v>武蔵野市</v>
      </c>
      <c r="BC22" s="844" t="str">
        <f t="shared" si="0"/>
        <v>13203</v>
      </c>
      <c r="BD22" s="1031" t="str">
        <f t="shared" si="2"/>
        <v>武蔵野市</v>
      </c>
      <c r="BE22" s="34">
        <f>VLOOKUP($BC22&amp;"_"&amp;$AZ$7,データシート1!$A:$BT,MATCH("cb_"&amp;BE$12,データシート1!$A$1:$BT$1,0),0)</f>
        <v>7859.3999999999833</v>
      </c>
      <c r="BF22" s="34">
        <f>VLOOKUP($BC22&amp;"_"&amp;$AZ$7,データシート1!$A:$BT,MATCH("cb_"&amp;BF$12,データシート1!$A$1:$BT$1,0),0)</f>
        <v>1679.3999999999996</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1325</v>
      </c>
      <c r="BK22" s="34">
        <f t="shared" si="3"/>
        <v>10863.799999999983</v>
      </c>
      <c r="BL22" s="36"/>
      <c r="BM22" s="844" t="str">
        <f t="shared" si="4"/>
        <v>13203</v>
      </c>
      <c r="BN22" s="1031" t="str">
        <f t="shared" si="5"/>
        <v>武蔵野市</v>
      </c>
      <c r="BO22" s="34">
        <f>BE22*VLOOKUP(BO$12,別紙!$B$4:$E$10,MATCH("設備利用率",別紙!$B$4:$E$4,0),0)/100*8760/10^3</f>
        <v>9432.2231279999778</v>
      </c>
      <c r="BP22" s="34">
        <f>BF22*VLOOKUP(BP$12,別紙!$B$4:$E$10,MATCH("設備利用率",別紙!$B$4:$E$4,0),0)/100*8760/10^3</f>
        <v>2221.4431439999994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9285.6</v>
      </c>
      <c r="BU22" s="34">
        <f t="shared" si="6"/>
        <v>20939.266271999979</v>
      </c>
      <c r="BV22" s="36"/>
      <c r="BW22" s="33" t="str">
        <f t="shared" si="7"/>
        <v>13203</v>
      </c>
      <c r="BX22" s="33" t="str">
        <f t="shared" si="8"/>
        <v>武蔵野市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747941.85546428186</v>
      </c>
      <c r="BZ22" s="36"/>
      <c r="CA22" s="33" t="str">
        <f t="shared" si="9"/>
        <v>13203</v>
      </c>
      <c r="CB22" s="33" t="str">
        <f t="shared" si="10"/>
        <v>武蔵野市</v>
      </c>
      <c r="CC22" s="223">
        <f t="shared" si="11"/>
        <v>1.2610904255578748E-2</v>
      </c>
      <c r="CD22" s="223">
        <f t="shared" si="1"/>
        <v>2.97007464921327E-3</v>
      </c>
      <c r="CE22" s="223">
        <f t="shared" si="1"/>
        <v>0</v>
      </c>
      <c r="CF22" s="223">
        <f t="shared" si="1"/>
        <v>0</v>
      </c>
      <c r="CG22" s="223">
        <f t="shared" si="1"/>
        <v>0</v>
      </c>
      <c r="CH22" s="223">
        <f t="shared" si="1"/>
        <v>1.2414868792489226E-2</v>
      </c>
      <c r="CI22" s="223">
        <f t="shared" si="12"/>
        <v>2.7995847697281247E-2</v>
      </c>
      <c r="CK22" s="18" t="str">
        <f t="shared" si="13"/>
        <v>13203</v>
      </c>
      <c r="CL22" s="18" t="str">
        <f t="shared" si="14"/>
        <v>武蔵野市</v>
      </c>
      <c r="CM22" s="18">
        <f>VLOOKUP($CK22&amp;"_"&amp;$AZ$7,データシート1!$A:$BT,MATCH("ca_太陽光発電（10kW未満）",データシート1!$A$1:$BT$1,0),0)</f>
        <v>2062</v>
      </c>
      <c r="CN22" s="18">
        <f>VLOOKUP($CK22&amp;"_"&amp;$AZ$5,データシート1!$A:$BT,MATCH("ab_家庭",データシート1!$A$1:$BT$1,0),0)</f>
        <v>78281</v>
      </c>
      <c r="CO22" s="223">
        <f t="shared" si="15"/>
        <v>2.6341002286634049E-2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13224</v>
      </c>
      <c r="AY23" s="18" t="str">
        <f>IF(IFERROR(比較地域マスタ!$Z16,"")=0,"",IFERROR(比較地域マスタ!$Z16,""))</f>
        <v>多摩市</v>
      </c>
      <c r="BC23" s="844" t="str">
        <f t="shared" si="0"/>
        <v>13224</v>
      </c>
      <c r="BD23" s="1031" t="str">
        <f t="shared" si="2"/>
        <v>多摩市</v>
      </c>
      <c r="BE23" s="34">
        <f>VLOOKUP($BC23&amp;"_"&amp;$AZ$7,データシート1!$A:$BT,MATCH("cb_"&amp;BE$12,データシート1!$A$1:$BT$1,0),0)</f>
        <v>6394.9000000000096</v>
      </c>
      <c r="BF23" s="34">
        <f>VLOOKUP($BC23&amp;"_"&amp;$AZ$7,データシート1!$A:$BT,MATCH("cb_"&amp;BF$12,データシート1!$A$1:$BT$1,0),0)</f>
        <v>1469.3999999999999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4560</v>
      </c>
      <c r="BK23" s="34">
        <f t="shared" si="3"/>
        <v>12424.30000000001</v>
      </c>
      <c r="BL23" s="36"/>
      <c r="BM23" s="844" t="str">
        <f t="shared" si="4"/>
        <v>13224</v>
      </c>
      <c r="BN23" s="1031" t="str">
        <f t="shared" si="5"/>
        <v>多摩市</v>
      </c>
      <c r="BO23" s="34">
        <f>BE23*VLOOKUP(BO$12,別紙!$B$4:$E$10,MATCH("設備利用率",別紙!$B$4:$E$4,0),0)/100*8760/10^3</f>
        <v>7674.6473880000103</v>
      </c>
      <c r="BP23" s="34">
        <f>BF23*VLOOKUP(BP$12,別紙!$B$4:$E$10,MATCH("設備利用率",別紙!$B$4:$E$4,0),0)/100*8760/10^3</f>
        <v>1943.6635439999998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31956.48</v>
      </c>
      <c r="BU23" s="34">
        <f t="shared" si="6"/>
        <v>41574.790932000011</v>
      </c>
      <c r="BV23" s="36"/>
      <c r="BW23" s="33" t="str">
        <f t="shared" si="7"/>
        <v>13224</v>
      </c>
      <c r="BX23" s="33" t="str">
        <f t="shared" si="8"/>
        <v>多摩市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657003.49076873751</v>
      </c>
      <c r="BZ23" s="36"/>
      <c r="CA23" s="33" t="str">
        <f t="shared" si="9"/>
        <v>13224</v>
      </c>
      <c r="CB23" s="33" t="str">
        <f t="shared" si="10"/>
        <v>多摩市</v>
      </c>
      <c r="CC23" s="223">
        <f t="shared" si="11"/>
        <v>1.1681288601709201E-2</v>
      </c>
      <c r="CD23" s="223">
        <f t="shared" si="1"/>
        <v>2.9583762815716319E-3</v>
      </c>
      <c r="CE23" s="223">
        <f t="shared" si="1"/>
        <v>0</v>
      </c>
      <c r="CF23" s="223">
        <f t="shared" si="1"/>
        <v>0</v>
      </c>
      <c r="CG23" s="223">
        <f t="shared" si="1"/>
        <v>0</v>
      </c>
      <c r="CH23" s="223">
        <f t="shared" si="1"/>
        <v>4.8639741567596248E-2</v>
      </c>
      <c r="CI23" s="223">
        <f t="shared" si="12"/>
        <v>6.3279406450877082E-2</v>
      </c>
      <c r="CK23" s="18" t="str">
        <f t="shared" si="13"/>
        <v>13224</v>
      </c>
      <c r="CL23" s="18" t="str">
        <f t="shared" si="14"/>
        <v>多摩市</v>
      </c>
      <c r="CM23" s="18">
        <f>VLOOKUP($CK23&amp;"_"&amp;$AZ$7,データシート1!$A:$BT,MATCH("ca_太陽光発電（10kW未満）",データシート1!$A$1:$BT$1,0),0)</f>
        <v>1541</v>
      </c>
      <c r="CN23" s="18">
        <f>VLOOKUP($CK23&amp;"_"&amp;$AZ$5,データシート1!$A:$BT,MATCH("ab_家庭",データシート1!$A$1:$BT$1,0),0)</f>
        <v>74531</v>
      </c>
      <c r="CO23" s="223">
        <f t="shared" si="15"/>
        <v>2.0675960338651031E-2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31202</v>
      </c>
      <c r="AY24" s="18" t="str">
        <f>IF(IFERROR(比較地域マスタ!$Z17,"")=0,"",IFERROR(比較地域マスタ!$Z17,""))</f>
        <v>米子市</v>
      </c>
      <c r="BC24" s="844" t="str">
        <f t="shared" si="0"/>
        <v>31202</v>
      </c>
      <c r="BD24" s="1031" t="str">
        <f t="shared" si="2"/>
        <v>米子市</v>
      </c>
      <c r="BE24" s="34">
        <f>VLOOKUP($BC24&amp;"_"&amp;$AZ$7,データシート1!$A:$BT,MATCH("cb_"&amp;BE$12,データシート1!$A$1:$BT$1,0),0)</f>
        <v>21188.743999999915</v>
      </c>
      <c r="BF24" s="34">
        <f>VLOOKUP($BC24&amp;"_"&amp;$AZ$7,データシート1!$A:$BT,MATCH("cb_"&amp;BF$12,データシート1!$A$1:$BT$1,0),0)</f>
        <v>129888.2159999999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56860</v>
      </c>
      <c r="BK24" s="34">
        <f t="shared" si="3"/>
        <v>207936.95999999982</v>
      </c>
      <c r="BL24" s="36"/>
      <c r="BM24" s="844" t="str">
        <f t="shared" si="4"/>
        <v>31202</v>
      </c>
      <c r="BN24" s="1031" t="str">
        <f t="shared" si="5"/>
        <v>米子市</v>
      </c>
      <c r="BO24" s="34">
        <f>BE24*VLOOKUP(BO$12,別紙!$B$4:$E$10,MATCH("設備利用率",別紙!$B$4:$E$4,0),0)/100*8760/10^3</f>
        <v>25429.035449279902</v>
      </c>
      <c r="BP24" s="34">
        <f>BF24*VLOOKUP(BP$12,別紙!$B$4:$E$10,MATCH("設備利用率",別紙!$B$4:$E$4,0),0)/100*8760/10^3</f>
        <v>171810.93659615988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398474.88</v>
      </c>
      <c r="BU24" s="34">
        <f t="shared" si="6"/>
        <v>595714.85204543977</v>
      </c>
      <c r="BV24" s="36"/>
      <c r="BW24" s="33" t="str">
        <f t="shared" si="7"/>
        <v>31202</v>
      </c>
      <c r="BX24" s="33" t="str">
        <f t="shared" si="8"/>
        <v>米子市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945915.32954566879</v>
      </c>
      <c r="BZ24" s="36"/>
      <c r="CA24" s="33" t="str">
        <f t="shared" si="9"/>
        <v>31202</v>
      </c>
      <c r="CB24" s="33" t="str">
        <f t="shared" si="10"/>
        <v>米子市</v>
      </c>
      <c r="CC24" s="223">
        <f t="shared" si="11"/>
        <v>2.6882993281749312E-2</v>
      </c>
      <c r="CD24" s="223">
        <f t="shared" si="1"/>
        <v>0.18163458317002024</v>
      </c>
      <c r="CE24" s="223">
        <f t="shared" si="1"/>
        <v>0</v>
      </c>
      <c r="CF24" s="223">
        <f t="shared" si="1"/>
        <v>0</v>
      </c>
      <c r="CG24" s="223">
        <f t="shared" si="1"/>
        <v>0</v>
      </c>
      <c r="CH24" s="223">
        <f t="shared" si="1"/>
        <v>0.42125850755732108</v>
      </c>
      <c r="CI24" s="223">
        <f t="shared" si="12"/>
        <v>0.62977608400909069</v>
      </c>
      <c r="CK24" s="18" t="str">
        <f t="shared" si="13"/>
        <v>31202</v>
      </c>
      <c r="CL24" s="18" t="str">
        <f t="shared" si="14"/>
        <v>米子市</v>
      </c>
      <c r="CM24" s="18">
        <f>VLOOKUP($CK24&amp;"_"&amp;$AZ$7,データシート1!$A:$BT,MATCH("ca_太陽光発電（10kW未満）",データシート1!$A$1:$BT$1,0),0)</f>
        <v>4478</v>
      </c>
      <c r="CN24" s="18">
        <f>VLOOKUP($CK24&amp;"_"&amp;$AZ$5,データシート1!$A:$BT,MATCH("ab_家庭",データシート1!$A$1:$BT$1,0),0)</f>
        <v>68534</v>
      </c>
      <c r="CO24" s="223">
        <f t="shared" si="15"/>
        <v>6.5339831324598016E-2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11227</v>
      </c>
      <c r="AY25" s="18" t="str">
        <f>IF(IFERROR(比較地域マスタ!$Z18,"")=0,"",IFERROR(比較地域マスタ!$Z18,""))</f>
        <v>朝霞市</v>
      </c>
      <c r="BC25" s="844" t="str">
        <f t="shared" si="0"/>
        <v>11227</v>
      </c>
      <c r="BD25" s="1031" t="str">
        <f t="shared" si="2"/>
        <v>朝霞市</v>
      </c>
      <c r="BE25" s="34">
        <f>VLOOKUP($BC25&amp;"_"&amp;$AZ$7,データシート1!$A:$BT,MATCH("cb_"&amp;BE$12,データシート1!$A$1:$BT$1,0),0)</f>
        <v>8545.4999999999891</v>
      </c>
      <c r="BF25" s="34">
        <f>VLOOKUP($BC25&amp;"_"&amp;$AZ$7,データシート1!$A:$BT,MATCH("cb_"&amp;BF$12,データシート1!$A$1:$BT$1,0),0)</f>
        <v>5381.5</v>
      </c>
      <c r="BG25" s="34">
        <f>VLOOKUP($BC25&amp;"_"&amp;$AZ$7,データシート1!$A:$BT,MATCH("cb_"&amp;BG$12,データシート1!$A$1:$BT$1,0),0)</f>
        <v>0</v>
      </c>
      <c r="BH25" s="34">
        <f>VLOOKUP($BC25&amp;"_"&amp;$AZ$7,データシート1!$A:$BT,MATCH("cb_"&amp;BH$12,データシート1!$A$1:$BT$1,0),0)</f>
        <v>63</v>
      </c>
      <c r="BI25" s="34">
        <f>VLOOKUP($BC25&amp;"_"&amp;$AZ$7,データシート1!$A:$BT,MATCH("cb_"&amp;BI$12,データシート1!$A$1:$BT$1,0),0)</f>
        <v>0</v>
      </c>
      <c r="BJ25" s="34">
        <f>VLOOKUP($BC25&amp;"_"&amp;$AZ$7,データシート1!$A:$BT,MATCH("cb_"&amp;BJ$12,データシート1!$A$1:$BT$1,0),0)</f>
        <v>0</v>
      </c>
      <c r="BK25" s="34">
        <f t="shared" si="3"/>
        <v>13989.999999999989</v>
      </c>
      <c r="BL25" s="36"/>
      <c r="BM25" s="844" t="str">
        <f t="shared" si="4"/>
        <v>11227</v>
      </c>
      <c r="BN25" s="1031" t="str">
        <f t="shared" si="5"/>
        <v>朝霞市</v>
      </c>
      <c r="BO25" s="34">
        <f>BE25*VLOOKUP(BO$12,別紙!$B$4:$E$10,MATCH("設備利用率",別紙!$B$4:$E$4,0),0)/100*8760/10^3</f>
        <v>10255.625459999987</v>
      </c>
      <c r="BP25" s="34">
        <f>BF25*VLOOKUP(BP$12,別紙!$B$4:$E$10,MATCH("設備利用率",別紙!$B$4:$E$4,0),0)/100*8760/10^3</f>
        <v>7118.4329399999997</v>
      </c>
      <c r="BQ25" s="34">
        <f>BG25*VLOOKUP(BQ$12,別紙!$B$4:$E$10,MATCH("設備利用率",別紙!$B$4:$E$4,0),0)/100*8760/10^3</f>
        <v>0</v>
      </c>
      <c r="BR25" s="34">
        <f>BH25*VLOOKUP(BR$12,別紙!$B$4:$E$10,MATCH("設備利用率",別紙!$B$4:$E$4,0),0)/100*8760/10^3</f>
        <v>331.12799999999999</v>
      </c>
      <c r="BS25" s="34">
        <f>BI25*VLOOKUP(BS$12,別紙!$B$4:$E$10,MATCH("設備利用率",別紙!$B$4:$E$4,0),0)/100*8760/10^3</f>
        <v>0</v>
      </c>
      <c r="BT25" s="34">
        <f>BJ25*VLOOKUP(BT$12,別紙!$B$4:$E$10,MATCH("設備利用率",別紙!$B$4:$E$4,0),0)/100*8760/10^3</f>
        <v>0</v>
      </c>
      <c r="BU25" s="34">
        <f t="shared" si="6"/>
        <v>17705.186399999988</v>
      </c>
      <c r="BV25" s="36"/>
      <c r="BW25" s="33" t="str">
        <f t="shared" si="7"/>
        <v>11227</v>
      </c>
      <c r="BX25" s="33" t="str">
        <f t="shared" si="8"/>
        <v>朝霞市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587407.44878426904</v>
      </c>
      <c r="BZ25" s="36"/>
      <c r="CA25" s="33" t="str">
        <f t="shared" si="9"/>
        <v>11227</v>
      </c>
      <c r="CB25" s="33" t="str">
        <f t="shared" si="10"/>
        <v>朝霞市</v>
      </c>
      <c r="CC25" s="223">
        <f t="shared" si="11"/>
        <v>1.7459134168668778E-2</v>
      </c>
      <c r="CD25" s="223">
        <f t="shared" si="1"/>
        <v>1.2118390658362781E-2</v>
      </c>
      <c r="CE25" s="223">
        <f t="shared" si="1"/>
        <v>0</v>
      </c>
      <c r="CF25" s="223">
        <f t="shared" si="1"/>
        <v>5.6371093128853038E-4</v>
      </c>
      <c r="CG25" s="223">
        <f t="shared" si="1"/>
        <v>0</v>
      </c>
      <c r="CH25" s="223">
        <f t="shared" si="1"/>
        <v>0</v>
      </c>
      <c r="CI25" s="223">
        <f t="shared" si="12"/>
        <v>3.0141235758320093E-2</v>
      </c>
      <c r="CK25" s="18" t="str">
        <f t="shared" si="13"/>
        <v>11227</v>
      </c>
      <c r="CL25" s="18" t="str">
        <f t="shared" si="14"/>
        <v>朝霞市</v>
      </c>
      <c r="CM25" s="18">
        <f>VLOOKUP($CK25&amp;"_"&amp;$AZ$7,データシート1!$A:$BT,MATCH("ca_太陽光発電（10kW未満）",データシート1!$A$1:$BT$1,0),0)</f>
        <v>2130</v>
      </c>
      <c r="CN25" s="18">
        <f>VLOOKUP($CK25&amp;"_"&amp;$AZ$5,データシート1!$A:$BT,MATCH("ab_家庭",データシート1!$A$1:$BT$1,0),0)</f>
        <v>69031</v>
      </c>
      <c r="CO25" s="223">
        <f t="shared" si="15"/>
        <v>3.0855702510466314E-2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21213</v>
      </c>
      <c r="AY26" s="18" t="str">
        <f>IF(IFERROR(比較地域マスタ!$Z19,"")=0,"",IFERROR(比較地域マスタ!$Z19,""))</f>
        <v>各務原市</v>
      </c>
      <c r="BC26" s="844" t="str">
        <f t="shared" si="0"/>
        <v>21213</v>
      </c>
      <c r="BD26" s="1031" t="str">
        <f t="shared" si="2"/>
        <v>各務原市</v>
      </c>
      <c r="BE26" s="34">
        <f>VLOOKUP($BC26&amp;"_"&amp;$AZ$7,データシート1!$A:$BT,MATCH("cb_"&amp;BE$12,データシート1!$A$1:$BT$1,0),0)</f>
        <v>29682.500000000044</v>
      </c>
      <c r="BF26" s="34">
        <f>VLOOKUP($BC26&amp;"_"&amp;$AZ$7,データシート1!$A:$BT,MATCH("cb_"&amp;BF$12,データシート1!$A$1:$BT$1,0),0)</f>
        <v>51582.799999999959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370</v>
      </c>
      <c r="BK26" s="34">
        <f t="shared" si="3"/>
        <v>81635.3</v>
      </c>
      <c r="BL26" s="36"/>
      <c r="BM26" s="844" t="str">
        <f t="shared" si="4"/>
        <v>21213</v>
      </c>
      <c r="BN26" s="1031" t="str">
        <f t="shared" si="5"/>
        <v>各務原市</v>
      </c>
      <c r="BO26" s="34">
        <f>BE26*VLOOKUP(BO$12,別紙!$B$4:$E$10,MATCH("設備利用率",別紙!$B$4:$E$4,0),0)/100*8760/10^3</f>
        <v>35622.561900000052</v>
      </c>
      <c r="BP26" s="34">
        <f>BF26*VLOOKUP(BP$12,別紙!$B$4:$E$10,MATCH("設備利用率",別紙!$B$4:$E$4,0),0)/100*8760/10^3</f>
        <v>68231.664527999936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2592.96</v>
      </c>
      <c r="BU26" s="34">
        <f t="shared" si="6"/>
        <v>106447.186428</v>
      </c>
      <c r="BV26" s="36"/>
      <c r="BW26" s="33" t="str">
        <f t="shared" si="7"/>
        <v>21213</v>
      </c>
      <c r="BX26" s="33" t="str">
        <f t="shared" si="8"/>
        <v>各務原市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1297242.3945407211</v>
      </c>
      <c r="BZ26" s="36"/>
      <c r="CA26" s="33" t="str">
        <f t="shared" si="9"/>
        <v>21213</v>
      </c>
      <c r="CB26" s="33" t="str">
        <f t="shared" si="10"/>
        <v>各務原市</v>
      </c>
      <c r="CC26" s="223">
        <f t="shared" si="11"/>
        <v>2.7460220271795812E-2</v>
      </c>
      <c r="CD26" s="223">
        <f t="shared" si="1"/>
        <v>5.2597467377834842E-2</v>
      </c>
      <c r="CE26" s="223">
        <f t="shared" si="1"/>
        <v>0</v>
      </c>
      <c r="CF26" s="223">
        <f t="shared" si="1"/>
        <v>0</v>
      </c>
      <c r="CG26" s="223">
        <f t="shared" si="1"/>
        <v>0</v>
      </c>
      <c r="CH26" s="223">
        <f t="shared" si="1"/>
        <v>1.9988245920054271E-3</v>
      </c>
      <c r="CI26" s="223">
        <f t="shared" si="12"/>
        <v>8.2056512241636098E-2</v>
      </c>
      <c r="CK26" s="18" t="str">
        <f t="shared" si="13"/>
        <v>21213</v>
      </c>
      <c r="CL26" s="18" t="str">
        <f t="shared" si="14"/>
        <v>各務原市</v>
      </c>
      <c r="CM26" s="18">
        <f>VLOOKUP($CK26&amp;"_"&amp;$AZ$7,データシート1!$A:$BT,MATCH("ca_太陽光発電（10kW未満）",データシート1!$A$1:$BT$1,0),0)</f>
        <v>6423</v>
      </c>
      <c r="CN26" s="18">
        <f>VLOOKUP($CK26&amp;"_"&amp;$AZ$5,データシート1!$A:$BT,MATCH("ab_家庭",データシート1!$A$1:$BT$1,0),0)</f>
        <v>61882</v>
      </c>
      <c r="CO26" s="223">
        <f t="shared" si="15"/>
        <v>0.10379431821854497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11225</v>
      </c>
      <c r="AY27" s="18" t="str">
        <f>IF(IFERROR(比較地域マスタ!$Z20,"")=0,"",IFERROR(比較地域マスタ!$Z20,""))</f>
        <v>入間市</v>
      </c>
      <c r="BC27" s="844" t="str">
        <f t="shared" si="0"/>
        <v>11225</v>
      </c>
      <c r="BD27" s="1031" t="str">
        <f t="shared" si="2"/>
        <v>入間市</v>
      </c>
      <c r="BE27" s="34">
        <f>VLOOKUP($BC27&amp;"_"&amp;$AZ$7,データシート1!$A:$BT,MATCH("cb_"&amp;BE$12,データシート1!$A$1:$BT$1,0),0)</f>
        <v>15257.59999999992</v>
      </c>
      <c r="BF27" s="34">
        <f>VLOOKUP($BC27&amp;"_"&amp;$AZ$7,データシート1!$A:$BT,MATCH("cb_"&amp;BF$12,データシート1!$A$1:$BT$1,0),0)</f>
        <v>8627.4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23884.99999999992</v>
      </c>
      <c r="BL27" s="36"/>
      <c r="BM27" s="844" t="str">
        <f t="shared" si="4"/>
        <v>11225</v>
      </c>
      <c r="BN27" s="1031" t="str">
        <f t="shared" si="5"/>
        <v>入間市</v>
      </c>
      <c r="BO27" s="34">
        <f>BE27*VLOOKUP(BO$12,別紙!$B$4:$E$10,MATCH("設備利用率",別紙!$B$4:$E$4,0),0)/100*8760/10^3</f>
        <v>18310.950911999898</v>
      </c>
      <c r="BP27" s="34">
        <f>BF27*VLOOKUP(BP$12,別紙!$B$4:$E$10,MATCH("設備利用率",別紙!$B$4:$E$4,0),0)/100*8760/10^3</f>
        <v>11411.979624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29722.930535999898</v>
      </c>
      <c r="BV27" s="36"/>
      <c r="BW27" s="33" t="str">
        <f t="shared" si="7"/>
        <v>11225</v>
      </c>
      <c r="BX27" s="33" t="str">
        <f t="shared" si="8"/>
        <v>入間市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849528.06229707983</v>
      </c>
      <c r="BZ27" s="36"/>
      <c r="CA27" s="33" t="str">
        <f t="shared" si="9"/>
        <v>11225</v>
      </c>
      <c r="CB27" s="33" t="str">
        <f t="shared" si="10"/>
        <v>入間市</v>
      </c>
      <c r="CC27" s="223">
        <f t="shared" si="11"/>
        <v>2.1554262566074671E-2</v>
      </c>
      <c r="CD27" s="223">
        <f t="shared" si="1"/>
        <v>1.3433316838460403E-2</v>
      </c>
      <c r="CE27" s="223">
        <f t="shared" si="1"/>
        <v>0</v>
      </c>
      <c r="CF27" s="223">
        <f t="shared" si="1"/>
        <v>0</v>
      </c>
      <c r="CG27" s="223">
        <f t="shared" si="1"/>
        <v>0</v>
      </c>
      <c r="CH27" s="223">
        <f t="shared" si="1"/>
        <v>0</v>
      </c>
      <c r="CI27" s="223">
        <f t="shared" si="12"/>
        <v>3.498757940453507E-2</v>
      </c>
      <c r="CK27" s="18" t="str">
        <f t="shared" si="13"/>
        <v>11225</v>
      </c>
      <c r="CL27" s="18" t="str">
        <f t="shared" si="14"/>
        <v>入間市</v>
      </c>
      <c r="CM27" s="18">
        <f>VLOOKUP($CK27&amp;"_"&amp;$AZ$7,データシート1!$A:$BT,MATCH("ca_太陽光発電（10kW未満）",データシート1!$A$1:$BT$1,0),0)</f>
        <v>3631</v>
      </c>
      <c r="CN27" s="18">
        <f>VLOOKUP($CK27&amp;"_"&amp;$AZ$5,データシート1!$A:$BT,MATCH("ab_家庭",データシート1!$A$1:$BT$1,0),0)</f>
        <v>67625</v>
      </c>
      <c r="CO27" s="223">
        <f t="shared" si="15"/>
        <v>5.3693160813308688E-2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47211</v>
      </c>
      <c r="AY28" s="18" t="str">
        <f>IF(IFERROR(比較地域マスタ!$Z21,"")=0,"",IFERROR(比較地域マスタ!$Z21,""))</f>
        <v>沖縄市</v>
      </c>
      <c r="BC28" s="844" t="str">
        <f t="shared" si="0"/>
        <v>47211</v>
      </c>
      <c r="BD28" s="1031" t="str">
        <f t="shared" si="2"/>
        <v>沖縄市</v>
      </c>
      <c r="BE28" s="34">
        <f>VLOOKUP($BC28&amp;"_"&amp;$AZ$7,データシート1!$A:$BT,MATCH("cb_"&amp;BE$12,データシート1!$A$1:$BT$1,0),0)</f>
        <v>12281.286999999997</v>
      </c>
      <c r="BF28" s="34">
        <f>VLOOKUP($BC28&amp;"_"&amp;$AZ$7,データシート1!$A:$BT,MATCH("cb_"&amp;BF$12,データシート1!$A$1:$BT$1,0),0)</f>
        <v>20391.360000000041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3890</v>
      </c>
      <c r="BK28" s="34">
        <f t="shared" si="3"/>
        <v>36562.647000000041</v>
      </c>
      <c r="BL28" s="36"/>
      <c r="BM28" s="844" t="str">
        <f t="shared" si="4"/>
        <v>47211</v>
      </c>
      <c r="BN28" s="1031" t="str">
        <f t="shared" si="5"/>
        <v>沖縄市</v>
      </c>
      <c r="BO28" s="34">
        <f>BE28*VLOOKUP(BO$12,別紙!$B$4:$E$10,MATCH("設備利用率",別紙!$B$4:$E$4,0),0)/100*8760/10^3</f>
        <v>14739.018154439997</v>
      </c>
      <c r="BP28" s="34">
        <f>BF28*VLOOKUP(BP$12,別紙!$B$4:$E$10,MATCH("設備利用率",別紙!$B$4:$E$4,0),0)/100*8760/10^3</f>
        <v>26972.875353600055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27261.119999999999</v>
      </c>
      <c r="BU28" s="34">
        <f t="shared" si="6"/>
        <v>68973.013508040051</v>
      </c>
      <c r="BV28" s="36"/>
      <c r="BW28" s="33" t="str">
        <f t="shared" si="7"/>
        <v>47211</v>
      </c>
      <c r="BX28" s="33" t="str">
        <f t="shared" si="8"/>
        <v>沖縄市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691589.50470127864</v>
      </c>
      <c r="BZ28" s="36"/>
      <c r="CA28" s="33" t="str">
        <f t="shared" si="9"/>
        <v>47211</v>
      </c>
      <c r="CB28" s="33" t="str">
        <f t="shared" si="10"/>
        <v>沖縄市</v>
      </c>
      <c r="CC28" s="223">
        <f t="shared" si="11"/>
        <v>2.1311801370968299E-2</v>
      </c>
      <c r="CD28" s="223">
        <f t="shared" si="1"/>
        <v>3.9001279184030666E-2</v>
      </c>
      <c r="CE28" s="223">
        <f t="shared" si="1"/>
        <v>0</v>
      </c>
      <c r="CF28" s="223">
        <f t="shared" si="1"/>
        <v>0</v>
      </c>
      <c r="CG28" s="223">
        <f t="shared" si="1"/>
        <v>0</v>
      </c>
      <c r="CH28" s="223">
        <f t="shared" si="1"/>
        <v>3.9418064928233715E-2</v>
      </c>
      <c r="CI28" s="223">
        <f t="shared" si="12"/>
        <v>9.9731145483232683E-2</v>
      </c>
      <c r="CK28" s="18" t="str">
        <f t="shared" si="13"/>
        <v>47211</v>
      </c>
      <c r="CL28" s="18" t="str">
        <f t="shared" si="14"/>
        <v>沖縄市</v>
      </c>
      <c r="CM28" s="18">
        <f>VLOOKUP($CK28&amp;"_"&amp;$AZ$7,データシート1!$A:$BT,MATCH("ca_太陽光発電（10kW未満）",データシート1!$A$1:$BT$1,0),0)</f>
        <v>2429</v>
      </c>
      <c r="CN28" s="18">
        <f>VLOOKUP($CK28&amp;"_"&amp;$AZ$5,データシート1!$A:$BT,MATCH("ab_家庭",データシート1!$A$1:$BT$1,0),0)</f>
        <v>65902</v>
      </c>
      <c r="CO28" s="223">
        <f t="shared" si="15"/>
        <v>3.6857758489878913E-2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11224</v>
      </c>
      <c r="AY29" s="18" t="str">
        <f>IF(IFERROR(比較地域マスタ!$Z22,"")=0,"",IFERROR(比較地域マスタ!$Z22,""))</f>
        <v>戸田市</v>
      </c>
      <c r="BC29" s="844" t="str">
        <f t="shared" si="0"/>
        <v>11224</v>
      </c>
      <c r="BD29" s="1031" t="str">
        <f t="shared" si="2"/>
        <v>戸田市</v>
      </c>
      <c r="BE29" s="34">
        <f>VLOOKUP($BC29&amp;"_"&amp;$AZ$7,データシート1!$A:$BT,MATCH("cb_"&amp;BE$12,データシート1!$A$1:$BT$1,0),0)</f>
        <v>6853.6999999999916</v>
      </c>
      <c r="BF29" s="34">
        <f>VLOOKUP($BC29&amp;"_"&amp;$AZ$7,データシート1!$A:$BT,MATCH("cb_"&amp;BF$12,データシート1!$A$1:$BT$1,0),0)</f>
        <v>4485.6999999999962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11339.399999999987</v>
      </c>
      <c r="BL29" s="36"/>
      <c r="BM29" s="844" t="str">
        <f t="shared" si="4"/>
        <v>11224</v>
      </c>
      <c r="BN29" s="1031" t="str">
        <f t="shared" si="5"/>
        <v>戸田市</v>
      </c>
      <c r="BO29" s="34">
        <f>BE29*VLOOKUP(BO$12,別紙!$B$4:$E$10,MATCH("設備利用率",別紙!$B$4:$E$4,0),0)/100*8760/10^3</f>
        <v>8225.262443999989</v>
      </c>
      <c r="BP29" s="34">
        <f>BF29*VLOOKUP(BP$12,別紙!$B$4:$E$10,MATCH("設備利用率",別紙!$B$4:$E$4,0),0)/100*8760/10^3</f>
        <v>5933.5045319999945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14158.766975999984</v>
      </c>
      <c r="BV29" s="36"/>
      <c r="BW29" s="33" t="str">
        <f t="shared" si="7"/>
        <v>11224</v>
      </c>
      <c r="BX29" s="33" t="str">
        <f t="shared" si="8"/>
        <v>戸田市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766586.8963498727</v>
      </c>
      <c r="BZ29" s="36"/>
      <c r="CA29" s="33" t="str">
        <f t="shared" si="9"/>
        <v>11224</v>
      </c>
      <c r="CB29" s="33" t="str">
        <f t="shared" si="10"/>
        <v>戸田市</v>
      </c>
      <c r="CC29" s="223">
        <f t="shared" si="11"/>
        <v>1.0729719596258208E-2</v>
      </c>
      <c r="CD29" s="223">
        <f t="shared" ref="CD29:CD60" si="16">BP29/$BY29</f>
        <v>7.7401590873162071E-3</v>
      </c>
      <c r="CE29" s="223">
        <f t="shared" ref="CE29:CE60" si="17">BQ29/$BY29</f>
        <v>0</v>
      </c>
      <c r="CF29" s="223">
        <f t="shared" ref="CF29:CF60" si="18">BR29/$BY29</f>
        <v>0</v>
      </c>
      <c r="CG29" s="223">
        <f t="shared" ref="CG29:CG60" si="19">BS29/$BY29</f>
        <v>0</v>
      </c>
      <c r="CH29" s="223">
        <f t="shared" ref="CH29:CH60" si="20">BT29/$BY29</f>
        <v>0</v>
      </c>
      <c r="CI29" s="223">
        <f t="shared" si="12"/>
        <v>1.8469878683574418E-2</v>
      </c>
      <c r="CK29" s="18" t="str">
        <f t="shared" si="13"/>
        <v>11224</v>
      </c>
      <c r="CL29" s="18" t="str">
        <f t="shared" si="14"/>
        <v>戸田市</v>
      </c>
      <c r="CM29" s="18">
        <f>VLOOKUP($CK29&amp;"_"&amp;$AZ$7,データシート1!$A:$BT,MATCH("ca_太陽光発電（10kW未満）",データシート1!$A$1:$BT$1,0),0)</f>
        <v>1916</v>
      </c>
      <c r="CN29" s="18">
        <f>VLOOKUP($CK29&amp;"_"&amp;$AZ$5,データシート1!$A:$BT,MATCH("ab_家庭",データシート1!$A$1:$BT$1,0),0)</f>
        <v>68332</v>
      </c>
      <c r="CO29" s="223">
        <f t="shared" si="15"/>
        <v>2.803957150383422E-2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11237</v>
      </c>
      <c r="AY30" s="18" t="str">
        <f>IF(IFERROR(比較地域マスタ!$Z23,"")=0,"",IFERROR(比較地域マスタ!$Z23,""))</f>
        <v>三郷市</v>
      </c>
      <c r="BC30" s="844" t="str">
        <f t="shared" si="0"/>
        <v>11237</v>
      </c>
      <c r="BD30" s="1031" t="str">
        <f t="shared" si="2"/>
        <v>三郷市</v>
      </c>
      <c r="BE30" s="34">
        <f>VLOOKUP($BC30&amp;"_"&amp;$AZ$7,データシート1!$A:$BT,MATCH("cb_"&amp;BE$12,データシート1!$A$1:$BT$1,0),0)</f>
        <v>13262.399999999943</v>
      </c>
      <c r="BF30" s="34">
        <f>VLOOKUP($BC30&amp;"_"&amp;$AZ$7,データシート1!$A:$BT,MATCH("cb_"&amp;BF$12,データシート1!$A$1:$BT$1,0),0)</f>
        <v>17090.999999999996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1996</v>
      </c>
      <c r="BK30" s="34">
        <f t="shared" si="3"/>
        <v>32349.39999999994</v>
      </c>
      <c r="BL30" s="36"/>
      <c r="BM30" s="844" t="str">
        <f t="shared" si="4"/>
        <v>11237</v>
      </c>
      <c r="BN30" s="1031" t="str">
        <f t="shared" si="5"/>
        <v>三郷市</v>
      </c>
      <c r="BO30" s="34">
        <f>BE30*VLOOKUP(BO$12,別紙!$B$4:$E$10,MATCH("設備利用率",別紙!$B$4:$E$4,0),0)/100*8760/10^3</f>
        <v>15916.47148799993</v>
      </c>
      <c r="BP30" s="34">
        <f>BF30*VLOOKUP(BP$12,別紙!$B$4:$E$10,MATCH("設備利用率",別紙!$B$4:$E$4,0),0)/100*8760/10^3</f>
        <v>22607.291159999997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13987.968000000001</v>
      </c>
      <c r="BU30" s="34">
        <f t="shared" si="6"/>
        <v>52511.730647999932</v>
      </c>
      <c r="BV30" s="36"/>
      <c r="BW30" s="33" t="str">
        <f t="shared" si="7"/>
        <v>11237</v>
      </c>
      <c r="BX30" s="33" t="str">
        <f t="shared" si="8"/>
        <v>三郷市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652006.24013553746</v>
      </c>
      <c r="BZ30" s="36"/>
      <c r="CA30" s="33" t="str">
        <f t="shared" si="9"/>
        <v>11237</v>
      </c>
      <c r="CB30" s="33" t="str">
        <f t="shared" si="10"/>
        <v>三郷市</v>
      </c>
      <c r="CC30" s="223">
        <f t="shared" si="11"/>
        <v>2.441153244897051E-2</v>
      </c>
      <c r="CD30" s="223">
        <f t="shared" si="16"/>
        <v>3.4673427596797923E-2</v>
      </c>
      <c r="CE30" s="223">
        <f t="shared" si="17"/>
        <v>0</v>
      </c>
      <c r="CF30" s="223">
        <f t="shared" si="18"/>
        <v>0</v>
      </c>
      <c r="CG30" s="223">
        <f t="shared" si="19"/>
        <v>0</v>
      </c>
      <c r="CH30" s="223">
        <f t="shared" si="20"/>
        <v>2.1453733321773447E-2</v>
      </c>
      <c r="CI30" s="223">
        <f t="shared" si="12"/>
        <v>8.053869336754188E-2</v>
      </c>
      <c r="CK30" s="18" t="str">
        <f t="shared" si="13"/>
        <v>11237</v>
      </c>
      <c r="CL30" s="18" t="str">
        <f t="shared" si="14"/>
        <v>三郷市</v>
      </c>
      <c r="CM30" s="18">
        <f>VLOOKUP($CK30&amp;"_"&amp;$AZ$7,データシート1!$A:$BT,MATCH("ca_太陽光発電（10kW未満）",データシート1!$A$1:$BT$1,0),0)</f>
        <v>3235</v>
      </c>
      <c r="CN30" s="18">
        <f>VLOOKUP($CK30&amp;"_"&amp;$AZ$5,データシート1!$A:$BT,MATCH("ab_家庭",データシート1!$A$1:$BT$1,0),0)</f>
        <v>67115</v>
      </c>
      <c r="CO30" s="223">
        <f t="shared" si="15"/>
        <v>4.8200849288534603E-2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08203</v>
      </c>
      <c r="AY31" s="18" t="str">
        <f>IF(IFERROR(比較地域マスタ!$Z24,"")=0,"",IFERROR(比較地域マスタ!$Z24,""))</f>
        <v>土浦市</v>
      </c>
      <c r="BC31" s="844" t="str">
        <f t="shared" si="0"/>
        <v>08203</v>
      </c>
      <c r="BD31" s="1031" t="str">
        <f t="shared" si="2"/>
        <v>土浦市</v>
      </c>
      <c r="BE31" s="34">
        <f>VLOOKUP($BC31&amp;"_"&amp;$AZ$7,データシート1!$A:$BT,MATCH("cb_"&amp;BE$12,データシート1!$A$1:$BT$1,0),0)</f>
        <v>22524.199999999881</v>
      </c>
      <c r="BF31" s="34">
        <f>VLOOKUP($BC31&amp;"_"&amp;$AZ$7,データシート1!$A:$BT,MATCH("cb_"&amp;BF$12,データシート1!$A$1:$BT$1,0),0)</f>
        <v>101093.49999999991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3033</v>
      </c>
      <c r="BK31" s="34">
        <f t="shared" si="3"/>
        <v>126650.69999999979</v>
      </c>
      <c r="BL31" s="36"/>
      <c r="BM31" s="844" t="str">
        <f t="shared" si="4"/>
        <v>08203</v>
      </c>
      <c r="BN31" s="1031" t="str">
        <f t="shared" si="5"/>
        <v>土浦市</v>
      </c>
      <c r="BO31" s="34">
        <f>BE31*VLOOKUP(BO$12,別紙!$B$4:$E$10,MATCH("設備利用率",別紙!$B$4:$E$4,0),0)/100*8760/10^3</f>
        <v>27031.742903999857</v>
      </c>
      <c r="BP31" s="34">
        <f>BF31*VLOOKUP(BP$12,別紙!$B$4:$E$10,MATCH("設備利用率",別紙!$B$4:$E$4,0),0)/100*8760/10^3</f>
        <v>133722.4380599999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21255.263999999999</v>
      </c>
      <c r="BU31" s="34">
        <f t="shared" si="6"/>
        <v>182009.44496399976</v>
      </c>
      <c r="BV31" s="36"/>
      <c r="BW31" s="33" t="str">
        <f t="shared" si="7"/>
        <v>08203</v>
      </c>
      <c r="BX31" s="33" t="str">
        <f t="shared" si="8"/>
        <v>土浦市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1665446.2545756227</v>
      </c>
      <c r="BZ31" s="36"/>
      <c r="CA31" s="33" t="str">
        <f t="shared" si="9"/>
        <v>08203</v>
      </c>
      <c r="CB31" s="33" t="str">
        <f t="shared" si="10"/>
        <v>土浦市</v>
      </c>
      <c r="CC31" s="223">
        <f t="shared" si="11"/>
        <v>1.6230930796915986E-2</v>
      </c>
      <c r="CD31" s="223">
        <f t="shared" si="16"/>
        <v>8.0292256620478036E-2</v>
      </c>
      <c r="CE31" s="223">
        <f t="shared" si="17"/>
        <v>0</v>
      </c>
      <c r="CF31" s="223">
        <f t="shared" si="18"/>
        <v>0</v>
      </c>
      <c r="CG31" s="223">
        <f t="shared" si="19"/>
        <v>0</v>
      </c>
      <c r="CH31" s="223">
        <f t="shared" si="20"/>
        <v>1.2762503708302562E-2</v>
      </c>
      <c r="CI31" s="223">
        <f t="shared" si="12"/>
        <v>0.1092856911256966</v>
      </c>
      <c r="CK31" s="18" t="str">
        <f t="shared" si="13"/>
        <v>08203</v>
      </c>
      <c r="CL31" s="18" t="str">
        <f t="shared" si="14"/>
        <v>土浦市</v>
      </c>
      <c r="CM31" s="18">
        <f>VLOOKUP($CK31&amp;"_"&amp;$AZ$7,データシート1!$A:$BT,MATCH("ca_太陽光発電（10kW未満）",データシート1!$A$1:$BT$1,0),0)</f>
        <v>4845</v>
      </c>
      <c r="CN31" s="18">
        <f>VLOOKUP($CK31&amp;"_"&amp;$AZ$5,データシート1!$A:$BT,MATCH("ab_家庭",データシート1!$A$1:$BT$1,0),0)</f>
        <v>69840</v>
      </c>
      <c r="CO31" s="223">
        <f t="shared" si="15"/>
        <v>6.9372852233676979E-2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11218</v>
      </c>
      <c r="AY32" s="18" t="str">
        <f>IF(IFERROR(比較地域マスタ!$Z25,"")=0,"",IFERROR(比較地域マスタ!$Z25,""))</f>
        <v>深谷市</v>
      </c>
      <c r="AZ32" s="22"/>
      <c r="BA32" s="22"/>
      <c r="BB32" s="22"/>
      <c r="BC32" s="844" t="str">
        <f t="shared" si="0"/>
        <v>11218</v>
      </c>
      <c r="BD32" s="1031" t="str">
        <f t="shared" si="2"/>
        <v>深谷市</v>
      </c>
      <c r="BE32" s="34">
        <f>VLOOKUP($BC32&amp;"_"&amp;$AZ$7,データシート1!$A:$BT,MATCH("cb_"&amp;BE$12,データシート1!$A$1:$BT$1,0),0)</f>
        <v>27278.200000000019</v>
      </c>
      <c r="BF32" s="34">
        <f>VLOOKUP($BC32&amp;"_"&amp;$AZ$7,データシート1!$A:$BT,MATCH("cb_"&amp;BF$12,データシート1!$A$1:$BT$1,0),0)</f>
        <v>96013.89999999979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3260</v>
      </c>
      <c r="BK32" s="34">
        <f t="shared" si="3"/>
        <v>126552.0999999998</v>
      </c>
      <c r="BL32" s="36"/>
      <c r="BM32" s="844" t="str">
        <f t="shared" si="4"/>
        <v>11218</v>
      </c>
      <c r="BN32" s="1031" t="str">
        <f t="shared" si="5"/>
        <v>深谷市</v>
      </c>
      <c r="BO32" s="34">
        <f>BE32*VLOOKUP(BO$12,別紙!$B$4:$E$10,MATCH("設備利用率",別紙!$B$4:$E$4,0),0)/100*8760/10^3</f>
        <v>32737.113384000022</v>
      </c>
      <c r="BP32" s="34">
        <f>BF32*VLOOKUP(BP$12,別紙!$B$4:$E$10,MATCH("設備利用率",別紙!$B$4:$E$4,0),0)/100*8760/10^3</f>
        <v>127003.34636399972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22846.080000000002</v>
      </c>
      <c r="BU32" s="34">
        <f t="shared" si="6"/>
        <v>182586.53974799975</v>
      </c>
      <c r="BV32" s="36"/>
      <c r="BW32" s="33" t="str">
        <f t="shared" si="7"/>
        <v>11218</v>
      </c>
      <c r="BX32" s="33" t="str">
        <f t="shared" si="8"/>
        <v>深谷市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794249.86080428655</v>
      </c>
      <c r="BZ32" s="36"/>
      <c r="CA32" s="33" t="str">
        <f t="shared" si="9"/>
        <v>11218</v>
      </c>
      <c r="CB32" s="33" t="str">
        <f t="shared" si="10"/>
        <v>深谷市</v>
      </c>
      <c r="CC32" s="223">
        <f t="shared" si="11"/>
        <v>4.1217650766534879E-2</v>
      </c>
      <c r="CD32" s="223">
        <f t="shared" si="16"/>
        <v>0.15990351730800617</v>
      </c>
      <c r="CE32" s="223">
        <f t="shared" si="17"/>
        <v>0</v>
      </c>
      <c r="CF32" s="223">
        <f t="shared" si="18"/>
        <v>0</v>
      </c>
      <c r="CG32" s="223">
        <f t="shared" si="19"/>
        <v>0</v>
      </c>
      <c r="CH32" s="223">
        <f t="shared" si="20"/>
        <v>2.8764348761566319E-2</v>
      </c>
      <c r="CI32" s="223">
        <f t="shared" si="12"/>
        <v>0.22988551683610736</v>
      </c>
      <c r="CJ32" s="22"/>
      <c r="CK32" s="18" t="str">
        <f t="shared" si="13"/>
        <v>11218</v>
      </c>
      <c r="CL32" s="18" t="str">
        <f t="shared" si="14"/>
        <v>深谷市</v>
      </c>
      <c r="CM32" s="18">
        <f>VLOOKUP($CK32&amp;"_"&amp;$AZ$7,データシート1!$A:$BT,MATCH("ca_太陽光発電（10kW未満）",データシート1!$A$1:$BT$1,0),0)</f>
        <v>5931</v>
      </c>
      <c r="CN32" s="18">
        <f>VLOOKUP($CK32&amp;"_"&amp;$AZ$5,データシート1!$A:$BT,MATCH("ab_家庭",データシート1!$A$1:$BT$1,0),0)</f>
        <v>62037</v>
      </c>
      <c r="CO32" s="223">
        <f t="shared" si="15"/>
        <v>9.5604236181633537E-2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27209</v>
      </c>
      <c r="AY33" s="18" t="str">
        <f>IF(IFERROR(比較地域マスタ!$Z26,"")=0,"",IFERROR(比較地域マスタ!$Z26,""))</f>
        <v>守口市</v>
      </c>
      <c r="BC33" s="844" t="str">
        <f t="shared" si="0"/>
        <v>27209</v>
      </c>
      <c r="BD33" s="1031" t="str">
        <f t="shared" si="2"/>
        <v>守口市</v>
      </c>
      <c r="BE33" s="34">
        <f>VLOOKUP($BC33&amp;"_"&amp;$AZ$7,データシート1!$A:$BT,MATCH("cb_"&amp;BE$12,データシート1!$A$1:$BT$1,0),0)</f>
        <v>7544.6999999999935</v>
      </c>
      <c r="BF33" s="34">
        <f>VLOOKUP($BC33&amp;"_"&amp;$AZ$7,データシート1!$A:$BT,MATCH("cb_"&amp;BF$12,データシート1!$A$1:$BT$1,0),0)</f>
        <v>2597.3000000000002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10141.999999999993</v>
      </c>
      <c r="BL33" s="36"/>
      <c r="BM33" s="844" t="str">
        <f t="shared" si="4"/>
        <v>27209</v>
      </c>
      <c r="BN33" s="1031" t="str">
        <f t="shared" si="5"/>
        <v>守口市</v>
      </c>
      <c r="BO33" s="34">
        <f>BE33*VLOOKUP(BO$12,別紙!$B$4:$E$10,MATCH("設備利用率",別紙!$B$4:$E$4,0),0)/100*8760/10^3</f>
        <v>9054.5453639999923</v>
      </c>
      <c r="BP33" s="34">
        <f>BF33*VLOOKUP(BP$12,別紙!$B$4:$E$10,MATCH("設備利用率",別紙!$B$4:$E$4,0),0)/100*8760/10^3</f>
        <v>3435.6045480000002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12490.149911999993</v>
      </c>
      <c r="BV33" s="36"/>
      <c r="BW33" s="33" t="str">
        <f t="shared" si="7"/>
        <v>27209</v>
      </c>
      <c r="BX33" s="33" t="str">
        <f t="shared" si="8"/>
        <v>守口市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734276.1808176433</v>
      </c>
      <c r="BZ33" s="36"/>
      <c r="CA33" s="33" t="str">
        <f t="shared" si="9"/>
        <v>27209</v>
      </c>
      <c r="CB33" s="33" t="str">
        <f t="shared" si="10"/>
        <v>守口市</v>
      </c>
      <c r="CC33" s="223">
        <f t="shared" si="11"/>
        <v>1.2331253008803071E-2</v>
      </c>
      <c r="CD33" s="223">
        <f t="shared" si="16"/>
        <v>4.6788996262609652E-3</v>
      </c>
      <c r="CE33" s="223">
        <f t="shared" si="17"/>
        <v>0</v>
      </c>
      <c r="CF33" s="223">
        <f t="shared" si="18"/>
        <v>0</v>
      </c>
      <c r="CG33" s="223">
        <f t="shared" si="19"/>
        <v>0</v>
      </c>
      <c r="CH33" s="223">
        <f t="shared" si="20"/>
        <v>0</v>
      </c>
      <c r="CI33" s="223">
        <f t="shared" si="12"/>
        <v>1.701015263506404E-2</v>
      </c>
      <c r="CK33" s="18" t="str">
        <f t="shared" si="13"/>
        <v>27209</v>
      </c>
      <c r="CL33" s="18" t="str">
        <f t="shared" si="14"/>
        <v>守口市</v>
      </c>
      <c r="CM33" s="18">
        <f>VLOOKUP($CK33&amp;"_"&amp;$AZ$7,データシート1!$A:$BT,MATCH("ca_太陽光発電（10kW未満）",データシート1!$A$1:$BT$1,0),0)</f>
        <v>1917</v>
      </c>
      <c r="CN33" s="18">
        <f>VLOOKUP($CK33&amp;"_"&amp;$AZ$5,データシート1!$A:$BT,MATCH("ab_家庭",データシート1!$A$1:$BT$1,0),0)</f>
        <v>74170</v>
      </c>
      <c r="CO33" s="223">
        <f t="shared" si="15"/>
        <v>2.584602939193744E-2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09202</v>
      </c>
      <c r="AY34" s="18" t="str">
        <f>IF(IFERROR(比較地域マスタ!$Z27,"")=0,"",IFERROR(比較地域マスタ!$Z27,""))</f>
        <v>足利市</v>
      </c>
      <c r="BC34" s="844" t="str">
        <f t="shared" si="0"/>
        <v>09202</v>
      </c>
      <c r="BD34" s="1031" t="str">
        <f t="shared" si="2"/>
        <v>足利市</v>
      </c>
      <c r="BE34" s="34">
        <f>VLOOKUP($BC34&amp;"_"&amp;$AZ$7,データシート1!$A:$BT,MATCH("cb_"&amp;BE$12,データシート1!$A$1:$BT$1,0),0)</f>
        <v>25733.199999999975</v>
      </c>
      <c r="BF34" s="34">
        <f>VLOOKUP($BC34&amp;"_"&amp;$AZ$7,データシート1!$A:$BT,MATCH("cb_"&amp;BF$12,データシート1!$A$1:$BT$1,0),0)</f>
        <v>138449.69999999981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7100</v>
      </c>
      <c r="BK34" s="34">
        <f t="shared" si="3"/>
        <v>171282.89999999979</v>
      </c>
      <c r="BL34" s="36"/>
      <c r="BM34" s="844" t="str">
        <f t="shared" si="4"/>
        <v>09202</v>
      </c>
      <c r="BN34" s="1031" t="str">
        <f t="shared" si="5"/>
        <v>足利市</v>
      </c>
      <c r="BO34" s="34">
        <f>BE34*VLOOKUP(BO$12,別紙!$B$4:$E$10,MATCH("設備利用率",別紙!$B$4:$E$4,0),0)/100*8760/10^3</f>
        <v>30882.927983999969</v>
      </c>
      <c r="BP34" s="34">
        <f>BF34*VLOOKUP(BP$12,別紙!$B$4:$E$10,MATCH("設備利用率",別紙!$B$4:$E$4,0),0)/100*8760/10^3</f>
        <v>183135.72517199971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49756.800000000003</v>
      </c>
      <c r="BU34" s="34">
        <f t="shared" si="6"/>
        <v>263775.45315599971</v>
      </c>
      <c r="BV34" s="36"/>
      <c r="BW34" s="33" t="str">
        <f t="shared" si="7"/>
        <v>09202</v>
      </c>
      <c r="BX34" s="33" t="str">
        <f t="shared" si="8"/>
        <v>足利市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899206.96348939801</v>
      </c>
      <c r="BZ34" s="36"/>
      <c r="CA34" s="33" t="str">
        <f t="shared" si="9"/>
        <v>09202</v>
      </c>
      <c r="CB34" s="33" t="str">
        <f t="shared" si="10"/>
        <v>足利市</v>
      </c>
      <c r="CC34" s="223">
        <f t="shared" si="11"/>
        <v>3.4344627252615896E-2</v>
      </c>
      <c r="CD34" s="223">
        <f t="shared" si="16"/>
        <v>0.20366359760086417</v>
      </c>
      <c r="CE34" s="223">
        <f t="shared" si="17"/>
        <v>0</v>
      </c>
      <c r="CF34" s="223">
        <f t="shared" si="18"/>
        <v>0</v>
      </c>
      <c r="CG34" s="223">
        <f t="shared" si="19"/>
        <v>0</v>
      </c>
      <c r="CH34" s="223">
        <f t="shared" si="20"/>
        <v>5.533409106054666E-2</v>
      </c>
      <c r="CI34" s="223">
        <f t="shared" si="12"/>
        <v>0.29334231591402676</v>
      </c>
      <c r="CK34" s="18" t="str">
        <f t="shared" si="13"/>
        <v>09202</v>
      </c>
      <c r="CL34" s="18" t="str">
        <f t="shared" si="14"/>
        <v>足利市</v>
      </c>
      <c r="CM34" s="18">
        <f>VLOOKUP($CK34&amp;"_"&amp;$AZ$7,データシート1!$A:$BT,MATCH("ca_太陽光発電（10kW未満）",データシート1!$A$1:$BT$1,0),0)</f>
        <v>5518</v>
      </c>
      <c r="CN34" s="18">
        <f>VLOOKUP($CK34&amp;"_"&amp;$AZ$5,データシート1!$A:$BT,MATCH("ab_家庭",データシート1!$A$1:$BT$1,0),0)</f>
        <v>67565</v>
      </c>
      <c r="CO34" s="223">
        <f t="shared" si="15"/>
        <v>8.1669503441130761E-2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22214</v>
      </c>
      <c r="AY35" s="18" t="str">
        <f>IF(IFERROR(比較地域マスタ!$Z28,"")=0,"",IFERROR(比較地域マスタ!$Z28,""))</f>
        <v>藤枝市</v>
      </c>
      <c r="BC35" s="844" t="str">
        <f t="shared" si="0"/>
        <v>22214</v>
      </c>
      <c r="BD35" s="1031" t="str">
        <f t="shared" si="2"/>
        <v>藤枝市</v>
      </c>
      <c r="BE35" s="34">
        <f>VLOOKUP($BC35&amp;"_"&amp;$AZ$7,データシート1!$A:$BT,MATCH("cb_"&amp;BE$12,データシート1!$A$1:$BT$1,0),0)</f>
        <v>33593.000000000211</v>
      </c>
      <c r="BF35" s="34">
        <f>VLOOKUP($BC35&amp;"_"&amp;$AZ$7,データシート1!$A:$BT,MATCH("cb_"&amp;BF$12,データシート1!$A$1:$BT$1,0),0)</f>
        <v>32379.500000000022</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253</v>
      </c>
      <c r="BK35" s="34">
        <f t="shared" si="3"/>
        <v>66225.500000000233</v>
      </c>
      <c r="BL35" s="36"/>
      <c r="BM35" s="844" t="str">
        <f t="shared" si="4"/>
        <v>22214</v>
      </c>
      <c r="BN35" s="1031" t="str">
        <f t="shared" si="5"/>
        <v>藤枝市</v>
      </c>
      <c r="BO35" s="34">
        <f>BE35*VLOOKUP(BO$12,別紙!$B$4:$E$10,MATCH("設備利用率",別紙!$B$4:$E$4,0),0)/100*8760/10^3</f>
        <v>40315.631160000259</v>
      </c>
      <c r="BP35" s="34">
        <f>BF35*VLOOKUP(BP$12,別紙!$B$4:$E$10,MATCH("設備利用率",別紙!$B$4:$E$4,0),0)/100*8760/10^3</f>
        <v>42830.307420000026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1773.0239999999999</v>
      </c>
      <c r="BU35" s="34">
        <f t="shared" si="6"/>
        <v>84918.962580000283</v>
      </c>
      <c r="BV35" s="36"/>
      <c r="BW35" s="33" t="str">
        <f t="shared" si="7"/>
        <v>22214</v>
      </c>
      <c r="BX35" s="33" t="str">
        <f t="shared" si="8"/>
        <v>藤枝市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876419.82987454068</v>
      </c>
      <c r="BZ35" s="36"/>
      <c r="CA35" s="33" t="str">
        <f t="shared" si="9"/>
        <v>22214</v>
      </c>
      <c r="CB35" s="33" t="str">
        <f t="shared" si="10"/>
        <v>藤枝市</v>
      </c>
      <c r="CC35" s="223">
        <f t="shared" si="11"/>
        <v>4.6000363964575554E-2</v>
      </c>
      <c r="CD35" s="223">
        <f t="shared" si="16"/>
        <v>4.8869623849258609E-2</v>
      </c>
      <c r="CE35" s="223">
        <f t="shared" si="17"/>
        <v>0</v>
      </c>
      <c r="CF35" s="223">
        <f t="shared" si="18"/>
        <v>0</v>
      </c>
      <c r="CG35" s="223">
        <f t="shared" si="19"/>
        <v>0</v>
      </c>
      <c r="CH35" s="223">
        <f t="shared" si="20"/>
        <v>2.0230304467823462E-3</v>
      </c>
      <c r="CI35" s="223">
        <f t="shared" si="12"/>
        <v>9.6893018260616512E-2</v>
      </c>
      <c r="CK35" s="18" t="str">
        <f t="shared" si="13"/>
        <v>22214</v>
      </c>
      <c r="CL35" s="18" t="str">
        <f t="shared" si="14"/>
        <v>藤枝市</v>
      </c>
      <c r="CM35" s="18">
        <f>VLOOKUP($CK35&amp;"_"&amp;$AZ$7,データシート1!$A:$BT,MATCH("ca_太陽光発電（10kW未満）",データシート1!$A$1:$BT$1,0),0)</f>
        <v>7405</v>
      </c>
      <c r="CN35" s="18">
        <f>VLOOKUP($CK35&amp;"_"&amp;$AZ$5,データシート1!$A:$BT,MATCH("ab_家庭",データシート1!$A$1:$BT$1,0),0)</f>
        <v>61208</v>
      </c>
      <c r="CO35" s="223">
        <f t="shared" si="15"/>
        <v>0.12098091752712063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08204</v>
      </c>
      <c r="AY36" s="18" t="str">
        <f>IF(IFERROR(比較地域マスタ!$Z29,"")=0,"",IFERROR(比較地域マスタ!$Z29,""))</f>
        <v>古河市</v>
      </c>
      <c r="BC36" s="844" t="str">
        <f t="shared" si="0"/>
        <v>08204</v>
      </c>
      <c r="BD36" s="1031" t="str">
        <f t="shared" si="2"/>
        <v>古河市</v>
      </c>
      <c r="BE36" s="34">
        <f>VLOOKUP($BC36&amp;"_"&amp;$AZ$7,データシート1!$A:$BT,MATCH("cb_"&amp;BE$12,データシート1!$A$1:$BT$1,0),0)</f>
        <v>24822.200000000004</v>
      </c>
      <c r="BF36" s="34">
        <f>VLOOKUP($BC36&amp;"_"&amp;$AZ$7,データシート1!$A:$BT,MATCH("cb_"&amp;BF$12,データシート1!$A$1:$BT$1,0),0)</f>
        <v>110939.49999999985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135761.69999999987</v>
      </c>
      <c r="BL36" s="36"/>
      <c r="BM36" s="844" t="str">
        <f t="shared" si="4"/>
        <v>08204</v>
      </c>
      <c r="BN36" s="1031" t="str">
        <f t="shared" si="5"/>
        <v>古河市</v>
      </c>
      <c r="BO36" s="34">
        <f>BE36*VLOOKUP(BO$12,別紙!$B$4:$E$10,MATCH("設備利用率",別紙!$B$4:$E$4,0),0)/100*8760/10^3</f>
        <v>29789.618664000001</v>
      </c>
      <c r="BP36" s="34">
        <f>BF36*VLOOKUP(BP$12,別紙!$B$4:$E$10,MATCH("設備利用率",別紙!$B$4:$E$4,0),0)/100*8760/10^3</f>
        <v>146746.33301999982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176535.95168399983</v>
      </c>
      <c r="BV36" s="36"/>
      <c r="BW36" s="33" t="str">
        <f t="shared" si="7"/>
        <v>08204</v>
      </c>
      <c r="BX36" s="33" t="str">
        <f t="shared" si="8"/>
        <v>古河市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1498829.213188529</v>
      </c>
      <c r="BZ36" s="36"/>
      <c r="CA36" s="33" t="str">
        <f t="shared" si="9"/>
        <v>08204</v>
      </c>
      <c r="CB36" s="33" t="str">
        <f t="shared" si="10"/>
        <v>古河市</v>
      </c>
      <c r="CC36" s="223">
        <f t="shared" si="11"/>
        <v>1.9875258903332395E-2</v>
      </c>
      <c r="CD36" s="223">
        <f t="shared" si="16"/>
        <v>9.79073077364295E-2</v>
      </c>
      <c r="CE36" s="223">
        <f t="shared" si="17"/>
        <v>0</v>
      </c>
      <c r="CF36" s="223">
        <f t="shared" si="18"/>
        <v>0</v>
      </c>
      <c r="CG36" s="223">
        <f t="shared" si="19"/>
        <v>0</v>
      </c>
      <c r="CH36" s="223">
        <f t="shared" si="20"/>
        <v>0</v>
      </c>
      <c r="CI36" s="223">
        <f t="shared" si="12"/>
        <v>0.1177825666397619</v>
      </c>
      <c r="CK36" s="18" t="str">
        <f t="shared" si="13"/>
        <v>08204</v>
      </c>
      <c r="CL36" s="18" t="str">
        <f t="shared" si="14"/>
        <v>古河市</v>
      </c>
      <c r="CM36" s="18">
        <f>VLOOKUP($CK36&amp;"_"&amp;$AZ$7,データシート1!$A:$BT,MATCH("ca_太陽光発電（10kW未満）",データシート1!$A$1:$BT$1,0),0)</f>
        <v>5464</v>
      </c>
      <c r="CN36" s="18">
        <f>VLOOKUP($CK36&amp;"_"&amp;$AZ$5,データシート1!$A:$BT,MATCH("ab_家庭",データシート1!$A$1:$BT$1,0),0)</f>
        <v>63896</v>
      </c>
      <c r="CO36" s="223">
        <f t="shared" si="15"/>
        <v>8.5513960185301108E-2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25206</v>
      </c>
      <c r="AY37" s="18" t="str">
        <f>IF(IFERROR(比較地域マスタ!$Z30,"")=0,"",IFERROR(比較地域マスタ!$Z30,""))</f>
        <v>草津市</v>
      </c>
      <c r="BC37" s="844" t="str">
        <f t="shared" si="0"/>
        <v>25206</v>
      </c>
      <c r="BD37" s="1031" t="str">
        <f t="shared" si="2"/>
        <v>草津市</v>
      </c>
      <c r="BE37" s="34">
        <f>VLOOKUP($BC37&amp;"_"&amp;$AZ$7,データシート1!$A:$BT,MATCH("cb_"&amp;BE$12,データシート1!$A$1:$BT$1,0),0)</f>
        <v>24640.699999999888</v>
      </c>
      <c r="BF37" s="34">
        <f>VLOOKUP($BC37&amp;"_"&amp;$AZ$7,データシート1!$A:$BT,MATCH("cb_"&amp;BF$12,データシート1!$A$1:$BT$1,0),0)</f>
        <v>21966.400000000016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1550</v>
      </c>
      <c r="BK37" s="34">
        <f t="shared" si="3"/>
        <v>48157.099999999904</v>
      </c>
      <c r="BL37" s="36"/>
      <c r="BM37" s="844" t="str">
        <f t="shared" si="4"/>
        <v>25206</v>
      </c>
      <c r="BN37" s="1031" t="str">
        <f t="shared" si="5"/>
        <v>草津市</v>
      </c>
      <c r="BO37" s="34">
        <f>BE37*VLOOKUP(BO$12,別紙!$B$4:$E$10,MATCH("設備利用率",別紙!$B$4:$E$4,0),0)/100*8760/10^3</f>
        <v>29571.796883999865</v>
      </c>
      <c r="BP37" s="34">
        <f>BF37*VLOOKUP(BP$12,別紙!$B$4:$E$10,MATCH("設備利用率",別紙!$B$4:$E$4,0),0)/100*8760/10^3</f>
        <v>29056.275264000022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10862.4</v>
      </c>
      <c r="BU37" s="34">
        <f t="shared" si="6"/>
        <v>69490.472147999884</v>
      </c>
      <c r="BV37" s="36"/>
      <c r="BW37" s="33" t="str">
        <f t="shared" si="7"/>
        <v>25206</v>
      </c>
      <c r="BX37" s="33" t="str">
        <f t="shared" si="8"/>
        <v>草津市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1280735.5923758165</v>
      </c>
      <c r="BZ37" s="36"/>
      <c r="CA37" s="33" t="str">
        <f t="shared" si="9"/>
        <v>25206</v>
      </c>
      <c r="CB37" s="33" t="str">
        <f t="shared" si="10"/>
        <v>草津市</v>
      </c>
      <c r="CC37" s="223">
        <f t="shared" si="11"/>
        <v>2.3089697092858161E-2</v>
      </c>
      <c r="CD37" s="223">
        <f t="shared" si="16"/>
        <v>2.2687177148016515E-2</v>
      </c>
      <c r="CE37" s="223">
        <f t="shared" si="17"/>
        <v>0</v>
      </c>
      <c r="CF37" s="223">
        <f t="shared" si="18"/>
        <v>0</v>
      </c>
      <c r="CG37" s="223">
        <f t="shared" si="19"/>
        <v>0</v>
      </c>
      <c r="CH37" s="223">
        <f t="shared" si="20"/>
        <v>8.4813759098002466E-3</v>
      </c>
      <c r="CI37" s="223">
        <f t="shared" si="12"/>
        <v>5.4258250150674925E-2</v>
      </c>
      <c r="CK37" s="18" t="str">
        <f t="shared" si="13"/>
        <v>25206</v>
      </c>
      <c r="CL37" s="18" t="str">
        <f t="shared" si="14"/>
        <v>草津市</v>
      </c>
      <c r="CM37" s="18">
        <f>VLOOKUP($CK37&amp;"_"&amp;$AZ$7,データシート1!$A:$BT,MATCH("ca_太陽光発電（10kW未満）",データシート1!$A$1:$BT$1,0),0)</f>
        <v>5414</v>
      </c>
      <c r="CN37" s="18">
        <f>VLOOKUP($CK37&amp;"_"&amp;$AZ$5,データシート1!$A:$BT,MATCH("ab_家庭",データシート1!$A$1:$BT$1,0),0)</f>
        <v>62624</v>
      </c>
      <c r="CO37" s="223">
        <f t="shared" si="15"/>
        <v>8.6452478283086359E-2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14215</v>
      </c>
      <c r="AY38" s="18" t="str">
        <f>IF(IFERROR(比較地域マスタ!$Z31,"")=0,"",IFERROR(比較地域マスタ!$Z31,""))</f>
        <v>海老名市</v>
      </c>
      <c r="BC38" s="844" t="str">
        <f t="shared" si="0"/>
        <v>14215</v>
      </c>
      <c r="BD38" s="1031" t="str">
        <f t="shared" si="2"/>
        <v>海老名市</v>
      </c>
      <c r="BE38" s="34">
        <f>VLOOKUP($BC38&amp;"_"&amp;$AZ$7,データシート1!$A:$BT,MATCH("cb_"&amp;BE$12,データシート1!$A$1:$BT$1,0),0)</f>
        <v>14771.299999999956</v>
      </c>
      <c r="BF38" s="34">
        <f>VLOOKUP($BC38&amp;"_"&amp;$AZ$7,データシート1!$A:$BT,MATCH("cb_"&amp;BF$12,データシート1!$A$1:$BT$1,0),0)</f>
        <v>8935.2999999999956</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4965</v>
      </c>
      <c r="BK38" s="34">
        <f t="shared" si="3"/>
        <v>28671.599999999951</v>
      </c>
      <c r="BL38" s="36"/>
      <c r="BM38" s="844" t="str">
        <f t="shared" si="4"/>
        <v>14215</v>
      </c>
      <c r="BN38" s="1031" t="str">
        <f t="shared" si="5"/>
        <v>海老名市</v>
      </c>
      <c r="BO38" s="34">
        <f>BE38*VLOOKUP(BO$12,別紙!$B$4:$E$10,MATCH("設備利用率",別紙!$B$4:$E$4,0),0)/100*8760/10^3</f>
        <v>17727.332555999947</v>
      </c>
      <c r="BP38" s="34">
        <f>BF38*VLOOKUP(BP$12,別紙!$B$4:$E$10,MATCH("設備利用率",別紙!$B$4:$E$4,0),0)/100*8760/10^3</f>
        <v>11819.257427999995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34794.720000000001</v>
      </c>
      <c r="BU38" s="34">
        <f t="shared" si="6"/>
        <v>64341.309983999941</v>
      </c>
      <c r="BV38" s="36"/>
      <c r="BW38" s="33" t="str">
        <f t="shared" si="7"/>
        <v>14215</v>
      </c>
      <c r="BX38" s="33" t="str">
        <f t="shared" si="8"/>
        <v>海老名市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746773.65174320526</v>
      </c>
      <c r="BZ38" s="36"/>
      <c r="CA38" s="33" t="str">
        <f t="shared" si="9"/>
        <v>14215</v>
      </c>
      <c r="CB38" s="33" t="str">
        <f t="shared" si="10"/>
        <v>海老名市</v>
      </c>
      <c r="CC38" s="223">
        <f t="shared" si="11"/>
        <v>2.3738561898399551E-2</v>
      </c>
      <c r="CD38" s="223">
        <f t="shared" si="16"/>
        <v>1.5827094863899015E-2</v>
      </c>
      <c r="CE38" s="223">
        <f t="shared" si="17"/>
        <v>0</v>
      </c>
      <c r="CF38" s="223">
        <f t="shared" si="18"/>
        <v>0</v>
      </c>
      <c r="CG38" s="223">
        <f t="shared" si="19"/>
        <v>0</v>
      </c>
      <c r="CH38" s="223">
        <f t="shared" si="20"/>
        <v>4.659339535986326E-2</v>
      </c>
      <c r="CI38" s="223">
        <f t="shared" si="12"/>
        <v>8.6159052122161822E-2</v>
      </c>
      <c r="CK38" s="18" t="str">
        <f t="shared" si="13"/>
        <v>14215</v>
      </c>
      <c r="CL38" s="18" t="str">
        <f t="shared" si="14"/>
        <v>海老名市</v>
      </c>
      <c r="CM38" s="18">
        <f>VLOOKUP($CK38&amp;"_"&amp;$AZ$7,データシート1!$A:$BT,MATCH("ca_太陽光発電（10kW未満）",データシート1!$A$1:$BT$1,0),0)</f>
        <v>3508</v>
      </c>
      <c r="CN38" s="18">
        <f>VLOOKUP($CK38&amp;"_"&amp;$AZ$5,データシート1!$A:$BT,MATCH("ab_家庭",データシート1!$A$1:$BT$1,0),0)</f>
        <v>64010</v>
      </c>
      <c r="CO38" s="223">
        <f t="shared" si="15"/>
        <v>5.4803936884861737E-2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27220</v>
      </c>
      <c r="AY39" s="18" t="str">
        <f>IF(IFERROR(比較地域マスタ!$Z32,"")=0,"",IFERROR(比較地域マスタ!$Z32,""))</f>
        <v>箕面市</v>
      </c>
      <c r="BC39" s="844" t="str">
        <f t="shared" si="0"/>
        <v>27220</v>
      </c>
      <c r="BD39" s="1031" t="str">
        <f t="shared" si="2"/>
        <v>箕面市</v>
      </c>
      <c r="BE39" s="34">
        <f>VLOOKUP($BC39&amp;"_"&amp;$AZ$7,データシート1!$A:$BT,MATCH("cb_"&amp;BE$12,データシート1!$A$1:$BT$1,0),0)</f>
        <v>19487.199999999888</v>
      </c>
      <c r="BF39" s="34">
        <f>VLOOKUP($BC39&amp;"_"&amp;$AZ$7,データシート1!$A:$BT,MATCH("cb_"&amp;BF$12,データシート1!$A$1:$BT$1,0),0)</f>
        <v>8235.3999999999942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27722.599999999882</v>
      </c>
      <c r="BL39" s="36"/>
      <c r="BM39" s="844" t="str">
        <f t="shared" si="4"/>
        <v>27220</v>
      </c>
      <c r="BN39" s="1031" t="str">
        <f t="shared" si="5"/>
        <v>箕面市</v>
      </c>
      <c r="BO39" s="34">
        <f>BE39*VLOOKUP(BO$12,別紙!$B$4:$E$10,MATCH("設備利用率",別紙!$B$4:$E$4,0),0)/100*8760/10^3</f>
        <v>23386.978463999865</v>
      </c>
      <c r="BP39" s="34">
        <f>BF39*VLOOKUP(BP$12,別紙!$B$4:$E$10,MATCH("設備利用率",別紙!$B$4:$E$4,0),0)/100*8760/10^3</f>
        <v>10893.457703999993</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34280.436167999855</v>
      </c>
      <c r="BV39" s="36"/>
      <c r="BW39" s="33" t="str">
        <f t="shared" si="7"/>
        <v>27220</v>
      </c>
      <c r="BX39" s="33" t="str">
        <f t="shared" si="8"/>
        <v>箕面市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586314.20756280364</v>
      </c>
      <c r="BZ39" s="36"/>
      <c r="CA39" s="33" t="str">
        <f t="shared" si="9"/>
        <v>27220</v>
      </c>
      <c r="CB39" s="33" t="str">
        <f t="shared" si="10"/>
        <v>箕面市</v>
      </c>
      <c r="CC39" s="223">
        <f t="shared" si="11"/>
        <v>3.9888131930513972E-2</v>
      </c>
      <c r="CD39" s="223">
        <f t="shared" si="16"/>
        <v>1.8579556086969169E-2</v>
      </c>
      <c r="CE39" s="223">
        <f t="shared" si="17"/>
        <v>0</v>
      </c>
      <c r="CF39" s="223">
        <f t="shared" si="18"/>
        <v>0</v>
      </c>
      <c r="CG39" s="223">
        <f t="shared" si="19"/>
        <v>0</v>
      </c>
      <c r="CH39" s="223">
        <f t="shared" si="20"/>
        <v>0</v>
      </c>
      <c r="CI39" s="223">
        <f t="shared" si="12"/>
        <v>5.8467688017483137E-2</v>
      </c>
      <c r="CK39" s="18" t="str">
        <f t="shared" si="13"/>
        <v>27220</v>
      </c>
      <c r="CL39" s="18" t="str">
        <f t="shared" si="14"/>
        <v>箕面市</v>
      </c>
      <c r="CM39" s="18">
        <f>VLOOKUP($CK39&amp;"_"&amp;$AZ$7,データシート1!$A:$BT,MATCH("ca_太陽光発電（10kW未満）",データシート1!$A$1:$BT$1,0),0)</f>
        <v>4414</v>
      </c>
      <c r="CN39" s="18">
        <f>VLOOKUP($CK39&amp;"_"&amp;$AZ$5,データシート1!$A:$BT,MATCH("ab_家庭",データシート1!$A$1:$BT$1,0),0)</f>
        <v>62998</v>
      </c>
      <c r="CO39" s="223">
        <f t="shared" si="15"/>
        <v>7.0065716371948319E-2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24205</v>
      </c>
      <c r="AY40" s="18" t="str">
        <f>IF(IFERROR(比較地域マスタ!$Z33,"")=0,"",IFERROR(比較地域マスタ!$Z33,""))</f>
        <v>桑名市</v>
      </c>
      <c r="BC40" s="844" t="str">
        <f t="shared" si="0"/>
        <v>24205</v>
      </c>
      <c r="BD40" s="1031" t="str">
        <f t="shared" si="2"/>
        <v>桑名市</v>
      </c>
      <c r="BE40" s="34">
        <f>VLOOKUP($BC40&amp;"_"&amp;$AZ$7,データシート1!$A:$BT,MATCH("cb_"&amp;BE$12,データシート1!$A$1:$BT$1,0),0)</f>
        <v>26066.59999999994</v>
      </c>
      <c r="BF40" s="34">
        <f>VLOOKUP($BC40&amp;"_"&amp;$AZ$7,データシート1!$A:$BT,MATCH("cb_"&amp;BF$12,データシート1!$A$1:$BT$1,0),0)</f>
        <v>79707.799999999886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105774.39999999982</v>
      </c>
      <c r="BL40" s="36"/>
      <c r="BM40" s="844" t="str">
        <f t="shared" si="4"/>
        <v>24205</v>
      </c>
      <c r="BN40" s="1031" t="str">
        <f t="shared" si="5"/>
        <v>桑名市</v>
      </c>
      <c r="BO40" s="34">
        <f>BE40*VLOOKUP(BO$12,別紙!$B$4:$E$10,MATCH("設備利用率",別紙!$B$4:$E$4,0),0)/100*8760/10^3</f>
        <v>31283.047991999927</v>
      </c>
      <c r="BP40" s="34">
        <f>BF40*VLOOKUP(BP$12,別紙!$B$4:$E$10,MATCH("設備利用率",別紙!$B$4:$E$4,0),0)/100*8760/10^3</f>
        <v>105434.28952799985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136717.33751999977</v>
      </c>
      <c r="BV40" s="36"/>
      <c r="BW40" s="33" t="str">
        <f t="shared" si="7"/>
        <v>24205</v>
      </c>
      <c r="BX40" s="33" t="str">
        <f t="shared" si="8"/>
        <v>桑名市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975249.22732995672</v>
      </c>
      <c r="BZ40" s="36"/>
      <c r="CA40" s="33" t="str">
        <f t="shared" si="9"/>
        <v>24205</v>
      </c>
      <c r="CB40" s="33" t="str">
        <f t="shared" si="10"/>
        <v>桑名市</v>
      </c>
      <c r="CC40" s="223">
        <f t="shared" si="11"/>
        <v>3.2076977981973745E-2</v>
      </c>
      <c r="CD40" s="223">
        <f t="shared" si="16"/>
        <v>0.10811009798660234</v>
      </c>
      <c r="CE40" s="223">
        <f t="shared" si="17"/>
        <v>0</v>
      </c>
      <c r="CF40" s="223">
        <f t="shared" si="18"/>
        <v>0</v>
      </c>
      <c r="CG40" s="223">
        <f t="shared" si="19"/>
        <v>0</v>
      </c>
      <c r="CH40" s="223">
        <f t="shared" si="20"/>
        <v>0</v>
      </c>
      <c r="CI40" s="223">
        <f t="shared" si="12"/>
        <v>0.14018707596857607</v>
      </c>
      <c r="CK40" s="18" t="str">
        <f t="shared" si="13"/>
        <v>24205</v>
      </c>
      <c r="CL40" s="18" t="str">
        <f t="shared" si="14"/>
        <v>桑名市</v>
      </c>
      <c r="CM40" s="18">
        <f>VLOOKUP($CK40&amp;"_"&amp;$AZ$7,データシート1!$A:$BT,MATCH("ca_太陽光発電（10kW未満）",データシート1!$A$1:$BT$1,0),0)</f>
        <v>5764</v>
      </c>
      <c r="CN40" s="18">
        <f>VLOOKUP($CK40&amp;"_"&amp;$AZ$5,データシート1!$A:$BT,MATCH("ab_家庭",データシート1!$A$1:$BT$1,0),0)</f>
        <v>60896</v>
      </c>
      <c r="CO40" s="223">
        <f t="shared" si="15"/>
        <v>9.4653179190751446E-2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12206</v>
      </c>
      <c r="AY41" s="18" t="str">
        <f>IF(IFERROR(比較地域マスタ!$Z34,"")=0,"",IFERROR(比較地域マスタ!$Z34,""))</f>
        <v>木更津市</v>
      </c>
      <c r="BC41" s="844" t="str">
        <f t="shared" si="0"/>
        <v>12206</v>
      </c>
      <c r="BD41" s="1031" t="str">
        <f t="shared" si="2"/>
        <v>木更津市</v>
      </c>
      <c r="BE41" s="34">
        <f>VLOOKUP($BC41&amp;"_"&amp;$AZ$7,データシート1!$A:$BT,MATCH("cb_"&amp;BE$12,データシート1!$A$1:$BT$1,0),0)</f>
        <v>25938.300000000007</v>
      </c>
      <c r="BF41" s="34">
        <f>VLOOKUP($BC41&amp;"_"&amp;$AZ$7,データシート1!$A:$BT,MATCH("cb_"&amp;BF$12,データシート1!$A$1:$BT$1,0),0)</f>
        <v>126943.19999999994</v>
      </c>
      <c r="BG41" s="34">
        <f>VLOOKUP($BC41&amp;"_"&amp;$AZ$7,データシート1!$A:$BT,MATCH("cb_"&amp;BG$12,データシート1!$A$1:$BT$1,0),0)</f>
        <v>0</v>
      </c>
      <c r="BH41" s="34">
        <f>VLOOKUP($BC41&amp;"_"&amp;$AZ$7,データシート1!$A:$BT,MATCH("cb_"&amp;BH$12,データシート1!$A$1:$BT$1,0),0)</f>
        <v>19.899999999999999</v>
      </c>
      <c r="BI41" s="34">
        <f>VLOOKUP($BC41&amp;"_"&amp;$AZ$7,データシート1!$A:$BT,MATCH("cb_"&amp;BI$12,データシート1!$A$1:$BT$1,0),0)</f>
        <v>0</v>
      </c>
      <c r="BJ41" s="34">
        <f>VLOOKUP($BC41&amp;"_"&amp;$AZ$7,データシート1!$A:$BT,MATCH("cb_"&amp;BJ$12,データシート1!$A$1:$BT$1,0),0)</f>
        <v>3452.8</v>
      </c>
      <c r="BK41" s="34">
        <f t="shared" si="3"/>
        <v>156354.19999999992</v>
      </c>
      <c r="BL41" s="36"/>
      <c r="BM41" s="844" t="str">
        <f t="shared" si="4"/>
        <v>12206</v>
      </c>
      <c r="BN41" s="1031" t="str">
        <f t="shared" si="5"/>
        <v>木更津市</v>
      </c>
      <c r="BO41" s="34">
        <f>BE41*VLOOKUP(BO$12,別紙!$B$4:$E$10,MATCH("設備利用率",別紙!$B$4:$E$4,0),0)/100*8760/10^3</f>
        <v>31129.072596000005</v>
      </c>
      <c r="BP41" s="34">
        <f>BF41*VLOOKUP(BP$12,別紙!$B$4:$E$10,MATCH("設備利用率",別紙!$B$4:$E$4,0),0)/100*8760/10^3</f>
        <v>167915.38723199989</v>
      </c>
      <c r="BQ41" s="34">
        <f>BG41*VLOOKUP(BQ$12,別紙!$B$4:$E$10,MATCH("設備利用率",別紙!$B$4:$E$4,0),0)/100*8760/10^3</f>
        <v>0</v>
      </c>
      <c r="BR41" s="34">
        <f>BH41*VLOOKUP(BR$12,別紙!$B$4:$E$10,MATCH("設備利用率",別紙!$B$4:$E$4,0),0)/100*8760/10^3</f>
        <v>104.59439999999999</v>
      </c>
      <c r="BS41" s="34">
        <f>BI41*VLOOKUP(BS$12,別紙!$B$4:$E$10,MATCH("設備利用率",別紙!$B$4:$E$4,0),0)/100*8760/10^3</f>
        <v>0</v>
      </c>
      <c r="BT41" s="34">
        <f>BJ41*VLOOKUP(BT$12,別紙!$B$4:$E$10,MATCH("設備利用率",別紙!$B$4:$E$4,0),0)/100*8760/10^3</f>
        <v>24197.222399999999</v>
      </c>
      <c r="BU41" s="34">
        <f t="shared" si="6"/>
        <v>223346.27662799991</v>
      </c>
      <c r="BV41" s="36"/>
      <c r="BW41" s="33" t="str">
        <f t="shared" si="7"/>
        <v>12206</v>
      </c>
      <c r="BX41" s="33" t="str">
        <f t="shared" si="8"/>
        <v>木更津市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780327.64358025102</v>
      </c>
      <c r="BZ41" s="36"/>
      <c r="CA41" s="33" t="str">
        <f t="shared" si="9"/>
        <v>12206</v>
      </c>
      <c r="CB41" s="33" t="str">
        <f t="shared" si="10"/>
        <v>木更津市</v>
      </c>
      <c r="CC41" s="223">
        <f t="shared" si="11"/>
        <v>3.9892310431520174E-2</v>
      </c>
      <c r="CD41" s="223">
        <f t="shared" si="16"/>
        <v>0.2151857474401149</v>
      </c>
      <c r="CE41" s="223">
        <f t="shared" si="17"/>
        <v>0</v>
      </c>
      <c r="CF41" s="223">
        <f t="shared" si="18"/>
        <v>1.3403908071243822E-4</v>
      </c>
      <c r="CG41" s="223">
        <f t="shared" si="19"/>
        <v>0</v>
      </c>
      <c r="CH41" s="223">
        <f t="shared" si="20"/>
        <v>3.1009054464583363E-2</v>
      </c>
      <c r="CI41" s="223">
        <f t="shared" si="12"/>
        <v>0.28622115141693089</v>
      </c>
      <c r="CK41" s="18" t="str">
        <f t="shared" si="13"/>
        <v>12206</v>
      </c>
      <c r="CL41" s="18" t="str">
        <f t="shared" si="14"/>
        <v>木更津市</v>
      </c>
      <c r="CM41" s="18">
        <f>VLOOKUP($CK41&amp;"_"&amp;$AZ$7,データシート1!$A:$BT,MATCH("ca_太陽光発電（10kW未満）",データシート1!$A$1:$BT$1,0),0)</f>
        <v>5580</v>
      </c>
      <c r="CN41" s="18">
        <f>VLOOKUP($CK41&amp;"_"&amp;$AZ$5,データシート1!$A:$BT,MATCH("ab_家庭",データシート1!$A$1:$BT$1,0),0)</f>
        <v>65004</v>
      </c>
      <c r="CO41" s="223">
        <f t="shared" si="15"/>
        <v>8.5840871330995022E-2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14401</v>
      </c>
      <c r="AY72" s="18" t="str">
        <f>IF(IFERROR(比較地域マスタ!$AE7,"")=0,"",IFERROR(比較地域マスタ!$AE7,""))</f>
        <v>愛川町</v>
      </c>
      <c r="AZ72" s="16"/>
      <c r="BA72" s="22">
        <v>1</v>
      </c>
      <c r="BB72" s="22">
        <v>1</v>
      </c>
      <c r="BC72" s="18" t="str">
        <f>AX72</f>
        <v>14401</v>
      </c>
      <c r="BD72" s="18" t="str">
        <f>AY72</f>
        <v>愛川町</v>
      </c>
      <c r="BE72" s="33">
        <f>VLOOKUP(BC72&amp;"_"&amp;$AZ$9,データシート3!A:AB,MATCH("ea_"&amp;"太陽光（建物系）"&amp;"_年間発電",データシート3!$A$1:$AB$1,0),0)/10^3+VLOOKUP(BC72&amp;"_"&amp;$AZ$9,データシート3!A:AB,MATCH("ea_"&amp;"太陽光（土地系）"&amp;"_年間発電",データシート3!$A$1:$AB$1,0),0)/10^3</f>
        <v>304657.41399999993</v>
      </c>
      <c r="BF72" s="33">
        <f>VLOOKUP(BC72&amp;"_"&amp;$AZ$9,データシート3!A:AB,MATCH("ea_"&amp;"風力（陸上）"&amp;"_年間発電",データシート3!$A$1:$AB$1,0),0)/10^3</f>
        <v>190.52699999999996</v>
      </c>
      <c r="BG72" s="33">
        <f>VLOOKUP(BC72&amp;"_"&amp;$AZ$9,データシート3!A:AB,MATCH("ea_"&amp;"中小水（河川）"&amp;"_年間発電",データシート3!$A$1:$AB$1,0),0)/10^3+VLOOKUP(BC72&amp;"_"&amp;$AZ$9,データシート3!A:AB,MATCH("ea_"&amp;"中小水（農業用水路）"&amp;"_年間発電",データシート3!$A$1:$AB$1,0),0)/10^3</f>
        <v>8238.2860000000001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313086.22699999996</v>
      </c>
      <c r="BJ72" s="33">
        <f>(VLOOKUP($BC72&amp;"_"&amp;$AZ$8,データシート3!$A:$AN,MATCH("da_合計",データシート3!$A$1:$AN$1,0),0))/10^3</f>
        <v>381748.45725759695</v>
      </c>
      <c r="BK72" s="33">
        <f t="shared" ref="BK72:BK103" si="21">BI72-BJ72</f>
        <v>-68662.230257596995</v>
      </c>
      <c r="BL72" s="33">
        <f t="shared" ref="BL72:BL103" si="22">IF(BK72&gt;0,0,BK72)</f>
        <v>-68662.230257596995</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14212</v>
      </c>
      <c r="AY73" s="18" t="str">
        <f>IF(IFERROR(比較地域マスタ!$AE8,"")=0,"",IFERROR(比較地域マスタ!$AE8,""))</f>
        <v>厚木市</v>
      </c>
      <c r="AZ73" s="16"/>
      <c r="BA73" s="22">
        <v>2</v>
      </c>
      <c r="BB73" s="22">
        <v>1</v>
      </c>
      <c r="BC73" s="18" t="str">
        <f t="shared" ref="BC73:BC136" si="24">AX73</f>
        <v>14212</v>
      </c>
      <c r="BD73" s="18" t="str">
        <f t="shared" ref="BD73:BD136" si="25">AY73</f>
        <v>厚木市</v>
      </c>
      <c r="BE73" s="33">
        <f>VLOOKUP(BC73&amp;"_"&amp;$AZ$9,データシート3!A:AB,MATCH("ea_"&amp;"太陽光（建物系）"&amp;"_年間発電",データシート3!$A$1:$AB$1,0),0)/10^3+VLOOKUP(BC73&amp;"_"&amp;$AZ$9,データシート3!A:AB,MATCH("ea_"&amp;"太陽光（土地系）"&amp;"_年間発電",データシート3!$A$1:$AB$1,0),0)/10^3</f>
        <v>1129330.3020000001</v>
      </c>
      <c r="BF73" s="33">
        <f>VLOOKUP(BC73&amp;"_"&amp;$AZ$9,データシート3!A:AB,MATCH("ea_"&amp;"風力（陸上）"&amp;"_年間発電",データシート3!$A$1:$AB$1,0),0)/10^3</f>
        <v>30729.223000000002</v>
      </c>
      <c r="BG73" s="33">
        <f>VLOOKUP(BC73&amp;"_"&amp;$AZ$9,データシート3!A:AB,MATCH("ea_"&amp;"中小水（河川）"&amp;"_年間発電",データシート3!$A$1:$AB$1,0),0)/10^3+VLOOKUP(BC73&amp;"_"&amp;$AZ$9,データシート3!A:AB,MATCH("ea_"&amp;"中小水（農業用水路）"&amp;"_年間発電",データシート3!$A$1:$AB$1,0),0)/10^3</f>
        <v>2627.8819999999996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1162687.4070000001</v>
      </c>
      <c r="BJ73" s="33">
        <f>(VLOOKUP($BC73&amp;"_"&amp;$AZ$8,データシート3!$A:$AN,MATCH("da_合計",データシート3!$A$1:$AN$1,0),0))/10^3</f>
        <v>1657561.6145823381</v>
      </c>
      <c r="BK73" s="33">
        <f t="shared" si="21"/>
        <v>-494874.20758233801</v>
      </c>
      <c r="BL73" s="33">
        <f t="shared" si="22"/>
        <v>-494874.20758233801</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14218</v>
      </c>
      <c r="AY74" s="18" t="str">
        <f>IF(IFERROR(比較地域マスタ!$AE9,"")=0,"",IFERROR(比較地域マスタ!$AE9,""))</f>
        <v>綾瀬市</v>
      </c>
      <c r="AZ74" s="16"/>
      <c r="BA74" s="22">
        <v>3</v>
      </c>
      <c r="BB74" s="22">
        <v>1</v>
      </c>
      <c r="BC74" s="18" t="str">
        <f t="shared" si="24"/>
        <v>14218</v>
      </c>
      <c r="BD74" s="18" t="str">
        <f t="shared" si="25"/>
        <v>綾瀬市</v>
      </c>
      <c r="BE74" s="33">
        <f>VLOOKUP(BC74&amp;"_"&amp;$AZ$9,データシート3!A:AB,MATCH("ea_"&amp;"太陽光（建物系）"&amp;"_年間発電",データシート3!$A$1:$AB$1,0),0)/10^3+VLOOKUP(BC74&amp;"_"&amp;$AZ$9,データシート3!A:AB,MATCH("ea_"&amp;"太陽光（土地系）"&amp;"_年間発電",データシート3!$A$1:$AB$1,0),0)/10^3</f>
        <v>393290.37399999995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393290.37399999995</v>
      </c>
      <c r="BJ74" s="33">
        <f>(VLOOKUP($BC74&amp;"_"&amp;$AZ$8,データシート3!$A:$AN,MATCH("da_合計",データシート3!$A$1:$AN$1,0),0))/10^3</f>
        <v>544109.3986270827</v>
      </c>
      <c r="BK74" s="33">
        <f t="shared" si="21"/>
        <v>-150819.02462708275</v>
      </c>
      <c r="BL74" s="33">
        <f t="shared" si="22"/>
        <v>-150819.02462708275</v>
      </c>
      <c r="BM74" s="33">
        <f t="shared" si="23"/>
        <v>0</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14214</v>
      </c>
      <c r="AY75" s="18" t="str">
        <f>IF(IFERROR(比較地域マスタ!$AE10,"")=0,"",IFERROR(比較地域マスタ!$AE10,""))</f>
        <v>伊勢原市</v>
      </c>
      <c r="AZ75" s="16"/>
      <c r="BA75" s="22">
        <v>4</v>
      </c>
      <c r="BB75" s="22">
        <v>1</v>
      </c>
      <c r="BC75" s="18" t="str">
        <f t="shared" si="24"/>
        <v>14214</v>
      </c>
      <c r="BD75" s="18" t="str">
        <f t="shared" si="25"/>
        <v>伊勢原市</v>
      </c>
      <c r="BE75" s="33">
        <f>VLOOKUP(BC75&amp;"_"&amp;$AZ$9,データシート3!A:AB,MATCH("ea_"&amp;"太陽光（建物系）"&amp;"_年間発電",データシート3!$A$1:$AB$1,0),0)/10^3+VLOOKUP(BC75&amp;"_"&amp;$AZ$9,データシート3!A:AB,MATCH("ea_"&amp;"太陽光（土地系）"&amp;"_年間発電",データシート3!$A$1:$AB$1,0),0)/10^3</f>
        <v>683717.679</v>
      </c>
      <c r="BF75" s="33">
        <f>VLOOKUP(BC75&amp;"_"&amp;$AZ$9,データシート3!A:AB,MATCH("ea_"&amp;"風力（陸上）"&amp;"_年間発電",データシート3!$A$1:$AB$1,0),0)/10^3</f>
        <v>7190.253999999999</v>
      </c>
      <c r="BG75" s="33">
        <f>VLOOKUP(BC75&amp;"_"&amp;$AZ$9,データシート3!A:AB,MATCH("ea_"&amp;"中小水（河川）"&amp;"_年間発電",データシート3!$A$1:$AB$1,0),0)/10^3+VLOOKUP(BC75&amp;"_"&amp;$AZ$9,データシート3!A:AB,MATCH("ea_"&amp;"中小水（農業用水路）"&amp;"_年間発電",データシート3!$A$1:$AB$1,0),0)/10^3</f>
        <v>5736.6759999999995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696644.60899999994</v>
      </c>
      <c r="BJ75" s="33">
        <f>(VLOOKUP($BC75&amp;"_"&amp;$AZ$8,データシート3!$A:$AN,MATCH("da_合計",データシート3!$A$1:$AN$1,0),0))/10^3</f>
        <v>552509.35062171845</v>
      </c>
      <c r="BK75" s="33">
        <f t="shared" si="21"/>
        <v>144135.25837828149</v>
      </c>
      <c r="BL75" s="33">
        <f t="shared" si="22"/>
        <v>0</v>
      </c>
      <c r="BM75" s="33">
        <f t="shared" si="23"/>
        <v>144135.25837828149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14215</v>
      </c>
      <c r="AY76" s="18" t="str">
        <f>IF(IFERROR(比較地域マスタ!$AE11,"")=0,"",IFERROR(比較地域マスタ!$AE11,""))</f>
        <v>海老名市</v>
      </c>
      <c r="AZ76" s="16"/>
      <c r="BA76" s="22">
        <v>5</v>
      </c>
      <c r="BB76" s="22">
        <v>1</v>
      </c>
      <c r="BC76" s="18" t="str">
        <f t="shared" si="24"/>
        <v>14215</v>
      </c>
      <c r="BD76" s="18" t="str">
        <f t="shared" si="25"/>
        <v>海老名市</v>
      </c>
      <c r="BE76" s="33">
        <f>VLOOKUP(BC76&amp;"_"&amp;$AZ$9,データシート3!A:AB,MATCH("ea_"&amp;"太陽光（建物系）"&amp;"_年間発電",データシート3!$A$1:$AB$1,0),0)/10^3+VLOOKUP(BC76&amp;"_"&amp;$AZ$9,データシート3!A:AB,MATCH("ea_"&amp;"太陽光（土地系）"&amp;"_年間発電",データシート3!$A$1:$AB$1,0),0)/10^3</f>
        <v>526599.73599999992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526599.73599999992</v>
      </c>
      <c r="BJ76" s="33">
        <f>(VLOOKUP($BC76&amp;"_"&amp;$AZ$8,データシート3!$A:$AN,MATCH("da_合計",データシート3!$A$1:$AN$1,0),0))/10^3</f>
        <v>746773.65174320526</v>
      </c>
      <c r="BK76" s="33">
        <f t="shared" si="21"/>
        <v>-220173.91574320535</v>
      </c>
      <c r="BL76" s="33">
        <f t="shared" si="22"/>
        <v>-220173.91574320535</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14341</v>
      </c>
      <c r="AY77" s="18" t="str">
        <f>IF(IFERROR(比較地域マスタ!$AE12,"")=0,"",IFERROR(比較地域マスタ!$AE12,""))</f>
        <v>大磯町</v>
      </c>
      <c r="AZ77" s="16"/>
      <c r="BA77" s="22">
        <v>6</v>
      </c>
      <c r="BB77" s="22">
        <v>1</v>
      </c>
      <c r="BC77" s="18" t="str">
        <f t="shared" si="24"/>
        <v>14341</v>
      </c>
      <c r="BD77" s="18" t="str">
        <f t="shared" si="25"/>
        <v>大磯町</v>
      </c>
      <c r="BE77" s="33">
        <f>VLOOKUP(BC77&amp;"_"&amp;$AZ$9,データシート3!A:AB,MATCH("ea_"&amp;"太陽光（建物系）"&amp;"_年間発電",データシート3!$A$1:$AB$1,0),0)/10^3+VLOOKUP(BC77&amp;"_"&amp;$AZ$9,データシート3!A:AB,MATCH("ea_"&amp;"太陽光（土地系）"&amp;"_年間発電",データシート3!$A$1:$AB$1,0),0)/10^3</f>
        <v>199639.81700000004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150.602</v>
      </c>
      <c r="BI77" s="33">
        <f t="shared" si="26"/>
        <v>199790.41900000005</v>
      </c>
      <c r="BJ77" s="33">
        <f>(VLOOKUP($BC77&amp;"_"&amp;$AZ$8,データシート3!$A:$AN,MATCH("da_合計",データシート3!$A$1:$AN$1,0),0))/10^3</f>
        <v>112300.85792464197</v>
      </c>
      <c r="BK77" s="33">
        <f t="shared" si="21"/>
        <v>87489.561075358084</v>
      </c>
      <c r="BL77" s="33">
        <f t="shared" si="22"/>
        <v>0</v>
      </c>
      <c r="BM77" s="33">
        <f t="shared" si="23"/>
        <v>87489.561075358084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14362</v>
      </c>
      <c r="AY78" s="18" t="str">
        <f>IF(IFERROR(比較地域マスタ!$AE13,"")=0,"",IFERROR(比較地域マスタ!$AE13,""))</f>
        <v>大井町</v>
      </c>
      <c r="AZ78" s="16"/>
      <c r="BA78" s="22">
        <v>7</v>
      </c>
      <c r="BB78" s="22">
        <v>1</v>
      </c>
      <c r="BC78" s="18" t="str">
        <f t="shared" si="24"/>
        <v>14362</v>
      </c>
      <c r="BD78" s="18" t="str">
        <f t="shared" si="25"/>
        <v>大井町</v>
      </c>
      <c r="BE78" s="33">
        <f>VLOOKUP(BC78&amp;"_"&amp;$AZ$9,データシート3!A:AB,MATCH("ea_"&amp;"太陽光（建物系）"&amp;"_年間発電",データシート3!$A$1:$AB$1,0),0)/10^3+VLOOKUP(BC78&amp;"_"&amp;$AZ$9,データシート3!A:AB,MATCH("ea_"&amp;"太陽光（土地系）"&amp;"_年間発電",データシート3!$A$1:$AB$1,0),0)/10^3</f>
        <v>170999.728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170999.728</v>
      </c>
      <c r="BJ78" s="33">
        <f>(VLOOKUP($BC78&amp;"_"&amp;$AZ$8,データシート3!$A:$AN,MATCH("da_合計",データシート3!$A$1:$AN$1,0),0))/10^3</f>
        <v>73939.067413641038</v>
      </c>
      <c r="BK78" s="33">
        <f t="shared" si="21"/>
        <v>97060.660586358965</v>
      </c>
      <c r="BL78" s="33">
        <f t="shared" si="22"/>
        <v>0</v>
      </c>
      <c r="BM78" s="33">
        <f t="shared" si="23"/>
        <v>97060.660586358965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14206</v>
      </c>
      <c r="AY79" s="18" t="str">
        <f>IF(IFERROR(比較地域マスタ!$AE14,"")=0,"",IFERROR(比較地域マスタ!$AE14,""))</f>
        <v>小田原市</v>
      </c>
      <c r="AZ79" s="16"/>
      <c r="BA79" s="22">
        <v>8</v>
      </c>
      <c r="BB79" s="22">
        <v>1</v>
      </c>
      <c r="BC79" s="18" t="str">
        <f t="shared" si="24"/>
        <v>14206</v>
      </c>
      <c r="BD79" s="18" t="str">
        <f t="shared" si="25"/>
        <v>小田原市</v>
      </c>
      <c r="BE79" s="33">
        <f>VLOOKUP(BC79&amp;"_"&amp;$AZ$9,データシート3!A:AB,MATCH("ea_"&amp;"太陽光（建物系）"&amp;"_年間発電",データシート3!$A$1:$AB$1,0),0)/10^3+VLOOKUP(BC79&amp;"_"&amp;$AZ$9,データシート3!A:AB,MATCH("ea_"&amp;"太陽光（土地系）"&amp;"_年間発電",データシート3!$A$1:$AB$1,0),0)/10^3</f>
        <v>1158288.8140000002</v>
      </c>
      <c r="BF79" s="33">
        <f>VLOOKUP(BC79&amp;"_"&amp;$AZ$9,データシート3!A:AB,MATCH("ea_"&amp;"風力（陸上）"&amp;"_年間発電",データシート3!$A$1:$AB$1,0),0)/10^3</f>
        <v>77560.944000000003</v>
      </c>
      <c r="BG79" s="33">
        <f>VLOOKUP(BC79&amp;"_"&amp;$AZ$9,データシート3!A:AB,MATCH("ea_"&amp;"中小水（河川）"&amp;"_年間発電",データシート3!$A$1:$AB$1,0),0)/10^3+VLOOKUP(BC79&amp;"_"&amp;$AZ$9,データシート3!A:AB,MATCH("ea_"&amp;"中小水（農業用水路）"&amp;"_年間発電",データシート3!$A$1:$AB$1,0),0)/10^3</f>
        <v>5975.75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1481.001</v>
      </c>
      <c r="BI79" s="33">
        <f t="shared" si="26"/>
        <v>1243306.5090000001</v>
      </c>
      <c r="BJ79" s="33">
        <f>(VLOOKUP($BC79&amp;"_"&amp;$AZ$8,データシート3!$A:$AN,MATCH("da_合計",データシート3!$A$1:$AN$1,0),0))/10^3</f>
        <v>1166750.5941909698</v>
      </c>
      <c r="BK79" s="33">
        <f t="shared" si="21"/>
        <v>76555.914809030248</v>
      </c>
      <c r="BL79" s="33">
        <f>IF(BK79&gt;0,0,BK79)</f>
        <v>0</v>
      </c>
      <c r="BM79" s="33">
        <f>IF(BK79&gt;0,BK79,0)</f>
        <v>76555.914809030248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14366</v>
      </c>
      <c r="AY80" s="18" t="str">
        <f>IF(IFERROR(比較地域マスタ!$AE15,"")=0,"",IFERROR(比較地域マスタ!$AE15,""))</f>
        <v>開成町</v>
      </c>
      <c r="AZ80" s="16"/>
      <c r="BA80" s="22">
        <v>9</v>
      </c>
      <c r="BB80" s="22">
        <v>1</v>
      </c>
      <c r="BC80" s="18" t="str">
        <f t="shared" si="24"/>
        <v>14366</v>
      </c>
      <c r="BD80" s="18" t="str">
        <f t="shared" si="25"/>
        <v>開成町</v>
      </c>
      <c r="BE80" s="33">
        <f>VLOOKUP(BC80&amp;"_"&amp;$AZ$9,データシート3!A:AB,MATCH("ea_"&amp;"太陽光（建物系）"&amp;"_年間発電",データシート3!$A$1:$AB$1,0),0)/10^3+VLOOKUP(BC80&amp;"_"&amp;$AZ$9,データシート3!A:AB,MATCH("ea_"&amp;"太陽光（土地系）"&amp;"_年間発電",データシート3!$A$1:$AB$1,0),0)/10^3</f>
        <v>122400.476</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325.53699999999992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122726.01299999999</v>
      </c>
      <c r="BJ80" s="33">
        <f>(VLOOKUP($BC80&amp;"_"&amp;$AZ$8,データシート3!$A:$AN,MATCH("da_合計",データシート3!$A$1:$AN$1,0),0))/10^3</f>
        <v>91309.051535164326</v>
      </c>
      <c r="BK80" s="33">
        <f t="shared" si="21"/>
        <v>31416.961464835666</v>
      </c>
      <c r="BL80" s="33">
        <f t="shared" si="22"/>
        <v>0</v>
      </c>
      <c r="BM80" s="33">
        <f t="shared" si="23"/>
        <v>31416.961464835666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14204</v>
      </c>
      <c r="AY81" s="18" t="str">
        <f>IF(IFERROR(比較地域マスタ!$AE16,"")=0,"",IFERROR(比較地域マスタ!$AE16,""))</f>
        <v>鎌倉市</v>
      </c>
      <c r="AZ81" s="16"/>
      <c r="BA81" s="22">
        <v>10</v>
      </c>
      <c r="BB81" s="22">
        <v>1</v>
      </c>
      <c r="BC81" s="18" t="str">
        <f t="shared" si="24"/>
        <v>14204</v>
      </c>
      <c r="BD81" s="18" t="str">
        <f t="shared" si="25"/>
        <v>鎌倉市</v>
      </c>
      <c r="BE81" s="33">
        <f>VLOOKUP(BC81&amp;"_"&amp;$AZ$9,データシート3!A:AB,MATCH("ea_"&amp;"太陽光（建物系）"&amp;"_年間発電",データシート3!$A$1:$AB$1,0),0)/10^3+VLOOKUP(BC81&amp;"_"&amp;$AZ$9,データシート3!A:AB,MATCH("ea_"&amp;"太陽光（土地系）"&amp;"_年間発電",データシート3!$A$1:$AB$1,0),0)/10^3</f>
        <v>636910.98399999994</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25.263999999999999</v>
      </c>
      <c r="BI81" s="33">
        <f t="shared" si="26"/>
        <v>636936.24799999991</v>
      </c>
      <c r="BJ81" s="33">
        <f>(VLOOKUP($BC81&amp;"_"&amp;$AZ$8,データシート3!$A:$AN,MATCH("da_合計",データシート3!$A$1:$AN$1,0),0))/10^3</f>
        <v>889623.04583943426</v>
      </c>
      <c r="BK81" s="33">
        <f t="shared" si="21"/>
        <v>-252686.79783943435</v>
      </c>
      <c r="BL81" s="33">
        <f t="shared" si="22"/>
        <v>-252686.79783943435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14130</v>
      </c>
      <c r="AY82" s="18" t="str">
        <f>IF(IFERROR(比較地域マスタ!$AE17,"")=0,"",IFERROR(比較地域マスタ!$AE17,""))</f>
        <v>川崎市</v>
      </c>
      <c r="AZ82" s="16"/>
      <c r="BA82" s="22">
        <v>11</v>
      </c>
      <c r="BB82" s="22">
        <v>1</v>
      </c>
      <c r="BC82" s="18" t="str">
        <f t="shared" si="24"/>
        <v>14130</v>
      </c>
      <c r="BD82" s="18" t="str">
        <f t="shared" si="25"/>
        <v>川崎市</v>
      </c>
      <c r="BE82" s="33">
        <f>VLOOKUP(BC82&amp;"_"&amp;$AZ$9,データシート3!A:AB,MATCH("ea_"&amp;"太陽光（建物系）"&amp;"_年間発電",データシート3!$A$1:$AB$1,0),0)/10^3+VLOOKUP(BC82&amp;"_"&amp;$AZ$9,データシート3!A:AB,MATCH("ea_"&amp;"太陽光（土地系）"&amp;"_年間発電",データシート3!$A$1:$AB$1,0),0)/10^3</f>
        <v>3116688.9309999999</v>
      </c>
      <c r="BF82" s="33">
        <f>VLOOKUP(BC82&amp;"_"&amp;$AZ$9,データシート3!A:AB,MATCH("ea_"&amp;"風力（陸上）"&amp;"_年間発電",データシート3!$A$1:$AB$1,0),0)/10^3</f>
        <v>10304.866</v>
      </c>
      <c r="BG82" s="33">
        <f>VLOOKUP(BC82&amp;"_"&amp;$AZ$9,データシート3!A:AB,MATCH("ea_"&amp;"中小水（河川）"&amp;"_年間発電",データシート3!$A$1:$AB$1,0),0)/10^3+VLOOKUP(BC82&amp;"_"&amp;$AZ$9,データシート3!A:AB,MATCH("ea_"&amp;"中小水（農業用水路）"&amp;"_年間発電",データシート3!$A$1:$AB$1,0),0)/10^3</f>
        <v>1372.2750000000001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1031.893</v>
      </c>
      <c r="BI82" s="33">
        <f t="shared" si="26"/>
        <v>3129397.9649999999</v>
      </c>
      <c r="BJ82" s="33">
        <f>(VLOOKUP($BC82&amp;"_"&amp;$AZ$8,データシート3!$A:$AN,MATCH("da_合計",データシート3!$A$1:$AN$1,0),0))/10^3</f>
        <v>8678402.0391471088</v>
      </c>
      <c r="BK82" s="33">
        <f t="shared" si="21"/>
        <v>-5549004.0741471089</v>
      </c>
      <c r="BL82" s="33">
        <f t="shared" si="22"/>
        <v>-5549004.0741471089</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14402</v>
      </c>
      <c r="AY83" s="18" t="str">
        <f>IF(IFERROR(比較地域マスタ!$AE18,"")=0,"",IFERROR(比較地域マスタ!$AE18,""))</f>
        <v>清川村</v>
      </c>
      <c r="AZ83" s="16"/>
      <c r="BA83" s="22">
        <v>12</v>
      </c>
      <c r="BB83" s="22">
        <v>1</v>
      </c>
      <c r="BC83" s="18" t="str">
        <f t="shared" si="24"/>
        <v>14402</v>
      </c>
      <c r="BD83" s="18" t="str">
        <f t="shared" si="25"/>
        <v>清川村</v>
      </c>
      <c r="BE83" s="33">
        <f>VLOOKUP(BC83&amp;"_"&amp;$AZ$9,データシート3!A:AB,MATCH("ea_"&amp;"太陽光（建物系）"&amp;"_年間発電",データシート3!$A$1:$AB$1,0),0)/10^3+VLOOKUP(BC83&amp;"_"&amp;$AZ$9,データシート3!A:AB,MATCH("ea_"&amp;"太陽光（土地系）"&amp;"_年間発電",データシート3!$A$1:$AB$1,0),0)/10^3</f>
        <v>27662.433999999997</v>
      </c>
      <c r="BF83" s="33">
        <f>VLOOKUP(BC83&amp;"_"&amp;$AZ$9,データシート3!A:AB,MATCH("ea_"&amp;"風力（陸上）"&amp;"_年間発電",データシート3!$A$1:$AB$1,0),0)/10^3</f>
        <v>64670.983000000007</v>
      </c>
      <c r="BG83" s="33">
        <f>VLOOKUP(BC83&amp;"_"&amp;$AZ$9,データシート3!A:AB,MATCH("ea_"&amp;"中小水（河川）"&amp;"_年間発電",データシート3!$A$1:$AB$1,0),0)/10^3+VLOOKUP(BC83&amp;"_"&amp;$AZ$9,データシート3!A:AB,MATCH("ea_"&amp;"中小水（農業用水路）"&amp;"_年間発電",データシート3!$A$1:$AB$1,0),0)/10^3</f>
        <v>23291.490000000005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115624.90700000001</v>
      </c>
      <c r="BJ83" s="33">
        <f>(VLOOKUP($BC83&amp;"_"&amp;$AZ$8,データシート3!$A:$AN,MATCH("da_合計",データシート3!$A$1:$AN$1,0),0))/10^3</f>
        <v>15907.375220036494</v>
      </c>
      <c r="BK83" s="33">
        <f t="shared" si="21"/>
        <v>99717.531779963509</v>
      </c>
      <c r="BL83" s="33">
        <f t="shared" si="22"/>
        <v>0</v>
      </c>
      <c r="BM83" s="33">
        <f t="shared" si="23"/>
        <v>99717.531779963509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14150</v>
      </c>
      <c r="AY84" s="18" t="str">
        <f>IF(IFERROR(比較地域マスタ!$AE19,"")=0,"",IFERROR(比較地域マスタ!$AE19,""))</f>
        <v>相模原市</v>
      </c>
      <c r="AZ84" s="16"/>
      <c r="BA84" s="22">
        <v>13</v>
      </c>
      <c r="BB84" s="22">
        <v>1</v>
      </c>
      <c r="BC84" s="18" t="str">
        <f t="shared" si="24"/>
        <v>14150</v>
      </c>
      <c r="BD84" s="18" t="str">
        <f t="shared" si="25"/>
        <v>相模原市</v>
      </c>
      <c r="BE84" s="33">
        <f>VLOOKUP(BC84&amp;"_"&amp;$AZ$9,データシート3!A:AB,MATCH("ea_"&amp;"太陽光（建物系）"&amp;"_年間発電",データシート3!$A$1:$AB$1,0),0)/10^3+VLOOKUP(BC84&amp;"_"&amp;$AZ$9,データシート3!A:AB,MATCH("ea_"&amp;"太陽光（土地系）"&amp;"_年間発電",データシート3!$A$1:$AB$1,0),0)/10^3</f>
        <v>2508636.0719999997</v>
      </c>
      <c r="BF84" s="33">
        <f>VLOOKUP(BC84&amp;"_"&amp;$AZ$9,データシート3!A:AB,MATCH("ea_"&amp;"風力（陸上）"&amp;"_年間発電",データシート3!$A$1:$AB$1,0),0)/10^3</f>
        <v>19703.37</v>
      </c>
      <c r="BG84" s="33">
        <f>VLOOKUP(BC84&amp;"_"&amp;$AZ$9,データシート3!A:AB,MATCH("ea_"&amp;"中小水（河川）"&amp;"_年間発電",データシート3!$A$1:$AB$1,0),0)/10^3+VLOOKUP(BC84&amp;"_"&amp;$AZ$9,データシート3!A:AB,MATCH("ea_"&amp;"中小水（農業用水路）"&amp;"_年間発電",データシート3!$A$1:$AB$1,0),0)/10^3</f>
        <v>100854.902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2629194.3439999996</v>
      </c>
      <c r="BJ84" s="33">
        <f>(VLOOKUP($BC84&amp;"_"&amp;$AZ$8,データシート3!$A:$AN,MATCH("da_合計",データシート3!$A$1:$AN$1,0),0))/10^3</f>
        <v>3519451.6344409953</v>
      </c>
      <c r="BK84" s="33">
        <f t="shared" si="21"/>
        <v>-890257.29044099571</v>
      </c>
      <c r="BL84" s="33">
        <f t="shared" si="22"/>
        <v>-890257.29044099571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14216</v>
      </c>
      <c r="AY85" s="18" t="str">
        <f>IF(IFERROR(比較地域マスタ!$AE20,"")=0,"",IFERROR(比較地域マスタ!$AE20,""))</f>
        <v>座間市</v>
      </c>
      <c r="AZ85" s="16"/>
      <c r="BA85" s="22">
        <v>14</v>
      </c>
      <c r="BB85" s="22">
        <v>1</v>
      </c>
      <c r="BC85" s="18" t="str">
        <f t="shared" si="24"/>
        <v>14216</v>
      </c>
      <c r="BD85" s="18" t="str">
        <f t="shared" si="25"/>
        <v>座間市</v>
      </c>
      <c r="BE85" s="33">
        <f>VLOOKUP(BC85&amp;"_"&amp;$AZ$9,データシート3!A:AB,MATCH("ea_"&amp;"太陽光（建物系）"&amp;"_年間発電",データシート3!$A$1:$AB$1,0),0)/10^3+VLOOKUP(BC85&amp;"_"&amp;$AZ$9,データシート3!A:AB,MATCH("ea_"&amp;"太陽光（土地系）"&amp;"_年間発電",データシート3!$A$1:$AB$1,0),0)/10^3</f>
        <v>413265.93199999997</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413265.93199999997</v>
      </c>
      <c r="BJ85" s="33">
        <f>(VLOOKUP($BC85&amp;"_"&amp;$AZ$8,データシート3!$A:$AN,MATCH("da_合計",データシート3!$A$1:$AN$1,0),0))/10^3</f>
        <v>621648.0031344858</v>
      </c>
      <c r="BK85" s="33">
        <f t="shared" si="21"/>
        <v>-208382.07113448583</v>
      </c>
      <c r="BL85" s="33">
        <f t="shared" si="22"/>
        <v>-208382.07113448583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14321</v>
      </c>
      <c r="AY86" s="18" t="str">
        <f>IF(IFERROR(比較地域マスタ!$AE21,"")=0,"",IFERROR(比較地域マスタ!$AE21,""))</f>
        <v>寒川町</v>
      </c>
      <c r="AZ86" s="16"/>
      <c r="BA86" s="22">
        <v>15</v>
      </c>
      <c r="BB86" s="22">
        <v>1</v>
      </c>
      <c r="BC86" s="18" t="str">
        <f t="shared" si="24"/>
        <v>14321</v>
      </c>
      <c r="BD86" s="18" t="str">
        <f t="shared" si="25"/>
        <v>寒川町</v>
      </c>
      <c r="BE86" s="33">
        <f>VLOOKUP(BC86&amp;"_"&amp;$AZ$9,データシート3!A:AB,MATCH("ea_"&amp;"太陽光（建物系）"&amp;"_年間発電",データシート3!$A$1:$AB$1,0),0)/10^3+VLOOKUP(BC86&amp;"_"&amp;$AZ$9,データシート3!A:AB,MATCH("ea_"&amp;"太陽光（土地系）"&amp;"_年間発電",データシート3!$A$1:$AB$1,0),0)/10^3</f>
        <v>247559.56199999998</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247559.56199999998</v>
      </c>
      <c r="BJ86" s="33">
        <f>(VLOOKUP($BC86&amp;"_"&amp;$AZ$8,データシート3!$A:$AN,MATCH("da_合計",データシート3!$A$1:$AN$1,0),0))/10^3</f>
        <v>433215.6549804316</v>
      </c>
      <c r="BK86" s="33">
        <f t="shared" si="21"/>
        <v>-185656.09298043163</v>
      </c>
      <c r="BL86" s="33">
        <f t="shared" si="22"/>
        <v>-185656.09298043163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14208</v>
      </c>
      <c r="AY87" s="18" t="str">
        <f>IF(IFERROR(比較地域マスタ!$AE22,"")=0,"",IFERROR(比較地域マスタ!$AE22,""))</f>
        <v>逗子市</v>
      </c>
      <c r="AZ87" s="16"/>
      <c r="BA87" s="22">
        <v>16</v>
      </c>
      <c r="BB87" s="22">
        <v>1</v>
      </c>
      <c r="BC87" s="18" t="str">
        <f t="shared" si="24"/>
        <v>14208</v>
      </c>
      <c r="BD87" s="18" t="str">
        <f t="shared" si="25"/>
        <v>逗子市</v>
      </c>
      <c r="BE87" s="33">
        <f>VLOOKUP(BC87&amp;"_"&amp;$AZ$9,データシート3!A:AB,MATCH("ea_"&amp;"太陽光（建物系）"&amp;"_年間発電",データシート3!$A$1:$AB$1,0),0)/10^3+VLOOKUP(BC87&amp;"_"&amp;$AZ$9,データシート3!A:AB,MATCH("ea_"&amp;"太陽光（土地系）"&amp;"_年間発電",データシート3!$A$1:$AB$1,0),0)/10^3</f>
        <v>198869.90599999996</v>
      </c>
      <c r="BF87" s="33">
        <f>VLOOKUP(BC87&amp;"_"&amp;$AZ$9,データシート3!A:AB,MATCH("ea_"&amp;"風力（陸上）"&amp;"_年間発電",データシート3!$A$1:$AB$1,0),0)/10^3</f>
        <v>10569.478999999999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28.452000000000002</v>
      </c>
      <c r="BI87" s="33">
        <f t="shared" si="26"/>
        <v>209467.83699999994</v>
      </c>
      <c r="BJ87" s="33">
        <f>(VLOOKUP($BC87&amp;"_"&amp;$AZ$8,データシート3!$A:$AN,MATCH("da_合計",データシート3!$A$1:$AN$1,0),0))/10^3</f>
        <v>206078.92434782069</v>
      </c>
      <c r="BK87" s="33">
        <f t="shared" si="21"/>
        <v>3388.9126521792496</v>
      </c>
      <c r="BL87" s="33">
        <f t="shared" si="22"/>
        <v>0</v>
      </c>
      <c r="BM87" s="33">
        <f t="shared" si="23"/>
        <v>3388.9126521792496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14207</v>
      </c>
      <c r="AY88" s="18" t="str">
        <f>IF(IFERROR(比較地域マスタ!$AE23,"")=0,"",IFERROR(比較地域マスタ!$AE23,""))</f>
        <v>茅ヶ崎市</v>
      </c>
      <c r="AZ88" s="16"/>
      <c r="BA88" s="22">
        <v>17</v>
      </c>
      <c r="BB88" s="22">
        <v>1</v>
      </c>
      <c r="BC88" s="18" t="str">
        <f t="shared" si="24"/>
        <v>14207</v>
      </c>
      <c r="BD88" s="18" t="str">
        <f t="shared" si="25"/>
        <v>茅ヶ崎市</v>
      </c>
      <c r="BE88" s="33">
        <f>VLOOKUP(BC88&amp;"_"&amp;$AZ$9,データシート3!A:AB,MATCH("ea_"&amp;"太陽光（建物系）"&amp;"_年間発電",データシート3!$A$1:$AB$1,0),0)/10^3+VLOOKUP(BC88&amp;"_"&amp;$AZ$9,データシート3!A:AB,MATCH("ea_"&amp;"太陽光（土地系）"&amp;"_年間発電",データシート3!$A$1:$AB$1,0),0)/10^3</f>
        <v>768901.33499999985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74.81</v>
      </c>
      <c r="BI88" s="33">
        <f t="shared" si="26"/>
        <v>768976.1449999999</v>
      </c>
      <c r="BJ88" s="33">
        <f>(VLOOKUP($BC88&amp;"_"&amp;$AZ$8,データシート3!$A:$AN,MATCH("da_合計",データシート3!$A$1:$AN$1,0),0))/10^3</f>
        <v>993545.04680123623</v>
      </c>
      <c r="BK88" s="33">
        <f t="shared" si="21"/>
        <v>-224568.90180123632</v>
      </c>
      <c r="BL88" s="33">
        <f t="shared" si="22"/>
        <v>-224568.90180123632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14361</v>
      </c>
      <c r="AY89" s="18" t="str">
        <f>IF(IFERROR(比較地域マスタ!$AE24,"")=0,"",IFERROR(比較地域マスタ!$AE24,""))</f>
        <v>中井町</v>
      </c>
      <c r="AZ89" s="16"/>
      <c r="BA89" s="22">
        <v>18</v>
      </c>
      <c r="BB89" s="22">
        <v>1</v>
      </c>
      <c r="BC89" s="18" t="str">
        <f t="shared" si="24"/>
        <v>14361</v>
      </c>
      <c r="BD89" s="18" t="str">
        <f t="shared" si="25"/>
        <v>中井町</v>
      </c>
      <c r="BE89" s="33">
        <f>VLOOKUP(BC89&amp;"_"&amp;$AZ$9,データシート3!A:AB,MATCH("ea_"&amp;"太陽光（建物系）"&amp;"_年間発電",データシート3!$A$1:$AB$1,0),0)/10^3+VLOOKUP(BC89&amp;"_"&amp;$AZ$9,データシート3!A:AB,MATCH("ea_"&amp;"太陽光（土地系）"&amp;"_年間発電",データシート3!$A$1:$AB$1,0),0)/10^3</f>
        <v>192045.18900000001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192045.18900000001</v>
      </c>
      <c r="BJ89" s="33">
        <f>(VLOOKUP($BC89&amp;"_"&amp;$AZ$8,データシート3!$A:$AN,MATCH("da_合計",データシート3!$A$1:$AN$1,0),0))/10^3</f>
        <v>89263.403879393241</v>
      </c>
      <c r="BK89" s="33">
        <f t="shared" si="21"/>
        <v>102781.78512060677</v>
      </c>
      <c r="BL89" s="33">
        <f t="shared" si="22"/>
        <v>0</v>
      </c>
      <c r="BM89" s="33">
        <f t="shared" si="23"/>
        <v>102781.78512060677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14342</v>
      </c>
      <c r="AY90" s="18" t="str">
        <f>IF(IFERROR(比較地域マスタ!$AE25,"")=0,"",IFERROR(比較地域マスタ!$AE25,""))</f>
        <v>二宮町</v>
      </c>
      <c r="AZ90" s="16"/>
      <c r="BA90" s="22">
        <v>19</v>
      </c>
      <c r="BB90" s="22">
        <v>1</v>
      </c>
      <c r="BC90" s="18" t="str">
        <f t="shared" si="24"/>
        <v>14342</v>
      </c>
      <c r="BD90" s="18" t="str">
        <f t="shared" si="25"/>
        <v>二宮町</v>
      </c>
      <c r="BE90" s="33">
        <f>VLOOKUP(BC90&amp;"_"&amp;$AZ$9,データシート3!A:AB,MATCH("ea_"&amp;"太陽光（建物系）"&amp;"_年間発電",データシート3!$A$1:$AB$1,0),0)/10^3+VLOOKUP(BC90&amp;"_"&amp;$AZ$9,データシート3!A:AB,MATCH("ea_"&amp;"太陽光（土地系）"&amp;"_年間発電",データシート3!$A$1:$AB$1,0),0)/10^3</f>
        <v>134629.39599999998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134629.39599999998</v>
      </c>
      <c r="BJ90" s="33">
        <f>(VLOOKUP($BC90&amp;"_"&amp;$AZ$8,データシート3!$A:$AN,MATCH("da_合計",データシート3!$A$1:$AN$1,0),0))/10^3</f>
        <v>92517.852036108452</v>
      </c>
      <c r="BK90" s="33">
        <f t="shared" si="21"/>
        <v>42111.543963891527</v>
      </c>
      <c r="BL90" s="33">
        <f t="shared" si="22"/>
        <v>0</v>
      </c>
      <c r="BM90" s="33">
        <f t="shared" si="23"/>
        <v>42111.543963891527</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14382</v>
      </c>
      <c r="AY91" s="18" t="str">
        <f>IF(IFERROR(比較地域マスタ!$AE26,"")=0,"",IFERROR(比較地域マスタ!$AE26,""))</f>
        <v>箱根町</v>
      </c>
      <c r="BA91" s="22">
        <v>20</v>
      </c>
      <c r="BB91" s="22">
        <v>1</v>
      </c>
      <c r="BC91" s="18" t="str">
        <f t="shared" si="24"/>
        <v>14382</v>
      </c>
      <c r="BD91" s="18" t="str">
        <f t="shared" si="25"/>
        <v>箱根町</v>
      </c>
      <c r="BE91" s="33">
        <f>VLOOKUP(BC91&amp;"_"&amp;$AZ$9,データシート3!A:AB,MATCH("ea_"&amp;"太陽光（建物系）"&amp;"_年間発電",データシート3!$A$1:$AB$1,0),0)/10^3+VLOOKUP(BC91&amp;"_"&amp;$AZ$9,データシート3!A:AB,MATCH("ea_"&amp;"太陽光（土地系）"&amp;"_年間発電",データシート3!$A$1:$AB$1,0),0)/10^3</f>
        <v>151756.66500000001</v>
      </c>
      <c r="BF91" s="33">
        <f>VLOOKUP(BC91&amp;"_"&amp;$AZ$9,データシート3!A:AB,MATCH("ea_"&amp;"風力（陸上）"&amp;"_年間発電",データシート3!$A$1:$AB$1,0),0)/10^3</f>
        <v>53457.053</v>
      </c>
      <c r="BG91" s="33">
        <f>VLOOKUP(BC91&amp;"_"&amp;$AZ$9,データシート3!A:AB,MATCH("ea_"&amp;"中小水（河川）"&amp;"_年間発電",データシート3!$A$1:$AB$1,0),0)/10^3+VLOOKUP(BC91&amp;"_"&amp;$AZ$9,データシート3!A:AB,MATCH("ea_"&amp;"中小水（農業用水路）"&amp;"_年間発電",データシート3!$A$1:$AB$1,0),0)/10^3</f>
        <v>7381.6049999999987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16536.894</v>
      </c>
      <c r="BI91" s="33">
        <f t="shared" si="26"/>
        <v>229132.217</v>
      </c>
      <c r="BJ91" s="33">
        <f>(VLOOKUP($BC91&amp;"_"&amp;$AZ$8,データシート3!$A:$AN,MATCH("da_合計",データシート3!$A$1:$AN$1,0),0))/10^3</f>
        <v>108320.4563636722</v>
      </c>
      <c r="BK91" s="33">
        <f t="shared" si="21"/>
        <v>120811.7606363278</v>
      </c>
      <c r="BL91" s="33">
        <f t="shared" si="22"/>
        <v>0</v>
      </c>
      <c r="BM91" s="33">
        <f t="shared" si="23"/>
        <v>120811.7606363278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14211</v>
      </c>
      <c r="AY92" s="18" t="str">
        <f>IF(IFERROR(比較地域マスタ!$AE27,"")=0,"",IFERROR(比較地域マスタ!$AE27,""))</f>
        <v>秦野市</v>
      </c>
      <c r="AZ92" s="16"/>
      <c r="BA92" s="22">
        <v>21</v>
      </c>
      <c r="BB92" s="22">
        <v>1</v>
      </c>
      <c r="BC92" s="18" t="str">
        <f t="shared" si="24"/>
        <v>14211</v>
      </c>
      <c r="BD92" s="18" t="str">
        <f t="shared" si="25"/>
        <v>秦野市</v>
      </c>
      <c r="BE92" s="33">
        <f>VLOOKUP(BC92&amp;"_"&amp;$AZ$9,データシート3!A:AB,MATCH("ea_"&amp;"太陽光（建物系）"&amp;"_年間発電",データシート3!$A$1:$AB$1,0),0)/10^3+VLOOKUP(BC92&amp;"_"&amp;$AZ$9,データシート3!A:AB,MATCH("ea_"&amp;"太陽光（土地系）"&amp;"_年間発電",データシート3!$A$1:$AB$1,0),0)/10^3</f>
        <v>887209.08299999987</v>
      </c>
      <c r="BF92" s="33">
        <f>VLOOKUP(BC92&amp;"_"&amp;$AZ$9,データシート3!A:AB,MATCH("ea_"&amp;"風力（陸上）"&amp;"_年間発電",データシート3!$A$1:$AB$1,0),0)/10^3</f>
        <v>60292.855000000003</v>
      </c>
      <c r="BG92" s="33">
        <f>VLOOKUP(BC92&amp;"_"&amp;$AZ$9,データシート3!A:AB,MATCH("ea_"&amp;"中小水（河川）"&amp;"_年間発電",データシート3!$A$1:$AB$1,0),0)/10^3+VLOOKUP(BC92&amp;"_"&amp;$AZ$9,データシート3!A:AB,MATCH("ea_"&amp;"中小水（農業用水路）"&amp;"_年間発電",データシート3!$A$1:$AB$1,0),0)/10^3</f>
        <v>22915.314999999999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970417.25299999979</v>
      </c>
      <c r="BJ92" s="33">
        <f>(VLOOKUP($BC92&amp;"_"&amp;$AZ$8,データシート3!$A:$AN,MATCH("da_合計",データシート3!$A$1:$AN$1,0),0))/10^3</f>
        <v>834183.28655105864</v>
      </c>
      <c r="BK92" s="33">
        <f>BI92-BJ92</f>
        <v>136233.96644894115</v>
      </c>
      <c r="BL92" s="33">
        <f t="shared" si="22"/>
        <v>0</v>
      </c>
      <c r="BM92" s="33">
        <f t="shared" si="23"/>
        <v>136233.96644894115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14301</v>
      </c>
      <c r="AY93" s="18" t="str">
        <f>IF(IFERROR(比較地域マスタ!$AE28,"")=0,"",IFERROR(比較地域マスタ!$AE28,""))</f>
        <v>葉山町</v>
      </c>
      <c r="AZ93" s="16"/>
      <c r="BA93" s="22">
        <v>22</v>
      </c>
      <c r="BB93" s="22">
        <v>1</v>
      </c>
      <c r="BC93" s="18" t="str">
        <f t="shared" si="24"/>
        <v>14301</v>
      </c>
      <c r="BD93" s="18" t="str">
        <f t="shared" si="25"/>
        <v>葉山町</v>
      </c>
      <c r="BE93" s="33">
        <f>VLOOKUP(BC93&amp;"_"&amp;$AZ$9,データシート3!A:AB,MATCH("ea_"&amp;"太陽光（建物系）"&amp;"_年間発電",データシート3!$A$1:$AB$1,0),0)/10^3+VLOOKUP(BC93&amp;"_"&amp;$AZ$9,データシート3!A:AB,MATCH("ea_"&amp;"太陽光（土地系）"&amp;"_年間発電",データシート3!$A$1:$AB$1,0),0)/10^3</f>
        <v>139531.23299999995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139531.23299999995</v>
      </c>
      <c r="BJ93" s="33">
        <f>(VLOOKUP($BC93&amp;"_"&amp;$AZ$8,データシート3!$A:$AN,MATCH("da_合計",データシート3!$A$1:$AN$1,0),0))/10^3</f>
        <v>106861.2790842496</v>
      </c>
      <c r="BK93" s="33">
        <f t="shared" si="21"/>
        <v>32669.953915750346</v>
      </c>
      <c r="BL93" s="33">
        <f t="shared" si="22"/>
        <v>0</v>
      </c>
      <c r="BM93" s="33">
        <f t="shared" si="23"/>
        <v>32669.953915750346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14203</v>
      </c>
      <c r="AY94" s="18" t="str">
        <f>IF(IFERROR(比較地域マスタ!$AE29,"")=0,"",IFERROR(比較地域マスタ!$AE29,""))</f>
        <v>平塚市</v>
      </c>
      <c r="AZ94" s="16"/>
      <c r="BA94" s="22">
        <v>23</v>
      </c>
      <c r="BB94" s="22">
        <v>1</v>
      </c>
      <c r="BC94" s="18" t="str">
        <f t="shared" si="24"/>
        <v>14203</v>
      </c>
      <c r="BD94" s="18" t="str">
        <f t="shared" si="25"/>
        <v>平塚市</v>
      </c>
      <c r="BE94" s="33">
        <f>VLOOKUP(BC94&amp;"_"&amp;$AZ$9,データシート3!A:AB,MATCH("ea_"&amp;"太陽光（建物系）"&amp;"_年間発電",データシート3!$A$1:$AB$1,0),0)/10^3+VLOOKUP(BC94&amp;"_"&amp;$AZ$9,データシート3!A:AB,MATCH("ea_"&amp;"太陽光（土地系）"&amp;"_年間発電",データシート3!$A$1:$AB$1,0),0)/10^3</f>
        <v>1272177.04</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69.66</v>
      </c>
      <c r="BI94" s="33">
        <f t="shared" si="26"/>
        <v>1272246.7</v>
      </c>
      <c r="BJ94" s="33">
        <f>(VLOOKUP($BC94&amp;"_"&amp;$AZ$8,データシート3!$A:$AN,MATCH("da_合計",データシート3!$A$1:$AN$1,0),0))/10^3</f>
        <v>1665424.4798852992</v>
      </c>
      <c r="BK94" s="33">
        <f t="shared" si="21"/>
        <v>-393177.77988529927</v>
      </c>
      <c r="BL94" s="33">
        <f t="shared" si="22"/>
        <v>-393177.77988529927</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14205</v>
      </c>
      <c r="AY95" s="18" t="str">
        <f>IF(IFERROR(比較地域マスタ!$AE30,"")=0,"",IFERROR(比較地域マスタ!$AE30,""))</f>
        <v>藤沢市</v>
      </c>
      <c r="AZ95" s="16"/>
      <c r="BA95" s="22">
        <v>24</v>
      </c>
      <c r="BB95" s="22">
        <v>1</v>
      </c>
      <c r="BC95" s="18" t="str">
        <f t="shared" si="24"/>
        <v>14205</v>
      </c>
      <c r="BD95" s="18" t="str">
        <f t="shared" si="25"/>
        <v>藤沢市</v>
      </c>
      <c r="BE95" s="33">
        <f>VLOOKUP(BC95&amp;"_"&amp;$AZ$9,データシート3!A:AB,MATCH("ea_"&amp;"太陽光（建物系）"&amp;"_年間発電",データシート3!$A$1:$AB$1,0),0)/10^3+VLOOKUP(BC95&amp;"_"&amp;$AZ$9,データシート3!A:AB,MATCH("ea_"&amp;"太陽光（土地系）"&amp;"_年間発電",データシート3!$A$1:$AB$1,0),0)/10^3</f>
        <v>1563768.257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26.245000000000001</v>
      </c>
      <c r="BI95" s="33">
        <f t="shared" si="26"/>
        <v>1563794.5020000001</v>
      </c>
      <c r="BJ95" s="33">
        <f>(VLOOKUP($BC95&amp;"_"&amp;$AZ$8,データシート3!$A:$AN,MATCH("da_合計",データシート3!$A$1:$AN$1,0),0))/10^3</f>
        <v>2800646.3698629225</v>
      </c>
      <c r="BK95" s="33">
        <f t="shared" si="21"/>
        <v>-1236851.8678629224</v>
      </c>
      <c r="BL95" s="33">
        <f t="shared" si="22"/>
        <v>-1236851.8678629224</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14363</v>
      </c>
      <c r="AY96" s="18" t="str">
        <f>IF(IFERROR(比較地域マスタ!$AE31,"")=0,"",IFERROR(比較地域マスタ!$AE31,""))</f>
        <v>松田町</v>
      </c>
      <c r="AZ96" s="16"/>
      <c r="BA96" s="22">
        <v>25</v>
      </c>
      <c r="BB96" s="22">
        <v>1</v>
      </c>
      <c r="BC96" s="18" t="str">
        <f t="shared" si="24"/>
        <v>14363</v>
      </c>
      <c r="BD96" s="18" t="str">
        <f t="shared" si="25"/>
        <v>松田町</v>
      </c>
      <c r="BE96" s="33">
        <f>VLOOKUP(BC96&amp;"_"&amp;$AZ$9,データシート3!A:AB,MATCH("ea_"&amp;"太陽光（建物系）"&amp;"_年間発電",データシート3!$A$1:$AB$1,0),0)/10^3+VLOOKUP(BC96&amp;"_"&amp;$AZ$9,データシート3!A:AB,MATCH("ea_"&amp;"太陽光（土地系）"&amp;"_年間発電",データシート3!$A$1:$AB$1,0),0)/10^3</f>
        <v>78958.891999999993</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21009.143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99968.034999999989</v>
      </c>
      <c r="BJ96" s="33">
        <f>(VLOOKUP($BC96&amp;"_"&amp;$AZ$8,データシート3!$A:$AN,MATCH("da_合計",データシート3!$A$1:$AN$1,0),0))/10^3</f>
        <v>48460.834957348517</v>
      </c>
      <c r="BK96" s="33">
        <f t="shared" si="21"/>
        <v>51507.200042651471</v>
      </c>
      <c r="BL96" s="33">
        <f t="shared" si="22"/>
        <v>0</v>
      </c>
      <c r="BM96" s="33">
        <f t="shared" si="23"/>
        <v>51507.200042651471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14383</v>
      </c>
      <c r="AY97" s="18" t="str">
        <f>IF(IFERROR(比較地域マスタ!$AE32,"")=0,"",IFERROR(比較地域マスタ!$AE32,""))</f>
        <v>真鶴町</v>
      </c>
      <c r="AZ97" s="16"/>
      <c r="BA97" s="22">
        <v>26</v>
      </c>
      <c r="BB97" s="22">
        <v>1</v>
      </c>
      <c r="BC97" s="18" t="str">
        <f t="shared" si="24"/>
        <v>14383</v>
      </c>
      <c r="BD97" s="18" t="str">
        <f t="shared" si="25"/>
        <v>真鶴町</v>
      </c>
      <c r="BE97" s="33">
        <f>VLOOKUP(BC97&amp;"_"&amp;$AZ$9,データシート3!A:AB,MATCH("ea_"&amp;"太陽光（建物系）"&amp;"_年間発電",データシート3!$A$1:$AB$1,0),0)/10^3+VLOOKUP(BC97&amp;"_"&amp;$AZ$9,データシート3!A:AB,MATCH("ea_"&amp;"太陽光（土地系）"&amp;"_年間発電",データシート3!$A$1:$AB$1,0),0)/10^3</f>
        <v>52766.070999999996</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1434.3489999999997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1194.268</v>
      </c>
      <c r="BI97" s="33">
        <f t="shared" si="26"/>
        <v>55394.687999999995</v>
      </c>
      <c r="BJ97" s="33">
        <f>(VLOOKUP($BC97&amp;"_"&amp;$AZ$8,データシート3!$A:$AN,MATCH("da_合計",データシート3!$A$1:$AN$1,0),0))/10^3</f>
        <v>23338.279503076235</v>
      </c>
      <c r="BK97" s="33">
        <f t="shared" si="21"/>
        <v>32056.408496923759</v>
      </c>
      <c r="BL97" s="33">
        <f t="shared" si="22"/>
        <v>0</v>
      </c>
      <c r="BM97" s="33">
        <f t="shared" si="23"/>
        <v>32056.408496923759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14210</v>
      </c>
      <c r="AY98" s="18" t="str">
        <f>IF(IFERROR(比較地域マスタ!$AE33,"")=0,"",IFERROR(比較地域マスタ!$AE33,""))</f>
        <v>三浦市</v>
      </c>
      <c r="AZ98" s="16"/>
      <c r="BA98" s="22">
        <v>27</v>
      </c>
      <c r="BB98" s="22">
        <v>1</v>
      </c>
      <c r="BC98" s="18" t="str">
        <f t="shared" si="24"/>
        <v>14210</v>
      </c>
      <c r="BD98" s="18" t="str">
        <f t="shared" si="25"/>
        <v>三浦市</v>
      </c>
      <c r="BE98" s="33">
        <f>VLOOKUP(BC98&amp;"_"&amp;$AZ$9,データシート3!A:AB,MATCH("ea_"&amp;"太陽光（建物系）"&amp;"_年間発電",データシート3!$A$1:$AB$1,0),0)/10^3+VLOOKUP(BC98&amp;"_"&amp;$AZ$9,データシート3!A:AB,MATCH("ea_"&amp;"太陽光（土地系）"&amp;"_年間発電",データシート3!$A$1:$AB$1,0),0)/10^3</f>
        <v>606812.897</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606812.897</v>
      </c>
      <c r="BJ98" s="33">
        <f>(VLOOKUP($BC98&amp;"_"&amp;$AZ$8,データシート3!$A:$AN,MATCH("da_合計",データシート3!$A$1:$AN$1,0),0))/10^3</f>
        <v>178079.52059702721</v>
      </c>
      <c r="BK98" s="33">
        <f t="shared" si="21"/>
        <v>428733.37640297279</v>
      </c>
      <c r="BL98" s="33">
        <f t="shared" si="22"/>
        <v>0</v>
      </c>
      <c r="BM98" s="33">
        <f t="shared" si="23"/>
        <v>428733.37640297279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14217</v>
      </c>
      <c r="AY99" s="18" t="str">
        <f>IF(IFERROR(比較地域マスタ!$AE34,"")=0,"",IFERROR(比較地域マスタ!$AE34,""))</f>
        <v>南足柄市</v>
      </c>
      <c r="AZ99" s="16"/>
      <c r="BA99" s="22">
        <v>28</v>
      </c>
      <c r="BB99" s="22">
        <v>1</v>
      </c>
      <c r="BC99" s="18" t="str">
        <f t="shared" si="24"/>
        <v>14217</v>
      </c>
      <c r="BD99" s="18" t="str">
        <f t="shared" si="25"/>
        <v>南足柄市</v>
      </c>
      <c r="BE99" s="33">
        <f>VLOOKUP(BC99&amp;"_"&amp;$AZ$9,データシート3!A:AB,MATCH("ea_"&amp;"太陽光（建物系）"&amp;"_年間発電",データシート3!$A$1:$AB$1,0),0)/10^3+VLOOKUP(BC99&amp;"_"&amp;$AZ$9,データシート3!A:AB,MATCH("ea_"&amp;"太陽光（土地系）"&amp;"_年間発電",データシート3!$A$1:$AB$1,0),0)/10^3</f>
        <v>390235.13699999999</v>
      </c>
      <c r="BF99" s="33">
        <f>VLOOKUP(BC99&amp;"_"&amp;$AZ$9,データシート3!A:AB,MATCH("ea_"&amp;"風力（陸上）"&amp;"_年間発電",データシート3!$A$1:$AB$1,0),0)/10^3</f>
        <v>1512.556</v>
      </c>
      <c r="BG99" s="33">
        <f>VLOOKUP(BC99&amp;"_"&amp;$AZ$9,データシート3!A:AB,MATCH("ea_"&amp;"中小水（河川）"&amp;"_年間発電",データシート3!$A$1:$AB$1,0),0)/10^3+VLOOKUP(BC99&amp;"_"&amp;$AZ$9,データシート3!A:AB,MATCH("ea_"&amp;"中小水（農業用水路）"&amp;"_年間発電",データシート3!$A$1:$AB$1,0),0)/10^3</f>
        <v>16178.566999999997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407926.25999999995</v>
      </c>
      <c r="BJ99" s="33">
        <f>(VLOOKUP($BC99&amp;"_"&amp;$AZ$8,データシート3!$A:$AN,MATCH("da_合計",データシート3!$A$1:$AN$1,0),0))/10^3</f>
        <v>275838.00627907692</v>
      </c>
      <c r="BK99" s="33">
        <f t="shared" si="21"/>
        <v>132088.25372092304</v>
      </c>
      <c r="BL99" s="33">
        <f t="shared" si="22"/>
        <v>0</v>
      </c>
      <c r="BM99" s="33">
        <f t="shared" si="23"/>
        <v>132088.25372092304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14364</v>
      </c>
      <c r="AY100" s="18" t="str">
        <f>IF(IFERROR(比較地域マスタ!$AE35,"")=0,"",IFERROR(比較地域マスタ!$AE35,""))</f>
        <v>山北町</v>
      </c>
      <c r="AZ100" s="16"/>
      <c r="BA100" s="22">
        <v>29</v>
      </c>
      <c r="BB100" s="22">
        <v>1</v>
      </c>
      <c r="BC100" s="18" t="str">
        <f t="shared" si="24"/>
        <v>14364</v>
      </c>
      <c r="BD100" s="18" t="str">
        <f t="shared" si="25"/>
        <v>山北町</v>
      </c>
      <c r="BE100" s="33">
        <f>VLOOKUP(BC100&amp;"_"&amp;$AZ$9,データシート3!A:AB,MATCH("ea_"&amp;"太陽光（建物系）"&amp;"_年間発電",データシート3!$A$1:$AB$1,0),0)/10^3+VLOOKUP(BC100&amp;"_"&amp;$AZ$9,データシート3!A:AB,MATCH("ea_"&amp;"太陽光（土地系）"&amp;"_年間発電",データシート3!$A$1:$AB$1,0),0)/10^3</f>
        <v>132867.55800000002</v>
      </c>
      <c r="BF100" s="33">
        <f>VLOOKUP(BC100&amp;"_"&amp;$AZ$9,データシート3!A:AB,MATCH("ea_"&amp;"風力（陸上）"&amp;"_年間発電",データシート3!$A$1:$AB$1,0),0)/10^3</f>
        <v>6315.6109999999999</v>
      </c>
      <c r="BG100" s="33">
        <f>VLOOKUP(BC100&amp;"_"&amp;$AZ$9,データシート3!A:AB,MATCH("ea_"&amp;"中小水（河川）"&amp;"_年間発電",データシート3!$A$1:$AB$1,0),0)/10^3+VLOOKUP(BC100&amp;"_"&amp;$AZ$9,データシート3!A:AB,MATCH("ea_"&amp;"中小水（農業用水路）"&amp;"_年間発電",データシート3!$A$1:$AB$1,0),0)/10^3</f>
        <v>147515.30799999996</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286698.47699999996</v>
      </c>
      <c r="BJ100" s="33">
        <f>(VLOOKUP($BC100&amp;"_"&amp;$AZ$8,データシート3!$A:$AN,MATCH("da_合計",データシート3!$A$1:$AN$1,0),0))/10^3</f>
        <v>64024.047830527874</v>
      </c>
      <c r="BK100" s="33">
        <f t="shared" si="21"/>
        <v>222674.42916947207</v>
      </c>
      <c r="BL100" s="33">
        <f t="shared" si="22"/>
        <v>0</v>
      </c>
      <c r="BM100" s="33">
        <f t="shared" si="23"/>
        <v>222674.42916947207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14213</v>
      </c>
      <c r="AY101" s="18" t="str">
        <f>IF(IFERROR(比較地域マスタ!$AE36,"")=0,"",IFERROR(比較地域マスタ!$AE36,""))</f>
        <v>大和市</v>
      </c>
      <c r="AZ101" s="16"/>
      <c r="BA101" s="22">
        <v>30</v>
      </c>
      <c r="BB101" s="22">
        <v>1</v>
      </c>
      <c r="BC101" s="18" t="str">
        <f t="shared" si="24"/>
        <v>14213</v>
      </c>
      <c r="BD101" s="18" t="str">
        <f t="shared" si="25"/>
        <v>大和市</v>
      </c>
      <c r="BE101" s="33">
        <f>VLOOKUP(BC101&amp;"_"&amp;$AZ$9,データシート3!A:AB,MATCH("ea_"&amp;"太陽光（建物系）"&amp;"_年間発電",データシート3!$A$1:$AB$1,0),0)/10^3+VLOOKUP(BC101&amp;"_"&amp;$AZ$9,データシート3!A:AB,MATCH("ea_"&amp;"太陽光（土地系）"&amp;"_年間発電",データシート3!$A$1:$AB$1,0),0)/10^3</f>
        <v>633625.01800000004</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22.811</v>
      </c>
      <c r="BI101" s="33">
        <f t="shared" si="26"/>
        <v>633647.82900000003</v>
      </c>
      <c r="BJ101" s="33">
        <f>(VLOOKUP($BC101&amp;"_"&amp;$AZ$8,データシート3!$A:$AN,MATCH("da_合計",データシート3!$A$1:$AN$1,0),0))/10^3</f>
        <v>1078186.3483179058</v>
      </c>
      <c r="BK101" s="33">
        <f t="shared" si="21"/>
        <v>-444538.51931790577</v>
      </c>
      <c r="BL101" s="33">
        <f t="shared" si="22"/>
        <v>-444538.51931790577</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14384</v>
      </c>
      <c r="AY102" s="18" t="str">
        <f>IF(IFERROR(比較地域マスタ!$AE37,"")=0,"",IFERROR(比較地域マスタ!$AE37,""))</f>
        <v>湯河原町</v>
      </c>
      <c r="AZ102" s="16"/>
      <c r="BA102" s="22">
        <v>31</v>
      </c>
      <c r="BB102" s="22">
        <v>1</v>
      </c>
      <c r="BC102" s="18" t="str">
        <f t="shared" si="24"/>
        <v>14384</v>
      </c>
      <c r="BD102" s="18" t="str">
        <f t="shared" si="25"/>
        <v>湯河原町</v>
      </c>
      <c r="BE102" s="33">
        <f>VLOOKUP(BC102&amp;"_"&amp;$AZ$9,データシート3!A:AB,MATCH("ea_"&amp;"太陽光（建物系）"&amp;"_年間発電",データシート3!$A$1:$AB$1,0),0)/10^3+VLOOKUP(BC102&amp;"_"&amp;$AZ$9,データシート3!A:AB,MATCH("ea_"&amp;"太陽光（土地系）"&amp;"_年間発電",データシート3!$A$1:$AB$1,0),0)/10^3</f>
        <v>157452.34899999999</v>
      </c>
      <c r="BF102" s="33">
        <f>VLOOKUP(BC102&amp;"_"&amp;$AZ$9,データシート3!A:AB,MATCH("ea_"&amp;"風力（陸上）"&amp;"_年間発電",データシート3!$A$1:$AB$1,0),0)/10^3</f>
        <v>90238.917000000001</v>
      </c>
      <c r="BG102" s="33">
        <f>VLOOKUP(BC102&amp;"_"&amp;$AZ$9,データシート3!A:AB,MATCH("ea_"&amp;"中小水（河川）"&amp;"_年間発電",データシート3!$A$1:$AB$1,0),0)/10^3+VLOOKUP(BC102&amp;"_"&amp;$AZ$9,データシート3!A:AB,MATCH("ea_"&amp;"中小水（農業用水路）"&amp;"_年間発電",データシート3!$A$1:$AB$1,0),0)/10^3</f>
        <v>14920.807000000001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1011.0980000000001</v>
      </c>
      <c r="BI102" s="33">
        <f t="shared" si="26"/>
        <v>263623.17099999997</v>
      </c>
      <c r="BJ102" s="33">
        <f>(VLOOKUP($BC102&amp;"_"&amp;$AZ$8,データシート3!$A:$AN,MATCH("da_合計",データシート3!$A$1:$AN$1,0),0))/10^3</f>
        <v>111954.35904288411</v>
      </c>
      <c r="BK102" s="33">
        <f t="shared" si="21"/>
        <v>151668.81195711586</v>
      </c>
      <c r="BL102" s="33">
        <f t="shared" si="22"/>
        <v>0</v>
      </c>
      <c r="BM102" s="33">
        <f t="shared" si="23"/>
        <v>151668.81195711586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14201</v>
      </c>
      <c r="AY103" s="18" t="str">
        <f>IF(IFERROR(比較地域マスタ!$AE38,"")=0,"",IFERROR(比較地域マスタ!$AE38,""))</f>
        <v>横須賀市</v>
      </c>
      <c r="AZ103" s="16"/>
      <c r="BA103" s="22">
        <v>32</v>
      </c>
      <c r="BB103" s="22">
        <v>1</v>
      </c>
      <c r="BC103" s="18" t="str">
        <f t="shared" si="24"/>
        <v>14201</v>
      </c>
      <c r="BD103" s="18" t="str">
        <f t="shared" si="25"/>
        <v>横須賀市</v>
      </c>
      <c r="BE103" s="33">
        <f>VLOOKUP(BC103&amp;"_"&amp;$AZ$9,データシート3!A:AB,MATCH("ea_"&amp;"太陽光（建物系）"&amp;"_年間発電",データシート3!$A$1:$AB$1,0),0)/10^3+VLOOKUP(BC103&amp;"_"&amp;$AZ$9,データシート3!A:AB,MATCH("ea_"&amp;"太陽光（土地系）"&amp;"_年間発電",データシート3!$A$1:$AB$1,0),0)/10^3</f>
        <v>1406448.182</v>
      </c>
      <c r="BF103" s="33">
        <f>VLOOKUP(BC103&amp;"_"&amp;$AZ$9,データシート3!A:AB,MATCH("ea_"&amp;"風力（陸上）"&amp;"_年間発電",データシート3!$A$1:$AB$1,0),0)/10^3</f>
        <v>46090.697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51.999000000000002</v>
      </c>
      <c r="BI103" s="33">
        <f t="shared" si="26"/>
        <v>1452590.878</v>
      </c>
      <c r="BJ103" s="33">
        <f>(VLOOKUP($BC103&amp;"_"&amp;$AZ$8,データシート3!$A:$AN,MATCH("da_合計",データシート3!$A$1:$AN$1,0),0))/10^3</f>
        <v>2011843.6241911144</v>
      </c>
      <c r="BK103" s="33">
        <f t="shared" si="21"/>
        <v>-559252.74619111442</v>
      </c>
      <c r="BL103" s="33">
        <f t="shared" si="22"/>
        <v>-559252.74619111442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14100</v>
      </c>
      <c r="AY104" s="18" t="str">
        <f>IF(IFERROR(比較地域マスタ!$AE39,"")=0,"",IFERROR(比較地域マスタ!$AE39,""))</f>
        <v>横浜市</v>
      </c>
      <c r="AZ104" s="16"/>
      <c r="BA104" s="22">
        <v>33</v>
      </c>
      <c r="BB104" s="22">
        <v>1</v>
      </c>
      <c r="BC104" s="18" t="str">
        <f t="shared" si="24"/>
        <v>14100</v>
      </c>
      <c r="BD104" s="18" t="str">
        <f t="shared" si="25"/>
        <v>横浜市</v>
      </c>
      <c r="BE104" s="33">
        <f>VLOOKUP(BC104&amp;"_"&amp;$AZ$9,データシート3!A:AB,MATCH("ea_"&amp;"太陽光（建物系）"&amp;"_年間発電",データシート3!$A$1:$AB$1,0),0)/10^3+VLOOKUP(BC104&amp;"_"&amp;$AZ$9,データシート3!A:AB,MATCH("ea_"&amp;"太陽光（土地系）"&amp;"_年間発電",データシート3!$A$1:$AB$1,0),0)/10^3</f>
        <v>9274081.4159999993</v>
      </c>
      <c r="BF104" s="33">
        <f>VLOOKUP(BC104&amp;"_"&amp;$AZ$9,データシート3!A:AB,MATCH("ea_"&amp;"風力（陸上）"&amp;"_年間発電",データシート3!$A$1:$AB$1,0),0)/10^3</f>
        <v>5980.3770000000013</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8295.125</v>
      </c>
      <c r="BI104" s="33">
        <f t="shared" si="26"/>
        <v>9288356.9179999996</v>
      </c>
      <c r="BJ104" s="33">
        <f>(VLOOKUP($BC104&amp;"_"&amp;$AZ$8,データシート3!$A:$AN,MATCH("da_合計",データシート3!$A$1:$AN$1,0),0))/10^3</f>
        <v>19100540.111017339</v>
      </c>
      <c r="BK104" s="33">
        <f t="shared" ref="BK104:BK135" si="27">BI104-BJ104</f>
        <v>-9812183.1930173393</v>
      </c>
      <c r="BL104" s="33">
        <f t="shared" ref="BL104:BL135" si="28">IF(BK104&gt;0,0,BK104)</f>
        <v>-9812183.1930173393</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海老名市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14215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16</v>
      </c>
      <c r="H7" s="701">
        <f t="shared" si="0"/>
        <v>19</v>
      </c>
      <c r="I7" s="701">
        <f t="shared" si="0"/>
        <v>20</v>
      </c>
      <c r="J7" s="701">
        <f t="shared" si="0"/>
        <v>20</v>
      </c>
      <c r="K7" s="702">
        <f t="shared" si="0"/>
        <v>20</v>
      </c>
      <c r="L7" s="702">
        <f t="shared" si="0"/>
        <v>21</v>
      </c>
      <c r="M7" s="702">
        <f t="shared" si="0"/>
        <v>21</v>
      </c>
      <c r="N7" s="702">
        <f t="shared" si="0"/>
        <v>18</v>
      </c>
      <c r="O7" s="702">
        <f>SUM(O8:O13)</f>
        <v>19</v>
      </c>
      <c r="P7" s="702">
        <f t="shared" si="0"/>
        <v>19</v>
      </c>
      <c r="Q7" s="703">
        <f>SUM(Q8:Q13)</f>
        <v>19</v>
      </c>
      <c r="R7" s="909">
        <f t="shared" si="0"/>
        <v>141.05799999999999</v>
      </c>
      <c r="S7" s="910">
        <f t="shared" si="0"/>
        <v>170.15300000000002</v>
      </c>
      <c r="T7" s="910">
        <f t="shared" si="0"/>
        <v>191.714</v>
      </c>
      <c r="U7" s="910">
        <f t="shared" si="0"/>
        <v>208.58500000000001</v>
      </c>
      <c r="V7" s="910">
        <f t="shared" si="0"/>
        <v>202.12900000000002</v>
      </c>
      <c r="W7" s="910">
        <f t="shared" si="0"/>
        <v>187.38200000000001</v>
      </c>
      <c r="X7" s="910">
        <f t="shared" si="0"/>
        <v>204.26999999999998</v>
      </c>
      <c r="Y7" s="910">
        <f t="shared" si="0"/>
        <v>177.10399999999998</v>
      </c>
      <c r="Z7" s="910">
        <f>SUM(Z8:Z13)</f>
        <v>184.578</v>
      </c>
      <c r="AA7" s="910">
        <f>SUM(AA8:AA13)</f>
        <v>164.511</v>
      </c>
      <c r="AB7" s="911">
        <f t="shared" si="0"/>
        <v>152.524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10</v>
      </c>
      <c r="H10" s="714">
        <f>VLOOKUP($D$3&amp;"_"&amp;H$3,データシート1!$A:$BU,MATCH($G$2&amp;"_"&amp;$C10,データシート1!$A$1:$BU$1,0),0)</f>
        <v>10</v>
      </c>
      <c r="I10" s="714">
        <f>VLOOKUP($D$3&amp;"_"&amp;I$3,データシート1!$A:$BU,MATCH($G$2&amp;"_"&amp;$C10,データシート1!$A$1:$BU$1,0),0)</f>
        <v>11</v>
      </c>
      <c r="J10" s="714">
        <f>VLOOKUP($D$3&amp;"_"&amp;J$3,データシート1!$A:$BU,MATCH($G$2&amp;"_"&amp;$C10,データシート1!$A$1:$BU$1,0),0)</f>
        <v>11</v>
      </c>
      <c r="K10" s="715">
        <f>VLOOKUP($D$3&amp;"_"&amp;K$3,データシート1!$A:$BU,MATCH($G$2&amp;"_"&amp;$C10,データシート1!$A$1:$BU$1,0),0)</f>
        <v>11</v>
      </c>
      <c r="L10" s="715">
        <f>VLOOKUP($D$3&amp;"_"&amp;L$3,データシート1!$A:$BU,MATCH($G$2&amp;"_"&amp;$C10,データシート1!$A$1:$BU$1,0),0)</f>
        <v>11</v>
      </c>
      <c r="M10" s="715">
        <f>VLOOKUP($D$3&amp;"_"&amp;M$3,データシート1!$A:$BU,MATCH($G$2&amp;"_"&amp;$C10,データシート1!$A$1:$BU$1,0),0)</f>
        <v>11</v>
      </c>
      <c r="N10" s="715">
        <f>VLOOKUP($D$3&amp;"_"&amp;N$3,データシート1!$A:$BU,MATCH($G$2&amp;"_"&amp;$C10,データシート1!$A$1:$BU$1,0),0)</f>
        <v>9</v>
      </c>
      <c r="O10" s="715">
        <f>VLOOKUP($D$3&amp;"_"&amp;O$3,データシート1!$A:$BU,MATCH($G$2&amp;"_"&amp;$C10,データシート1!$A$1:$BU$1,0),0)</f>
        <v>10</v>
      </c>
      <c r="P10" s="715">
        <f>VLOOKUP($D$3&amp;"_"&amp;P$3,データシート1!$A:$BU,MATCH($G$2&amp;"_"&amp;$C10,データシート1!$A$1:$BU$1,0),0)</f>
        <v>10</v>
      </c>
      <c r="Q10" s="716">
        <f>VLOOKUP($D$3&amp;"_"&amp;Q$3,データシート1!$A:$BU,MATCH($G$2&amp;"_"&amp;$C10,データシート1!$A$1:$BU$1,0),0)</f>
        <v>10</v>
      </c>
      <c r="R10" s="915">
        <f>VLOOKUP($D$3&amp;"_"&amp;R$3,データシート1!$A:$BU,MATCH($R$2&amp;"_"&amp;$C10,データシート1!$A$1:$BU$1,0),0)</f>
        <v>106.858</v>
      </c>
      <c r="S10" s="916">
        <f>VLOOKUP($D$3&amp;"_"&amp;S$3,データシート1!$A:$BU,MATCH($R$2&amp;"_"&amp;$C10,データシート1!$A$1:$BU$1,0),0)</f>
        <v>117.53700000000001</v>
      </c>
      <c r="T10" s="916">
        <f>VLOOKUP($D$3&amp;"_"&amp;T$3,データシート1!$A:$BU,MATCH($R$2&amp;"_"&amp;$C10,データシート1!$A$1:$BU$1,0),0)</f>
        <v>131.483</v>
      </c>
      <c r="U10" s="916">
        <f>VLOOKUP($D$3&amp;"_"&amp;U$3,データシート1!$A:$BU,MATCH($R$2&amp;"_"&amp;$C10,データシート1!$A$1:$BU$1,0),0)</f>
        <v>142.804</v>
      </c>
      <c r="V10" s="916">
        <f>VLOOKUP($D$3&amp;"_"&amp;V$3,データシート1!$A:$BU,MATCH($R$2&amp;"_"&amp;$C10,データシート1!$A$1:$BU$1,0),0)</f>
        <v>141.154</v>
      </c>
      <c r="W10" s="916">
        <f>VLOOKUP($D$3&amp;"_"&amp;W$3,データシート1!$A:$BU,MATCH($R$2&amp;"_"&amp;$C10,データシート1!$A$1:$BU$1,0),0)</f>
        <v>118.111</v>
      </c>
      <c r="X10" s="916">
        <f>VLOOKUP($D$3&amp;"_"&amp;X$3,データシート1!$A:$BU,MATCH($R$2&amp;"_"&amp;$C10,データシート1!$A$1:$BU$1,0),0)</f>
        <v>137.51499999999999</v>
      </c>
      <c r="Y10" s="916">
        <f>VLOOKUP($D$3&amp;"_"&amp;Y$3,データシート1!$A:$BU,MATCH($R$2&amp;"_"&amp;$C10,データシート1!$A$1:$BU$1,0),0)</f>
        <v>116.422</v>
      </c>
      <c r="Z10" s="916">
        <f>VLOOKUP($D$3&amp;"_"&amp;Z$3,データシート1!$A:$BU,MATCH($R$2&amp;"_"&amp;$C10,データシート1!$A$1:$BU$1,0),0)</f>
        <v>127.108</v>
      </c>
      <c r="AA10" s="916">
        <f>VLOOKUP($D$3&amp;"_"&amp;AA$3,データシート1!$A:$BU,MATCH($R$2&amp;"_"&amp;$C10,データシート1!$A$1:$BU$1,0),0)</f>
        <v>112.301</v>
      </c>
      <c r="AB10" s="917">
        <f>VLOOKUP($D$3&amp;"_"&amp;AB$3,データシート1!$A:$BU,MATCH($R$2&amp;"_"&amp;$C10,データシート1!$A$1:$BU$1,0),0)</f>
        <v>100.289</v>
      </c>
    </row>
    <row r="11" spans="2:30" s="21" customFormat="1" ht="20.45" customHeight="1">
      <c r="B11" s="704"/>
      <c r="C11" s="711" t="s">
        <v>520</v>
      </c>
      <c r="D11" s="712"/>
      <c r="E11" s="711"/>
      <c r="F11" s="712"/>
      <c r="G11" s="713">
        <f>VLOOKUP($D$3&amp;"_"&amp;G$3,データシート1!$A:$BU,MATCH($G$2&amp;"_"&amp;$C11,データシート1!$A$1:$BU$1,0),0)</f>
        <v>6</v>
      </c>
      <c r="H11" s="714">
        <f>VLOOKUP($D$3&amp;"_"&amp;H$3,データシート1!$A:$BU,MATCH($G$2&amp;"_"&amp;$C11,データシート1!$A$1:$BU$1,0),0)</f>
        <v>9</v>
      </c>
      <c r="I11" s="714">
        <f>VLOOKUP($D$3&amp;"_"&amp;I$3,データシート1!$A:$BU,MATCH($G$2&amp;"_"&amp;$C11,データシート1!$A$1:$BU$1,0),0)</f>
        <v>9</v>
      </c>
      <c r="J11" s="714">
        <f>VLOOKUP($D$3&amp;"_"&amp;J$3,データシート1!$A:$BU,MATCH($G$2&amp;"_"&amp;$C11,データシート1!$A$1:$BU$1,0),0)</f>
        <v>9</v>
      </c>
      <c r="K11" s="715">
        <f>VLOOKUP($D$3&amp;"_"&amp;K$3,データシート1!$A:$BU,MATCH($G$2&amp;"_"&amp;$C11,データシート1!$A$1:$BU$1,0),0)</f>
        <v>9</v>
      </c>
      <c r="L11" s="715">
        <f>VLOOKUP($D$3&amp;"_"&amp;L$3,データシート1!$A:$BU,MATCH($G$2&amp;"_"&amp;$C11,データシート1!$A$1:$BU$1,0),0)</f>
        <v>10</v>
      </c>
      <c r="M11" s="715">
        <f>VLOOKUP($D$3&amp;"_"&amp;M$3,データシート1!$A:$BU,MATCH($G$2&amp;"_"&amp;$C11,データシート1!$A$1:$BU$1,0),0)</f>
        <v>10</v>
      </c>
      <c r="N11" s="715">
        <f>VLOOKUP($D$3&amp;"_"&amp;N$3,データシート1!$A:$BU,MATCH($G$2&amp;"_"&amp;$C11,データシート1!$A$1:$BU$1,0),0)</f>
        <v>9</v>
      </c>
      <c r="O11" s="715">
        <f>VLOOKUP($D$3&amp;"_"&amp;O$3,データシート1!$A:$BU,MATCH($G$2&amp;"_"&amp;$C11,データシート1!$A$1:$BU$1,0),0)</f>
        <v>9</v>
      </c>
      <c r="P11" s="715">
        <f>VLOOKUP($D$3&amp;"_"&amp;P$3,データシート1!$A:$BU,MATCH($G$2&amp;"_"&amp;$C11,データシート1!$A$1:$BU$1,0),0)</f>
        <v>9</v>
      </c>
      <c r="Q11" s="716">
        <f>VLOOKUP($D$3&amp;"_"&amp;Q$3,データシート1!$A:$BU,MATCH($G$2&amp;"_"&amp;$C11,データシート1!$A$1:$BU$1,0),0)</f>
        <v>9</v>
      </c>
      <c r="R11" s="915">
        <f>VLOOKUP($D$3&amp;"_"&amp;R$3,データシート1!$A:$BU,MATCH($R$2&amp;"_"&amp;$C11,データシート1!$A$1:$BU$1,0),0)</f>
        <v>34.200000000000003</v>
      </c>
      <c r="S11" s="916">
        <f>VLOOKUP($D$3&amp;"_"&amp;S$3,データシート1!$A:$BU,MATCH($R$2&amp;"_"&amp;$C11,データシート1!$A$1:$BU$1,0),0)</f>
        <v>52.616</v>
      </c>
      <c r="T11" s="916">
        <f>VLOOKUP($D$3&amp;"_"&amp;T$3,データシート1!$A:$BU,MATCH($R$2&amp;"_"&amp;$C11,データシート1!$A$1:$BU$1,0),0)</f>
        <v>60.231000000000002</v>
      </c>
      <c r="U11" s="916">
        <f>VLOOKUP($D$3&amp;"_"&amp;U$3,データシート1!$A:$BU,MATCH($R$2&amp;"_"&amp;$C11,データシート1!$A$1:$BU$1,0),0)</f>
        <v>65.781000000000006</v>
      </c>
      <c r="V11" s="916">
        <f>VLOOKUP($D$3&amp;"_"&amp;V$3,データシート1!$A:$BU,MATCH($R$2&amp;"_"&amp;$C11,データシート1!$A$1:$BU$1,0),0)</f>
        <v>60.975000000000009</v>
      </c>
      <c r="W11" s="916">
        <f>VLOOKUP($D$3&amp;"_"&amp;W$3,データシート1!$A:$BU,MATCH($R$2&amp;"_"&amp;$C11,データシート1!$A$1:$BU$1,0),0)</f>
        <v>69.271000000000001</v>
      </c>
      <c r="X11" s="916">
        <f>VLOOKUP($D$3&amp;"_"&amp;X$3,データシート1!$A:$BU,MATCH($R$2&amp;"_"&amp;$C11,データシート1!$A$1:$BU$1,0),0)</f>
        <v>66.754999999999995</v>
      </c>
      <c r="Y11" s="916">
        <f>VLOOKUP($D$3&amp;"_"&amp;Y$3,データシート1!$A:$BU,MATCH($R$2&amp;"_"&amp;$C11,データシート1!$A$1:$BU$1,0),0)</f>
        <v>60.681999999999995</v>
      </c>
      <c r="Z11" s="916">
        <f>VLOOKUP($D$3&amp;"_"&amp;Z$3,データシート1!$A:$BU,MATCH($R$2&amp;"_"&amp;$C11,データシート1!$A$1:$BU$1,0),0)</f>
        <v>57.47</v>
      </c>
      <c r="AA11" s="916">
        <f>VLOOKUP($D$3&amp;"_"&amp;AA$3,データシート1!$A:$BU,MATCH($R$2&amp;"_"&amp;$C11,データシート1!$A$1:$BU$1,0),0)</f>
        <v>52.209999999999994</v>
      </c>
      <c r="AB11" s="917">
        <f>VLOOKUP($D$3&amp;"_"&amp;AB$3,データシート1!$A:$BU,MATCH($R$2&amp;"_"&amp;$C11,データシート1!$A$1:$BU$1,0),0)</f>
        <v>52.235000000000007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10</v>
      </c>
      <c r="H26" s="734">
        <f>VLOOKUP($D$3&amp;"_"&amp;H$3,データシート2!$A:$SI,MATCH($G$2&amp;"_"&amp;$B26,データシート2!$A$1:$SI$1,0),0)</f>
        <v>10</v>
      </c>
      <c r="I26" s="734">
        <f>VLOOKUP($D$3&amp;"_"&amp;I$3,データシート2!$A:$SI,MATCH($G$2&amp;"_"&amp;$B26,データシート2!$A$1:$SI$1,0),0)</f>
        <v>11</v>
      </c>
      <c r="J26" s="734">
        <f>VLOOKUP($D$3&amp;"_"&amp;J$3,データシート2!$A:$SI,MATCH($G$2&amp;"_"&amp;$B26,データシート2!$A$1:$SI$1,0),0)</f>
        <v>11</v>
      </c>
      <c r="K26" s="735">
        <f>VLOOKUP($D$3&amp;"_"&amp;K$3,データシート2!$A:$SI,MATCH($G$2&amp;"_"&amp;$B26,データシート2!$A$1:$SI$1,0),0)</f>
        <v>11</v>
      </c>
      <c r="L26" s="735">
        <f>VLOOKUP($D$3&amp;"_"&amp;L$3,データシート2!$A:$SI,MATCH($G$2&amp;"_"&amp;$B26,データシート2!$A$1:$SI$1,0),0)</f>
        <v>11</v>
      </c>
      <c r="M26" s="735">
        <f>VLOOKUP($D$3&amp;"_"&amp;M$3,データシート2!$A:$SI,MATCH($G$2&amp;"_"&amp;$B26,データシート2!$A$1:$SI$1,0),0)</f>
        <v>11</v>
      </c>
      <c r="N26" s="735">
        <f>VLOOKUP($D$3&amp;"_"&amp;N$3,データシート2!$A:$SI,MATCH($G$2&amp;"_"&amp;$B26,データシート2!$A$1:$SI$1,0),0)</f>
        <v>9</v>
      </c>
      <c r="O26" s="735">
        <f>VLOOKUP($D$3&amp;"_"&amp;O$3,データシート2!$A:$SI,MATCH($G$2&amp;"_"&amp;$B26,データシート2!$A$1:$SI$1,0),0)</f>
        <v>10</v>
      </c>
      <c r="P26" s="735">
        <f>VLOOKUP($D$3&amp;"_"&amp;P$3,データシート2!$A:$SI,MATCH($G$2&amp;"_"&amp;$B26,データシート2!$A$1:$SI$1,0),0)</f>
        <v>10</v>
      </c>
      <c r="Q26" s="736">
        <f>VLOOKUP($D$3&amp;"_"&amp;Q$3,データシート2!$A:$SI,MATCH($G$2&amp;"_"&amp;$B26,データシート2!$A$1:$SI$1,0),0)</f>
        <v>10</v>
      </c>
      <c r="R26" s="924">
        <f>VLOOKUP($D$3&amp;"_"&amp;R$3,データシート2!$A:$SI,MATCH($R$2&amp;"_"&amp;$B26,データシート2!$A$1:$SI$1,0),0)</f>
        <v>106.858</v>
      </c>
      <c r="S26" s="925">
        <f>VLOOKUP($D$3&amp;"_"&amp;S$3,データシート2!$A:$SI,MATCH($R$2&amp;"_"&amp;$B26,データシート2!$A$1:$SI$1,0),0)</f>
        <v>117.53700000000001</v>
      </c>
      <c r="T26" s="925">
        <f>VLOOKUP($D$3&amp;"_"&amp;T$3,データシート2!$A:$SI,MATCH($R$2&amp;"_"&amp;$B26,データシート2!$A$1:$SI$1,0),0)</f>
        <v>131.483</v>
      </c>
      <c r="U26" s="925">
        <f>VLOOKUP($D$3&amp;"_"&amp;U$3,データシート2!$A:$SI,MATCH($R$2&amp;"_"&amp;$B26,データシート2!$A$1:$SI$1,0),0)</f>
        <v>142.804</v>
      </c>
      <c r="V26" s="925">
        <f>VLOOKUP($D$3&amp;"_"&amp;V$3,データシート2!$A:$SI,MATCH($R$2&amp;"_"&amp;$B26,データシート2!$A$1:$SI$1,0),0)</f>
        <v>141.154</v>
      </c>
      <c r="W26" s="925">
        <f>VLOOKUP($D$3&amp;"_"&amp;W$3,データシート2!$A:$SI,MATCH($R$2&amp;"_"&amp;$B26,データシート2!$A$1:$SI$1,0),0)</f>
        <v>118.111</v>
      </c>
      <c r="X26" s="925">
        <f>VLOOKUP($D$3&amp;"_"&amp;X$3,データシート2!$A:$SI,MATCH($R$2&amp;"_"&amp;$B26,データシート2!$A$1:$SI$1,0),0)</f>
        <v>137.51499999999999</v>
      </c>
      <c r="Y26" s="925">
        <f>VLOOKUP($D$3&amp;"_"&amp;Y$3,データシート2!$A:$SI,MATCH($R$2&amp;"_"&amp;$B26,データシート2!$A$1:$SI$1,0),0)</f>
        <v>116.422</v>
      </c>
      <c r="Z26" s="925">
        <f>VLOOKUP($D$3&amp;"_"&amp;Z$3,データシート2!$A:$SI,MATCH($R$2&amp;"_"&amp;$B26,データシート2!$A$1:$SI$1,0),0)</f>
        <v>127.108</v>
      </c>
      <c r="AA26" s="925">
        <f>VLOOKUP($D$3&amp;"_"&amp;AA$3,データシート2!$A:$SI,MATCH($R$2&amp;"_"&amp;$B26,データシート2!$A$1:$SI$1,0),0)</f>
        <v>112.301</v>
      </c>
      <c r="AB26" s="926">
        <f>VLOOKUP($D$3&amp;"_"&amp;AB$3,データシート2!$A:$SI,MATCH($R$2&amp;"_"&amp;$B26,データシート2!$A$1:$SI$1,0),0)</f>
        <v>100.289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3</v>
      </c>
      <c r="H27" s="742">
        <f>VLOOKUP($D$3&amp;"_"&amp;H$3,データシート2!$A:$SI,MATCH($G$2&amp;"_"&amp;$C27,データシート2!$A$1:$SI$1,0),0)</f>
        <v>3</v>
      </c>
      <c r="I27" s="742">
        <f>VLOOKUP($D$3&amp;"_"&amp;I$3,データシート2!$A:$SI,MATCH($G$2&amp;"_"&amp;$C27,データシート2!$A$1:$SI$1,0),0)</f>
        <v>3</v>
      </c>
      <c r="J27" s="742">
        <f>VLOOKUP($D$3&amp;"_"&amp;J$3,データシート2!$A:$SI,MATCH($G$2&amp;"_"&amp;$C27,データシート2!$A$1:$SI$1,0),0)</f>
        <v>3</v>
      </c>
      <c r="K27" s="743">
        <f>VLOOKUP($D$3&amp;"_"&amp;K$3,データシート2!$A:$SI,MATCH($G$2&amp;"_"&amp;$C27,データシート2!$A$1:$SI$1,0),0)</f>
        <v>3</v>
      </c>
      <c r="L27" s="743">
        <f>VLOOKUP($D$3&amp;"_"&amp;L$3,データシート2!$A:$SI,MATCH($G$2&amp;"_"&amp;$C27,データシート2!$A$1:$SI$1,0),0)</f>
        <v>3</v>
      </c>
      <c r="M27" s="743">
        <f>VLOOKUP($D$3&amp;"_"&amp;M$3,データシート2!$A:$SI,MATCH($G$2&amp;"_"&amp;$C27,データシート2!$A$1:$SI$1,0),0)</f>
        <v>3</v>
      </c>
      <c r="N27" s="743">
        <f>VLOOKUP($D$3&amp;"_"&amp;N$3,データシート2!$A:$SI,MATCH($G$2&amp;"_"&amp;$C27,データシート2!$A$1:$SI$1,0),0)</f>
        <v>3</v>
      </c>
      <c r="O27" s="743">
        <f>VLOOKUP($D$3&amp;"_"&amp;O$3,データシート2!$A:$SI,MATCH($G$2&amp;"_"&amp;$C27,データシート2!$A$1:$SI$1,0),0)</f>
        <v>3</v>
      </c>
      <c r="P27" s="743">
        <f>VLOOKUP($D$3&amp;"_"&amp;P$3,データシート2!$A:$SI,MATCH($G$2&amp;"_"&amp;$C27,データシート2!$A$1:$SI$1,0),0)</f>
        <v>3</v>
      </c>
      <c r="Q27" s="744">
        <f>VLOOKUP($D$3&amp;"_"&amp;Q$3,データシート2!$A:$SI,MATCH($G$2&amp;"_"&amp;$C27,データシート2!$A$1:$SI$1,0),0)</f>
        <v>3</v>
      </c>
      <c r="R27" s="933">
        <f>VLOOKUP($D$3&amp;"_"&amp;R$3,データシート2!$A:$SI,MATCH($R$2&amp;"_"&amp;$C27,データシート2!$A$1:$SI$1,0),0)</f>
        <v>29.684000000000001</v>
      </c>
      <c r="S27" s="928">
        <f>VLOOKUP($D$3&amp;"_"&amp;S$3,データシート2!$A:$SI,MATCH($R$2&amp;"_"&amp;$C27,データシート2!$A$1:$SI$1,0),0)</f>
        <v>33.783999999999999</v>
      </c>
      <c r="T27" s="928">
        <f>VLOOKUP($D$3&amp;"_"&amp;T$3,データシート2!$A:$SI,MATCH($R$2&amp;"_"&amp;$C27,データシート2!$A$1:$SI$1,0),0)</f>
        <v>35.380000000000003</v>
      </c>
      <c r="U27" s="928">
        <f>VLOOKUP($D$3&amp;"_"&amp;U$3,データシート2!$A:$SI,MATCH($R$2&amp;"_"&amp;$C27,データシート2!$A$1:$SI$1,0),0)</f>
        <v>41.969000000000001</v>
      </c>
      <c r="V27" s="928">
        <f>VLOOKUP($D$3&amp;"_"&amp;V$3,データシート2!$A:$SI,MATCH($R$2&amp;"_"&amp;$C27,データシート2!$A$1:$SI$1,0),0)</f>
        <v>43.21</v>
      </c>
      <c r="W27" s="928">
        <f>VLOOKUP($D$3&amp;"_"&amp;W$3,データシート2!$A:$SI,MATCH($R$2&amp;"_"&amp;$C27,データシート2!$A$1:$SI$1,0),0)</f>
        <v>44.213000000000001</v>
      </c>
      <c r="X27" s="928">
        <f>VLOOKUP($D$3&amp;"_"&amp;X$3,データシート2!$A:$SI,MATCH($R$2&amp;"_"&amp;$C27,データシート2!$A$1:$SI$1,0),0)</f>
        <v>43.555999999999997</v>
      </c>
      <c r="Y27" s="928">
        <f>VLOOKUP($D$3&amp;"_"&amp;Y$3,データシート2!$A:$SI,MATCH($R$2&amp;"_"&amp;$C27,データシート2!$A$1:$SI$1,0),0)</f>
        <v>40.651000000000003</v>
      </c>
      <c r="Z27" s="928">
        <f>VLOOKUP($D$3&amp;"_"&amp;Z$3,データシート2!$A:$SI,MATCH($R$2&amp;"_"&amp;$C27,データシート2!$A$1:$SI$1,0),0)</f>
        <v>38.247</v>
      </c>
      <c r="AA27" s="928">
        <f>VLOOKUP($D$3&amp;"_"&amp;AA$3,データシート2!$A:$SI,MATCH($R$2&amp;"_"&amp;$C27,データシート2!$A$1:$SI$1,0),0)</f>
        <v>35.457000000000001</v>
      </c>
      <c r="AB27" s="929">
        <f>VLOOKUP($D$3&amp;"_"&amp;AB$3,データシート2!$A:$SI,MATCH($R$2&amp;"_"&amp;$C27,データシート2!$A$1:$SI$1,0),0)</f>
        <v>33.872999999999998</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25.731000000000002</v>
      </c>
      <c r="S28" s="938">
        <f>VLOOKUP($D$3&amp;"_"&amp;S$3,データシート2!$A:$SI,MATCH($R$2&amp;"_"&amp;$C28,データシート2!$A$1:$SI$1,0),0)</f>
        <v>28.013999999999999</v>
      </c>
      <c r="T28" s="938">
        <f>VLOOKUP($D$3&amp;"_"&amp;T$3,データシート2!$A:$SI,MATCH($R$2&amp;"_"&amp;$C28,データシート2!$A$1:$SI$1,0),0)</f>
        <v>27.187999999999999</v>
      </c>
      <c r="U28" s="938">
        <f>VLOOKUP($D$3&amp;"_"&amp;U$3,データシート2!$A:$SI,MATCH($R$2&amp;"_"&amp;$C28,データシート2!$A$1:$SI$1,0),0)</f>
        <v>32.375</v>
      </c>
      <c r="V28" s="938">
        <f>VLOOKUP($D$3&amp;"_"&amp;V$3,データシート2!$A:$SI,MATCH($R$2&amp;"_"&amp;$C28,データシート2!$A$1:$SI$1,0),0)</f>
        <v>31.899000000000001</v>
      </c>
      <c r="W28" s="938">
        <f>VLOOKUP($D$3&amp;"_"&amp;W$3,データシート2!$A:$SI,MATCH($R$2&amp;"_"&amp;$C28,データシート2!$A$1:$SI$1,0),0)</f>
        <v>10.051</v>
      </c>
      <c r="X28" s="938">
        <f>VLOOKUP($D$3&amp;"_"&amp;X$3,データシート2!$A:$SI,MATCH($R$2&amp;"_"&amp;$C28,データシート2!$A$1:$SI$1,0),0)</f>
        <v>23.835000000000001</v>
      </c>
      <c r="Y28" s="938">
        <f>VLOOKUP($D$3&amp;"_"&amp;Y$3,データシート2!$A:$SI,MATCH($R$2&amp;"_"&amp;$C28,データシート2!$A$1:$SI$1,0),0)</f>
        <v>28.375</v>
      </c>
      <c r="Z28" s="938">
        <f>VLOOKUP($D$3&amp;"_"&amp;Z$3,データシート2!$A:$SI,MATCH($R$2&amp;"_"&amp;$C28,データシート2!$A$1:$SI$1,0),0)</f>
        <v>25.681000000000001</v>
      </c>
      <c r="AA28" s="938">
        <f>VLOOKUP($D$3&amp;"_"&amp;AA$3,データシート2!$A:$SI,MATCH($R$2&amp;"_"&amp;$C28,データシート2!$A$1:$SI$1,0),0)</f>
        <v>20.567</v>
      </c>
      <c r="AB28" s="939">
        <f>VLOOKUP($D$3&amp;"_"&amp;AB$3,データシート2!$A:$SI,MATCH($R$2&amp;"_"&amp;$C28,データシート2!$A$1:$SI$1,0),0)</f>
        <v>22.846</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3.6709999999999998</v>
      </c>
      <c r="S33" s="938">
        <f>VLOOKUP($D$3&amp;"_"&amp;S$3,データシート2!$A:$SI,MATCH($R$2&amp;"_"&amp;$C33,データシート2!$A$1:$SI$1,0),0)</f>
        <v>3.7330000000000001</v>
      </c>
      <c r="T33" s="938">
        <f>VLOOKUP($D$3&amp;"_"&amp;T$3,データシート2!$A:$SI,MATCH($R$2&amp;"_"&amp;$C33,データシート2!$A$1:$SI$1,0),0)</f>
        <v>5.1829999999999998</v>
      </c>
      <c r="U33" s="938">
        <f>VLOOKUP($D$3&amp;"_"&amp;U$3,データシート2!$A:$SI,MATCH($R$2&amp;"_"&amp;$C33,データシート2!$A$1:$SI$1,0),0)</f>
        <v>4.6470000000000002</v>
      </c>
      <c r="V33" s="938">
        <f>VLOOKUP($D$3&amp;"_"&amp;V$3,データシート2!$A:$SI,MATCH($R$2&amp;"_"&amp;$C33,データシート2!$A$1:$SI$1,0),0)</f>
        <v>4.6719999999999997</v>
      </c>
      <c r="W33" s="938">
        <f>VLOOKUP($D$3&amp;"_"&amp;W$3,データシート2!$A:$SI,MATCH($R$2&amp;"_"&amp;$C33,データシート2!$A$1:$SI$1,0),0)</f>
        <v>4.5599999999999996</v>
      </c>
      <c r="X33" s="938">
        <f>VLOOKUP($D$3&amp;"_"&amp;X$3,データシート2!$A:$SI,MATCH($R$2&amp;"_"&amp;$C33,データシート2!$A$1:$SI$1,0),0)</f>
        <v>4.4690000000000003</v>
      </c>
      <c r="Y33" s="938">
        <f>VLOOKUP($D$3&amp;"_"&amp;Y$3,データシート2!$A:$SI,MATCH($R$2&amp;"_"&amp;$C33,データシート2!$A$1:$SI$1,0),0)</f>
        <v>4.54</v>
      </c>
      <c r="Z33" s="938">
        <f>VLOOKUP($D$3&amp;"_"&amp;Z$3,データシート2!$A:$SI,MATCH($R$2&amp;"_"&amp;$C33,データシート2!$A$1:$SI$1,0),0)</f>
        <v>4.2549999999999999</v>
      </c>
      <c r="AA33" s="938">
        <f>VLOOKUP($D$3&amp;"_"&amp;AA$3,データシート2!$A:$SI,MATCH($R$2&amp;"_"&amp;$C33,データシート2!$A$1:$SI$1,0),0)</f>
        <v>4.0090000000000003</v>
      </c>
      <c r="AB33" s="939">
        <f>VLOOKUP($D$3&amp;"_"&amp;AB$3,データシート2!$A:$SI,MATCH($R$2&amp;"_"&amp;$C33,データシート2!$A$1:$SI$1,0),0)</f>
        <v>4.2850000000000001</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2.5859999999999999</v>
      </c>
      <c r="U34" s="938">
        <f>VLOOKUP($D$3&amp;"_"&amp;U$3,データシート2!$A:$SI,MATCH($R$2&amp;"_"&amp;$C34,データシート2!$A$1:$SI$1,0),0)</f>
        <v>3.1509999999999998</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5.0250000000000004</v>
      </c>
      <c r="S46" s="938">
        <f>VLOOKUP($D$3&amp;"_"&amp;S$3,データシート2!$A:$SI,MATCH($R$2&amp;"_"&amp;$C46,データシート2!$A$1:$SI$1,0),0)</f>
        <v>5.5860000000000003</v>
      </c>
      <c r="T46" s="938">
        <f>VLOOKUP($D$3&amp;"_"&amp;T$3,データシート2!$A:$SI,MATCH($R$2&amp;"_"&amp;$C46,データシート2!$A$1:$SI$1,0),0)</f>
        <v>6.2519999999999998</v>
      </c>
      <c r="U46" s="938">
        <f>VLOOKUP($D$3&amp;"_"&amp;U$3,データシート2!$A:$SI,MATCH($R$2&amp;"_"&amp;$C46,データシート2!$A$1:$SI$1,0),0)</f>
        <v>5.8390000000000004</v>
      </c>
      <c r="V46" s="938">
        <f>VLOOKUP($D$3&amp;"_"&amp;V$3,データシート2!$A:$SI,MATCH($R$2&amp;"_"&amp;$C46,データシート2!$A$1:$SI$1,0),0)</f>
        <v>5.585</v>
      </c>
      <c r="W46" s="938">
        <f>VLOOKUP($D$3&amp;"_"&amp;W$3,データシート2!$A:$SI,MATCH($R$2&amp;"_"&amp;$C46,データシート2!$A$1:$SI$1,0),0)</f>
        <v>4.9139999999999997</v>
      </c>
      <c r="X46" s="938">
        <f>VLOOKUP($D$3&amp;"_"&amp;X$3,データシート2!$A:$SI,MATCH($R$2&amp;"_"&amp;$C46,データシート2!$A$1:$SI$1,0),0)</f>
        <v>4.7640000000000002</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2</v>
      </c>
      <c r="H47" s="766">
        <f>VLOOKUP($D$3&amp;"_"&amp;H$3,データシート2!$A:$SI,MATCH($G$2&amp;"_"&amp;$C47,データシート2!$A$1:$SI$1,0),0)</f>
        <v>2</v>
      </c>
      <c r="I47" s="766">
        <f>VLOOKUP($D$3&amp;"_"&amp;I$3,データシート2!$A:$SI,MATCH($G$2&amp;"_"&amp;$C47,データシート2!$A$1:$SI$1,0),0)</f>
        <v>2</v>
      </c>
      <c r="J47" s="766">
        <f>VLOOKUP($D$3&amp;"_"&amp;J$3,データシート2!$A:$SI,MATCH($G$2&amp;"_"&amp;$C47,データシート2!$A$1:$SI$1,0),0)</f>
        <v>2</v>
      </c>
      <c r="K47" s="767">
        <f>VLOOKUP($D$3&amp;"_"&amp;K$3,データシート2!$A:$SI,MATCH($G$2&amp;"_"&amp;$C47,データシート2!$A$1:$SI$1,0),0)</f>
        <v>3</v>
      </c>
      <c r="L47" s="767">
        <f>VLOOKUP($D$3&amp;"_"&amp;L$3,データシート2!$A:$SI,MATCH($G$2&amp;"_"&amp;$C47,データシート2!$A$1:$SI$1,0),0)</f>
        <v>3</v>
      </c>
      <c r="M47" s="767">
        <f>VLOOKUP($D$3&amp;"_"&amp;M$3,データシート2!$A:$SI,MATCH($G$2&amp;"_"&amp;$C47,データシート2!$A$1:$SI$1,0),0)</f>
        <v>3</v>
      </c>
      <c r="N47" s="767">
        <f>VLOOKUP($D$3&amp;"_"&amp;N$3,データシート2!$A:$SI,MATCH($G$2&amp;"_"&amp;$C47,データシート2!$A$1:$SI$1,0),0)</f>
        <v>3</v>
      </c>
      <c r="O47" s="767">
        <f>VLOOKUP($D$3&amp;"_"&amp;O$3,データシート2!$A:$SI,MATCH($G$2&amp;"_"&amp;$C47,データシート2!$A$1:$SI$1,0),0)</f>
        <v>3</v>
      </c>
      <c r="P47" s="767">
        <f>VLOOKUP($D$3&amp;"_"&amp;P$3,データシート2!$A:$SI,MATCH($G$2&amp;"_"&amp;$C47,データシート2!$A$1:$SI$1,0),0)</f>
        <v>3</v>
      </c>
      <c r="Q47" s="768">
        <f>VLOOKUP($D$3&amp;"_"&amp;Q$3,データシート2!$A:$SI,MATCH($G$2&amp;"_"&amp;$C47,データシート2!$A$1:$SI$1,0),0)</f>
        <v>3</v>
      </c>
      <c r="R47" s="937">
        <f>VLOOKUP($D$3&amp;"_"&amp;R$3,データシート2!$A:$SI,MATCH($R$2&amp;"_"&amp;$C47,データシート2!$A$1:$SI$1,0),0)</f>
        <v>23.417000000000002</v>
      </c>
      <c r="S47" s="938">
        <f>VLOOKUP($D$3&amp;"_"&amp;S$3,データシート2!$A:$SI,MATCH($R$2&amp;"_"&amp;$C47,データシート2!$A$1:$SI$1,0),0)</f>
        <v>25.681000000000001</v>
      </c>
      <c r="T47" s="938">
        <f>VLOOKUP($D$3&amp;"_"&amp;T$3,データシート2!$A:$SI,MATCH($R$2&amp;"_"&amp;$C47,データシート2!$A$1:$SI$1,0),0)</f>
        <v>30.646999999999998</v>
      </c>
      <c r="U47" s="938">
        <f>VLOOKUP($D$3&amp;"_"&amp;U$3,データシート2!$A:$SI,MATCH($R$2&amp;"_"&amp;$C47,データシート2!$A$1:$SI$1,0),0)</f>
        <v>30.253</v>
      </c>
      <c r="V47" s="938">
        <f>VLOOKUP($D$3&amp;"_"&amp;V$3,データシート2!$A:$SI,MATCH($R$2&amp;"_"&amp;$C47,データシート2!$A$1:$SI$1,0),0)</f>
        <v>32.209000000000003</v>
      </c>
      <c r="W47" s="938">
        <f>VLOOKUP($D$3&amp;"_"&amp;W$3,データシート2!$A:$SI,MATCH($R$2&amp;"_"&amp;$C47,データシート2!$A$1:$SI$1,0),0)</f>
        <v>31.228999999999999</v>
      </c>
      <c r="X47" s="938">
        <f>VLOOKUP($D$3&amp;"_"&amp;X$3,データシート2!$A:$SI,MATCH($R$2&amp;"_"&amp;$C47,データシート2!$A$1:$SI$1,0),0)</f>
        <v>35.613999999999997</v>
      </c>
      <c r="Y47" s="938">
        <f>VLOOKUP($D$3&amp;"_"&amp;Y$3,データシート2!$A:$SI,MATCH($R$2&amp;"_"&amp;$C47,データシート2!$A$1:$SI$1,0),0)</f>
        <v>35.384</v>
      </c>
      <c r="Z47" s="938">
        <f>VLOOKUP($D$3&amp;"_"&amp;Z$3,データシート2!$A:$SI,MATCH($R$2&amp;"_"&amp;$C47,データシート2!$A$1:$SI$1,0),0)</f>
        <v>35.890999999999998</v>
      </c>
      <c r="AA47" s="938">
        <f>VLOOKUP($D$3&amp;"_"&amp;AA$3,データシート2!$A:$SI,MATCH($R$2&amp;"_"&amp;$C47,データシート2!$A$1:$SI$1,0),0)</f>
        <v>32.08</v>
      </c>
      <c r="AB47" s="939">
        <f>VLOOKUP($D$3&amp;"_"&amp;AB$3,データシート2!$A:$SI,MATCH($R$2&amp;"_"&amp;$C47,データシート2!$A$1:$SI$1,0),0)</f>
        <v>19.675999999999998</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2</v>
      </c>
      <c r="I51" s="766">
        <f>VLOOKUP($D$3&amp;"_"&amp;I$3,データシート2!$A:$SI,MATCH($G$2&amp;"_"&amp;$C51,データシート2!$A$1:$SI$1,0),0)</f>
        <v>2</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2</v>
      </c>
      <c r="N51" s="767">
        <f>VLOOKUP($D$3&amp;"_"&amp;N$3,データシート2!$A:$SI,MATCH($G$2&amp;"_"&amp;$C51,データシート2!$A$1:$SI$1,0),0)</f>
        <v>1</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19.329999999999998</v>
      </c>
      <c r="S51" s="938">
        <f>VLOOKUP($D$3&amp;"_"&amp;S$3,データシート2!$A:$SI,MATCH($R$2&amp;"_"&amp;$C51,データシート2!$A$1:$SI$1,0),0)</f>
        <v>20.739000000000001</v>
      </c>
      <c r="T51" s="938">
        <f>VLOOKUP($D$3&amp;"_"&amp;T$3,データシート2!$A:$SI,MATCH($R$2&amp;"_"&amp;$C51,データシート2!$A$1:$SI$1,0),0)</f>
        <v>24.247</v>
      </c>
      <c r="U51" s="938">
        <f>VLOOKUP($D$3&amp;"_"&amp;U$3,データシート2!$A:$SI,MATCH($R$2&amp;"_"&amp;$C51,データシート2!$A$1:$SI$1,0),0)</f>
        <v>24.57</v>
      </c>
      <c r="V51" s="938">
        <f>VLOOKUP($D$3&amp;"_"&amp;V$3,データシート2!$A:$SI,MATCH($R$2&amp;"_"&amp;$C51,データシート2!$A$1:$SI$1,0),0)</f>
        <v>23.579000000000001</v>
      </c>
      <c r="W51" s="938">
        <f>VLOOKUP($D$3&amp;"_"&amp;W$3,データシート2!$A:$SI,MATCH($R$2&amp;"_"&amp;$C51,データシート2!$A$1:$SI$1,0),0)</f>
        <v>23.143999999999998</v>
      </c>
      <c r="X51" s="938">
        <f>VLOOKUP($D$3&amp;"_"&amp;X$3,データシート2!$A:$SI,MATCH($R$2&amp;"_"&amp;$C51,データシート2!$A$1:$SI$1,0),0)</f>
        <v>25.277000000000001</v>
      </c>
      <c r="Y51" s="938">
        <f>VLOOKUP($D$3&amp;"_"&amp;Y$3,データシート2!$A:$SI,MATCH($R$2&amp;"_"&amp;$C51,データシート2!$A$1:$SI$1,0),0)</f>
        <v>7.4720000000000004</v>
      </c>
      <c r="Z51" s="938">
        <f>VLOOKUP($D$3&amp;"_"&amp;Z$3,データシート2!$A:$SI,MATCH($R$2&amp;"_"&amp;$C51,データシート2!$A$1:$SI$1,0),0)</f>
        <v>23.033999999999999</v>
      </c>
      <c r="AA51" s="938">
        <f>VLOOKUP($D$3&amp;"_"&amp;AA$3,データシート2!$A:$SI,MATCH($R$2&amp;"_"&amp;$C51,データシート2!$A$1:$SI$1,0),0)</f>
        <v>20.187999999999999</v>
      </c>
      <c r="AB51" s="939">
        <f>VLOOKUP($D$3&amp;"_"&amp;AB$3,データシート2!$A:$SI,MATCH($R$2&amp;"_"&amp;$C51,データシート2!$A$1:$SI$1,0),0)</f>
        <v>19.609000000000002</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10.095000000000001</v>
      </c>
      <c r="S53" s="925">
        <f>VLOOKUP($D$3&amp;"_"&amp;S$3,データシート2!$A:$SI,MATCH($R$2&amp;"_"&amp;$B53,データシート2!$A$1:$SI$1,0),0)</f>
        <v>13.476000000000001</v>
      </c>
      <c r="T53" s="925">
        <f>VLOOKUP($D$3&amp;"_"&amp;T$3,データシート2!$A:$SI,MATCH($R$2&amp;"_"&amp;$B53,データシート2!$A$1:$SI$1,0),0)</f>
        <v>15.58</v>
      </c>
      <c r="U53" s="925">
        <f>VLOOKUP($D$3&amp;"_"&amp;U$3,データシート2!$A:$SI,MATCH($R$2&amp;"_"&amp;$B53,データシート2!$A$1:$SI$1,0),0)</f>
        <v>20.231999999999999</v>
      </c>
      <c r="V53" s="925">
        <f>VLOOKUP($D$3&amp;"_"&amp;V$3,データシート2!$A:$SI,MATCH($R$2&amp;"_"&amp;$B53,データシート2!$A$1:$SI$1,0),0)</f>
        <v>19.018000000000001</v>
      </c>
      <c r="W53" s="925">
        <f>VLOOKUP($D$3&amp;"_"&amp;W$3,データシート2!$A:$SI,MATCH($R$2&amp;"_"&amp;$B53,データシート2!$A$1:$SI$1,0),0)</f>
        <v>15.242000000000001</v>
      </c>
      <c r="X53" s="925">
        <f>VLOOKUP($D$3&amp;"_"&amp;X$3,データシート2!$A:$SI,MATCH($R$2&amp;"_"&amp;$B53,データシート2!$A$1:$SI$1,0),0)</f>
        <v>14.327</v>
      </c>
      <c r="Y53" s="925">
        <f>VLOOKUP($D$3&amp;"_"&amp;Y$3,データシート2!$A:$SI,MATCH($R$2&amp;"_"&amp;$B53,データシート2!$A$1:$SI$1,0),0)</f>
        <v>14.016999999999999</v>
      </c>
      <c r="Z53" s="925">
        <f>VLOOKUP($D$3&amp;"_"&amp;Z$3,データシート2!$A:$SI,MATCH($R$2&amp;"_"&amp;$B53,データシート2!$A$1:$SI$1,0),0)</f>
        <v>12.901</v>
      </c>
      <c r="AA53" s="925">
        <f>VLOOKUP($D$3&amp;"_"&amp;AA$3,データシート2!$A:$SI,MATCH($R$2&amp;"_"&amp;$B53,データシート2!$A$1:$SI$1,0),0)</f>
        <v>13.23</v>
      </c>
      <c r="AB53" s="926">
        <f>VLOOKUP($D$3&amp;"_"&amp;AB$3,データシート2!$A:$SI,MATCH($R$2&amp;"_"&amp;$B53,データシート2!$A$1:$SI$1,0),0)</f>
        <v>12.875999999999999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2</v>
      </c>
      <c r="I61" s="797">
        <f>VLOOKUP($D$3&amp;"_"&amp;I$3,データシート2!$A:$SI,MATCH($G$2&amp;"_"&amp;$C61,データシート2!$A$1:$SI$1,0),0)</f>
        <v>2</v>
      </c>
      <c r="J61" s="797">
        <f>VLOOKUP($D$3&amp;"_"&amp;J$3,データシート2!$A:$SI,MATCH($G$2&amp;"_"&amp;$C61,データシート2!$A$1:$SI$1,0),0)</f>
        <v>2</v>
      </c>
      <c r="K61" s="798">
        <f>VLOOKUP($D$3&amp;"_"&amp;K$3,データシート2!$A:$SI,MATCH($G$2&amp;"_"&amp;$C61,データシート2!$A$1:$SI$1,0),0)</f>
        <v>2</v>
      </c>
      <c r="L61" s="798">
        <f>VLOOKUP($D$3&amp;"_"&amp;L$3,データシート2!$A:$SI,MATCH($G$2&amp;"_"&amp;$C61,データシート2!$A$1:$SI$1,0),0)</f>
        <v>2</v>
      </c>
      <c r="M61" s="798">
        <f>VLOOKUP($D$3&amp;"_"&amp;M$3,データシート2!$A:$SI,MATCH($G$2&amp;"_"&amp;$C61,データシート2!$A$1:$SI$1,0),0)</f>
        <v>2</v>
      </c>
      <c r="N61" s="798">
        <f>VLOOKUP($D$3&amp;"_"&amp;N$3,データシート2!$A:$SI,MATCH($G$2&amp;"_"&amp;$C61,データシート2!$A$1:$SI$1,0),0)</f>
        <v>2</v>
      </c>
      <c r="O61" s="798">
        <f>VLOOKUP($D$3&amp;"_"&amp;O$3,データシート2!$A:$SI,MATCH($G$2&amp;"_"&amp;$C61,データシート2!$A$1:$SI$1,0),0)</f>
        <v>2</v>
      </c>
      <c r="P61" s="798">
        <f>VLOOKUP($D$3&amp;"_"&amp;P$3,データシート2!$A:$SI,MATCH($G$2&amp;"_"&amp;$C61,データシート2!$A$1:$SI$1,0),0)</f>
        <v>2</v>
      </c>
      <c r="Q61" s="799">
        <f>VLOOKUP($D$3&amp;"_"&amp;Q$3,データシート2!$A:$SI,MATCH($G$2&amp;"_"&amp;$C61,データシート2!$A$1:$SI$1,0),0)</f>
        <v>2</v>
      </c>
      <c r="R61" s="943">
        <f>VLOOKUP($D$3&amp;"_"&amp;R$3,データシート2!$A:$SI,MATCH($R$2&amp;"_"&amp;$C61,データシート2!$A$1:$SI$1,0),0)</f>
        <v>10.095000000000001</v>
      </c>
      <c r="S61" s="944">
        <f>VLOOKUP($D$3&amp;"_"&amp;S$3,データシート2!$A:$SI,MATCH($R$2&amp;"_"&amp;$C61,データシート2!$A$1:$SI$1,0),0)</f>
        <v>13.476000000000001</v>
      </c>
      <c r="T61" s="944">
        <f>VLOOKUP($D$3&amp;"_"&amp;T$3,データシート2!$A:$SI,MATCH($R$2&amp;"_"&amp;$C61,データシート2!$A$1:$SI$1,0),0)</f>
        <v>15.58</v>
      </c>
      <c r="U61" s="944">
        <f>VLOOKUP($D$3&amp;"_"&amp;U$3,データシート2!$A:$SI,MATCH($R$2&amp;"_"&amp;$C61,データシート2!$A$1:$SI$1,0),0)</f>
        <v>20.231999999999999</v>
      </c>
      <c r="V61" s="944">
        <f>VLOOKUP($D$3&amp;"_"&amp;V$3,データシート2!$A:$SI,MATCH($R$2&amp;"_"&amp;$C61,データシート2!$A$1:$SI$1,0),0)</f>
        <v>19.018000000000001</v>
      </c>
      <c r="W61" s="944">
        <f>VLOOKUP($D$3&amp;"_"&amp;W$3,データシート2!$A:$SI,MATCH($R$2&amp;"_"&amp;$C61,データシート2!$A$1:$SI$1,0),0)</f>
        <v>15.242000000000001</v>
      </c>
      <c r="X61" s="944">
        <f>VLOOKUP($D$3&amp;"_"&amp;X$3,データシート2!$A:$SI,MATCH($R$2&amp;"_"&amp;$C61,データシート2!$A$1:$SI$1,0),0)</f>
        <v>14.327</v>
      </c>
      <c r="Y61" s="944">
        <f>VLOOKUP($D$3&amp;"_"&amp;Y$3,データシート2!$A:$SI,MATCH($R$2&amp;"_"&amp;$C61,データシート2!$A$1:$SI$1,0),0)</f>
        <v>14.016999999999999</v>
      </c>
      <c r="Z61" s="944">
        <f>VLOOKUP($D$3&amp;"_"&amp;Z$3,データシート2!$A:$SI,MATCH($R$2&amp;"_"&amp;$C61,データシート2!$A$1:$SI$1,0),0)</f>
        <v>12.901</v>
      </c>
      <c r="AA61" s="944">
        <f>VLOOKUP($D$3&amp;"_"&amp;AA$3,データシート2!$A:$SI,MATCH($R$2&amp;"_"&amp;$C61,データシート2!$A$1:$SI$1,0),0)</f>
        <v>13.23</v>
      </c>
      <c r="AB61" s="945">
        <f>VLOOKUP($D$3&amp;"_"&amp;AB$3,データシート2!$A:$SI,MATCH($R$2&amp;"_"&amp;$C61,データシート2!$A$1:$SI$1,0),0)</f>
        <v>12.875999999999999</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2</v>
      </c>
      <c r="I77" s="734">
        <f>VLOOKUP($D$3&amp;"_"&amp;I$3,データシート2!$A:$SI,MATCH($G$2&amp;"_"&amp;$B77,データシート2!$A$1:$SI$1,0),0)</f>
        <v>2</v>
      </c>
      <c r="J77" s="734">
        <f>VLOOKUP($D$3&amp;"_"&amp;J$3,データシート2!$A:$SI,MATCH($G$2&amp;"_"&amp;$B77,データシート2!$A$1:$SI$1,0),0)</f>
        <v>2</v>
      </c>
      <c r="K77" s="735">
        <f>VLOOKUP($D$3&amp;"_"&amp;K$3,データシート2!$A:$SI,MATCH($G$2&amp;"_"&amp;$B77,データシート2!$A$1:$SI$1,0),0)</f>
        <v>2</v>
      </c>
      <c r="L77" s="735">
        <f>VLOOKUP($D$3&amp;"_"&amp;L$3,データシート2!$A:$SI,MATCH($G$2&amp;"_"&amp;$B77,データシート2!$A$1:$SI$1,0),0)</f>
        <v>2</v>
      </c>
      <c r="M77" s="735">
        <f>VLOOKUP($D$3&amp;"_"&amp;M$3,データシート2!$A:$SI,MATCH($G$2&amp;"_"&amp;$B77,データシート2!$A$1:$SI$1,0),0)</f>
        <v>2</v>
      </c>
      <c r="N77" s="735">
        <f>VLOOKUP($D$3&amp;"_"&amp;N$3,データシート2!$A:$SI,MATCH($G$2&amp;"_"&amp;$B77,データシート2!$A$1:$SI$1,0),0)</f>
        <v>2</v>
      </c>
      <c r="O77" s="735">
        <f>VLOOKUP($D$3&amp;"_"&amp;O$3,データシート2!$A:$SI,MATCH($G$2&amp;"_"&amp;$B77,データシート2!$A$1:$SI$1,0),0)</f>
        <v>2</v>
      </c>
      <c r="P77" s="735">
        <f>VLOOKUP($D$3&amp;"_"&amp;P$3,データシート2!$A:$SI,MATCH($G$2&amp;"_"&amp;$B77,データシート2!$A$1:$SI$1,0),0)</f>
        <v>2</v>
      </c>
      <c r="Q77" s="736">
        <f>VLOOKUP($D$3&amp;"_"&amp;Q$3,データシート2!$A:$SI,MATCH($G$2&amp;"_"&amp;$B77,データシート2!$A$1:$SI$1,0),0)</f>
        <v>2</v>
      </c>
      <c r="R77" s="924">
        <f>VLOOKUP($D$3&amp;"_"&amp;R$3,データシート2!$A:$SI,MATCH($R$2&amp;"_"&amp;$B77,データシート2!$A$1:$SI$1,0),0)</f>
        <v>3.5529999999999999</v>
      </c>
      <c r="S77" s="925">
        <f>VLOOKUP($D$3&amp;"_"&amp;S$3,データシート2!$A:$SI,MATCH($R$2&amp;"_"&amp;$B77,データシート2!$A$1:$SI$1,0),0)</f>
        <v>9.8049999999999997</v>
      </c>
      <c r="T77" s="925">
        <f>VLOOKUP($D$3&amp;"_"&amp;T$3,データシート2!$A:$SI,MATCH($R$2&amp;"_"&amp;$B77,データシート2!$A$1:$SI$1,0),0)</f>
        <v>10.91</v>
      </c>
      <c r="U77" s="925">
        <f>VLOOKUP($D$3&amp;"_"&amp;U$3,データシート2!$A:$SI,MATCH($R$2&amp;"_"&amp;$B77,データシート2!$A$1:$SI$1,0),0)</f>
        <v>10.766999999999999</v>
      </c>
      <c r="V77" s="925">
        <f>VLOOKUP($D$3&amp;"_"&amp;V$3,データシート2!$A:$SI,MATCH($R$2&amp;"_"&amp;$B77,データシート2!$A$1:$SI$1,0),0)</f>
        <v>10.818</v>
      </c>
      <c r="W77" s="925">
        <f>VLOOKUP($D$3&amp;"_"&amp;W$3,データシート2!$A:$SI,MATCH($R$2&amp;"_"&amp;$B77,データシート2!$A$1:$SI$1,0),0)</f>
        <v>10.637</v>
      </c>
      <c r="X77" s="925">
        <f>VLOOKUP($D$3&amp;"_"&amp;X$3,データシート2!$A:$SI,MATCH($R$2&amp;"_"&amp;$B77,データシート2!$A$1:$SI$1,0),0)</f>
        <v>10.210000000000001</v>
      </c>
      <c r="Y77" s="925">
        <f>VLOOKUP($D$3&amp;"_"&amp;Y$3,データシート2!$A:$SI,MATCH($R$2&amp;"_"&amp;$B77,データシート2!$A$1:$SI$1,0),0)</f>
        <v>10.122999999999999</v>
      </c>
      <c r="Z77" s="925">
        <f>VLOOKUP($D$3&amp;"_"&amp;Z$3,データシート2!$A:$SI,MATCH($R$2&amp;"_"&amp;$B77,データシート2!$A$1:$SI$1,0),0)</f>
        <v>9.5879999999999992</v>
      </c>
      <c r="AA77" s="925">
        <f>VLOOKUP($D$3&amp;"_"&amp;AA$3,データシート2!$A:$SI,MATCH($R$2&amp;"_"&amp;$B77,データシート2!$A$1:$SI$1,0),0)</f>
        <v>9.0540000000000003</v>
      </c>
      <c r="AB77" s="926">
        <f>VLOOKUP($D$3&amp;"_"&amp;AB$3,データシート2!$A:$SI,MATCH($R$2&amp;"_"&amp;$B77,データシート2!$A$1:$SI$1,0),0)</f>
        <v>9.0869999999999997</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2</v>
      </c>
      <c r="I84" s="766">
        <f>VLOOKUP($D$3&amp;"_"&amp;I$3,データシート2!$A:$SI,MATCH($G$2&amp;"_"&amp;$C84,データシート2!$A$1:$SI$1,0),0)</f>
        <v>2</v>
      </c>
      <c r="J84" s="766">
        <f>VLOOKUP($D$3&amp;"_"&amp;J$3,データシート2!$A:$SI,MATCH($G$2&amp;"_"&amp;$C84,データシート2!$A$1:$SI$1,0),0)</f>
        <v>2</v>
      </c>
      <c r="K84" s="767">
        <f>VLOOKUP($D$3&amp;"_"&amp;K$3,データシート2!$A:$SI,MATCH($G$2&amp;"_"&amp;$C84,データシート2!$A$1:$SI$1,0),0)</f>
        <v>2</v>
      </c>
      <c r="L84" s="767">
        <f>VLOOKUP($D$3&amp;"_"&amp;L$3,データシート2!$A:$SI,MATCH($G$2&amp;"_"&amp;$C84,データシート2!$A$1:$SI$1,0),0)</f>
        <v>2</v>
      </c>
      <c r="M84" s="767">
        <f>VLOOKUP($D$3&amp;"_"&amp;M$3,データシート2!$A:$SI,MATCH($G$2&amp;"_"&amp;$C84,データシート2!$A$1:$SI$1,0),0)</f>
        <v>2</v>
      </c>
      <c r="N84" s="767">
        <f>VLOOKUP($D$3&amp;"_"&amp;N$3,データシート2!$A:$SI,MATCH($G$2&amp;"_"&amp;$C84,データシート2!$A$1:$SI$1,0),0)</f>
        <v>2</v>
      </c>
      <c r="O84" s="767">
        <f>VLOOKUP($D$3&amp;"_"&amp;O$3,データシート2!$A:$SI,MATCH($G$2&amp;"_"&amp;$C84,データシート2!$A$1:$SI$1,0),0)</f>
        <v>2</v>
      </c>
      <c r="P84" s="767">
        <f>VLOOKUP($D$3&amp;"_"&amp;P$3,データシート2!$A:$SI,MATCH($G$2&amp;"_"&amp;$C84,データシート2!$A$1:$SI$1,0),0)</f>
        <v>2</v>
      </c>
      <c r="Q84" s="768">
        <f>VLOOKUP($D$3&amp;"_"&amp;Q$3,データシート2!$A:$SI,MATCH($G$2&amp;"_"&amp;$C84,データシート2!$A$1:$SI$1,0),0)</f>
        <v>2</v>
      </c>
      <c r="R84" s="937">
        <f>VLOOKUP($D$3&amp;"_"&amp;R$3,データシート2!$A:$SI,MATCH($R$2&amp;"_"&amp;$C84,データシート2!$A$1:$SI$1,0),0)</f>
        <v>3.5529999999999999</v>
      </c>
      <c r="S84" s="938">
        <f>VLOOKUP($D$3&amp;"_"&amp;S$3,データシート2!$A:$SI,MATCH($R$2&amp;"_"&amp;$C84,データシート2!$A$1:$SI$1,0),0)</f>
        <v>9.8049999999999997</v>
      </c>
      <c r="T84" s="938">
        <f>VLOOKUP($D$3&amp;"_"&amp;T$3,データシート2!$A:$SI,MATCH($R$2&amp;"_"&amp;$C84,データシート2!$A$1:$SI$1,0),0)</f>
        <v>10.91</v>
      </c>
      <c r="U84" s="938">
        <f>VLOOKUP($D$3&amp;"_"&amp;U$3,データシート2!$A:$SI,MATCH($R$2&amp;"_"&amp;$C84,データシート2!$A$1:$SI$1,0),0)</f>
        <v>10.766999999999999</v>
      </c>
      <c r="V84" s="938">
        <f>VLOOKUP($D$3&amp;"_"&amp;V$3,データシート2!$A:$SI,MATCH($R$2&amp;"_"&amp;$C84,データシート2!$A$1:$SI$1,0),0)</f>
        <v>10.818</v>
      </c>
      <c r="W84" s="938">
        <f>VLOOKUP($D$3&amp;"_"&amp;W$3,データシート2!$A:$SI,MATCH($R$2&amp;"_"&amp;$C84,データシート2!$A$1:$SI$1,0),0)</f>
        <v>10.637</v>
      </c>
      <c r="X84" s="938">
        <f>VLOOKUP($D$3&amp;"_"&amp;X$3,データシート2!$A:$SI,MATCH($R$2&amp;"_"&amp;$C84,データシート2!$A$1:$SI$1,0),0)</f>
        <v>10.210000000000001</v>
      </c>
      <c r="Y84" s="938">
        <f>VLOOKUP($D$3&amp;"_"&amp;Y$3,データシート2!$A:$SI,MATCH($R$2&amp;"_"&amp;$C84,データシート2!$A$1:$SI$1,0),0)</f>
        <v>10.122999999999999</v>
      </c>
      <c r="Z84" s="938">
        <f>VLOOKUP($D$3&amp;"_"&amp;Z$3,データシート2!$A:$SI,MATCH($R$2&amp;"_"&amp;$C84,データシート2!$A$1:$SI$1,0),0)</f>
        <v>9.5879999999999992</v>
      </c>
      <c r="AA84" s="938">
        <f>VLOOKUP($D$3&amp;"_"&amp;AA$3,データシート2!$A:$SI,MATCH($R$2&amp;"_"&amp;$C84,データシート2!$A$1:$SI$1,0),0)</f>
        <v>9.0540000000000003</v>
      </c>
      <c r="AB84" s="939">
        <f>VLOOKUP($D$3&amp;"_"&amp;AB$3,データシート2!$A:$SI,MATCH($R$2&amp;"_"&amp;$C84,データシート2!$A$1:$SI$1,0),0)</f>
        <v>9.0869999999999997</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2</v>
      </c>
      <c r="H97" s="734">
        <f>VLOOKUP($D$3&amp;"_"&amp;H$3,データシート2!$A:$SI,MATCH($G$2&amp;"_"&amp;$B97,データシート2!$A$1:$SI$1,0),0)</f>
        <v>3</v>
      </c>
      <c r="I97" s="734">
        <f>VLOOKUP($D$3&amp;"_"&amp;I$3,データシート2!$A:$SI,MATCH($G$2&amp;"_"&amp;$B97,データシート2!$A$1:$SI$1,0),0)</f>
        <v>3</v>
      </c>
      <c r="J97" s="734">
        <f>VLOOKUP($D$3&amp;"_"&amp;J$3,データシート2!$A:$SI,MATCH($G$2&amp;"_"&amp;$B97,データシート2!$A$1:$SI$1,0),0)</f>
        <v>3</v>
      </c>
      <c r="K97" s="735">
        <f>VLOOKUP($D$3&amp;"_"&amp;K$3,データシート2!$A:$SI,MATCH($G$2&amp;"_"&amp;$B97,データシート2!$A$1:$SI$1,0),0)</f>
        <v>3</v>
      </c>
      <c r="L97" s="735">
        <f>VLOOKUP($D$3&amp;"_"&amp;L$3,データシート2!$A:$SI,MATCH($G$2&amp;"_"&amp;$B97,データシート2!$A$1:$SI$1,0),0)</f>
        <v>4</v>
      </c>
      <c r="M97" s="735">
        <f>VLOOKUP($D$3&amp;"_"&amp;M$3,データシート2!$A:$SI,MATCH($G$2&amp;"_"&amp;$B97,データシート2!$A$1:$SI$1,0),0)</f>
        <v>4</v>
      </c>
      <c r="N97" s="735">
        <f>VLOOKUP($D$3&amp;"_"&amp;N$3,データシート2!$A:$SI,MATCH($G$2&amp;"_"&amp;$B97,データシート2!$A$1:$SI$1,0),0)</f>
        <v>3</v>
      </c>
      <c r="O97" s="735">
        <f>VLOOKUP($D$3&amp;"_"&amp;O$3,データシート2!$A:$SI,MATCH($G$2&amp;"_"&amp;$B97,データシート2!$A$1:$SI$1,0),0)</f>
        <v>3</v>
      </c>
      <c r="P97" s="735">
        <f>VLOOKUP($D$3&amp;"_"&amp;P$3,データシート2!$A:$SI,MATCH($G$2&amp;"_"&amp;$B97,データシート2!$A$1:$SI$1,0),0)</f>
        <v>3</v>
      </c>
      <c r="Q97" s="736">
        <f>VLOOKUP($D$3&amp;"_"&amp;Q$3,データシート2!$A:$SI,MATCH($G$2&amp;"_"&amp;$B97,データシート2!$A$1:$SI$1,0),0)</f>
        <v>3</v>
      </c>
      <c r="R97" s="924">
        <f>VLOOKUP($D$3&amp;"_"&amp;R$3,データシート2!$A:$SI,MATCH($R$2&amp;"_"&amp;$B97,データシート2!$A$1:$SI$1,0),0)</f>
        <v>13.061</v>
      </c>
      <c r="S97" s="925">
        <f>VLOOKUP($D$3&amp;"_"&amp;S$3,データシート2!$A:$SI,MATCH($R$2&amp;"_"&amp;$B97,データシート2!$A$1:$SI$1,0),0)</f>
        <v>20.364999999999998</v>
      </c>
      <c r="T97" s="925">
        <f>VLOOKUP($D$3&amp;"_"&amp;T$3,データシート2!$A:$SI,MATCH($R$2&amp;"_"&amp;$B97,データシート2!$A$1:$SI$1,0),0)</f>
        <v>23.173999999999999</v>
      </c>
      <c r="U97" s="925">
        <f>VLOOKUP($D$3&amp;"_"&amp;U$3,データシート2!$A:$SI,MATCH($R$2&amp;"_"&amp;$B97,データシート2!$A$1:$SI$1,0),0)</f>
        <v>24.385000000000002</v>
      </c>
      <c r="V97" s="925">
        <f>VLOOKUP($D$3&amp;"_"&amp;V$3,データシート2!$A:$SI,MATCH($R$2&amp;"_"&amp;$B97,データシート2!$A$1:$SI$1,0),0)</f>
        <v>21.562999999999999</v>
      </c>
      <c r="W97" s="925">
        <f>VLOOKUP($D$3&amp;"_"&amp;W$3,データシート2!$A:$SI,MATCH($R$2&amp;"_"&amp;$B97,データシート2!$A$1:$SI$1,0),0)</f>
        <v>34.478999999999999</v>
      </c>
      <c r="X97" s="925">
        <f>VLOOKUP($D$3&amp;"_"&amp;X$3,データシート2!$A:$SI,MATCH($R$2&amp;"_"&amp;$B97,データシート2!$A$1:$SI$1,0),0)</f>
        <v>33.134</v>
      </c>
      <c r="Y97" s="925">
        <f>VLOOKUP($D$3&amp;"_"&amp;Y$3,データシート2!$A:$SI,MATCH($R$2&amp;"_"&amp;$B97,データシート2!$A$1:$SI$1,0),0)</f>
        <v>27.516999999999999</v>
      </c>
      <c r="Z97" s="925">
        <f>VLOOKUP($D$3&amp;"_"&amp;Z$3,データシート2!$A:$SI,MATCH($R$2&amp;"_"&amp;$B97,データシート2!$A$1:$SI$1,0),0)</f>
        <v>25.841000000000001</v>
      </c>
      <c r="AA97" s="925">
        <f>VLOOKUP($D$3&amp;"_"&amp;AA$3,データシート2!$A:$SI,MATCH($R$2&amp;"_"&amp;$B97,データシート2!$A$1:$SI$1,0),0)</f>
        <v>22.431999999999999</v>
      </c>
      <c r="AB97" s="926">
        <f>VLOOKUP($D$3&amp;"_"&amp;AB$3,データシート2!$A:$SI,MATCH($R$2&amp;"_"&amp;$B97,データシート2!$A$1:$SI$1,0),0)</f>
        <v>22.693000000000001</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2</v>
      </c>
      <c r="H99" s="766">
        <f>VLOOKUP($D$3&amp;"_"&amp;H$3,データシート2!$A:$SI,MATCH($G$2&amp;"_"&amp;$C99,データシート2!$A$1:$SI$1,0),0)</f>
        <v>3</v>
      </c>
      <c r="I99" s="766">
        <f>VLOOKUP($D$3&amp;"_"&amp;I$3,データシート2!$A:$SI,MATCH($G$2&amp;"_"&amp;$C99,データシート2!$A$1:$SI$1,0),0)</f>
        <v>3</v>
      </c>
      <c r="J99" s="766">
        <f>VLOOKUP($D$3&amp;"_"&amp;J$3,データシート2!$A:$SI,MATCH($G$2&amp;"_"&amp;$C99,データシート2!$A$1:$SI$1,0),0)</f>
        <v>3</v>
      </c>
      <c r="K99" s="767">
        <f>VLOOKUP($D$3&amp;"_"&amp;K$3,データシート2!$A:$SI,MATCH($G$2&amp;"_"&amp;$C99,データシート2!$A$1:$SI$1,0),0)</f>
        <v>3</v>
      </c>
      <c r="L99" s="767">
        <f>VLOOKUP($D$3&amp;"_"&amp;L$3,データシート2!$A:$SI,MATCH($G$2&amp;"_"&amp;$C99,データシート2!$A$1:$SI$1,0),0)</f>
        <v>4</v>
      </c>
      <c r="M99" s="767">
        <f>VLOOKUP($D$3&amp;"_"&amp;M$3,データシート2!$A:$SI,MATCH($G$2&amp;"_"&amp;$C99,データシート2!$A$1:$SI$1,0),0)</f>
        <v>4</v>
      </c>
      <c r="N99" s="767">
        <f>VLOOKUP($D$3&amp;"_"&amp;N$3,データシート2!$A:$SI,MATCH($G$2&amp;"_"&amp;$C99,データシート2!$A$1:$SI$1,0),0)</f>
        <v>3</v>
      </c>
      <c r="O99" s="767">
        <f>VLOOKUP($D$3&amp;"_"&amp;O$3,データシート2!$A:$SI,MATCH($G$2&amp;"_"&amp;$C99,データシート2!$A$1:$SI$1,0),0)</f>
        <v>3</v>
      </c>
      <c r="P99" s="767">
        <f>VLOOKUP($D$3&amp;"_"&amp;P$3,データシート2!$A:$SI,MATCH($G$2&amp;"_"&amp;$C99,データシート2!$A$1:$SI$1,0),0)</f>
        <v>3</v>
      </c>
      <c r="Q99" s="768">
        <f>VLOOKUP($D$3&amp;"_"&amp;Q$3,データシート2!$A:$SI,MATCH($G$2&amp;"_"&amp;$C99,データシート2!$A$1:$SI$1,0),0)</f>
        <v>3</v>
      </c>
      <c r="R99" s="937">
        <f>VLOOKUP($D$3&amp;"_"&amp;R$3,データシート2!$A:$SI,MATCH($R$2&amp;"_"&amp;$C99,データシート2!$A$1:$SI$1,0),0)</f>
        <v>13.061</v>
      </c>
      <c r="S99" s="938">
        <f>VLOOKUP($D$3&amp;"_"&amp;S$3,データシート2!$A:$SI,MATCH($R$2&amp;"_"&amp;$C99,データシート2!$A$1:$SI$1,0),0)</f>
        <v>20.364999999999998</v>
      </c>
      <c r="T99" s="938">
        <f>VLOOKUP($D$3&amp;"_"&amp;T$3,データシート2!$A:$SI,MATCH($R$2&amp;"_"&amp;$C99,データシート2!$A$1:$SI$1,0),0)</f>
        <v>23.173999999999999</v>
      </c>
      <c r="U99" s="938">
        <f>VLOOKUP($D$3&amp;"_"&amp;U$3,データシート2!$A:$SI,MATCH($R$2&amp;"_"&amp;$C99,データシート2!$A$1:$SI$1,0),0)</f>
        <v>24.385000000000002</v>
      </c>
      <c r="V99" s="938">
        <f>VLOOKUP($D$3&amp;"_"&amp;V$3,データシート2!$A:$SI,MATCH($R$2&amp;"_"&amp;$C99,データシート2!$A$1:$SI$1,0),0)</f>
        <v>21.562999999999999</v>
      </c>
      <c r="W99" s="938">
        <f>VLOOKUP($D$3&amp;"_"&amp;W$3,データシート2!$A:$SI,MATCH($R$2&amp;"_"&amp;$C99,データシート2!$A$1:$SI$1,0),0)</f>
        <v>34.478999999999999</v>
      </c>
      <c r="X99" s="938">
        <f>VLOOKUP($D$3&amp;"_"&amp;X$3,データシート2!$A:$SI,MATCH($R$2&amp;"_"&amp;$C99,データシート2!$A$1:$SI$1,0),0)</f>
        <v>33.134</v>
      </c>
      <c r="Y99" s="938">
        <f>VLOOKUP($D$3&amp;"_"&amp;Y$3,データシート2!$A:$SI,MATCH($R$2&amp;"_"&amp;$C99,データシート2!$A$1:$SI$1,0),0)</f>
        <v>27.516999999999999</v>
      </c>
      <c r="Z99" s="938">
        <f>VLOOKUP($D$3&amp;"_"&amp;Z$3,データシート2!$A:$SI,MATCH($R$2&amp;"_"&amp;$C99,データシート2!$A$1:$SI$1,0),0)</f>
        <v>25.841000000000001</v>
      </c>
      <c r="AA99" s="938">
        <f>VLOOKUP($D$3&amp;"_"&amp;AA$3,データシート2!$A:$SI,MATCH($R$2&amp;"_"&amp;$C99,データシート2!$A$1:$SI$1,0),0)</f>
        <v>22.431999999999999</v>
      </c>
      <c r="AB99" s="939">
        <f>VLOOKUP($D$3&amp;"_"&amp;AB$3,データシート2!$A:$SI,MATCH($R$2&amp;"_"&amp;$C99,データシート2!$A$1:$SI$1,0),0)</f>
        <v>22.693000000000001</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2.8210000000000002</v>
      </c>
      <c r="S117" s="925">
        <f>VLOOKUP($D$3&amp;"_"&amp;S$3,データシート2!$A:$SI,MATCH($R$2&amp;"_"&amp;$B117,データシート2!$A$1:$SI$1,0),0)</f>
        <v>3.3849999999999998</v>
      </c>
      <c r="T117" s="925">
        <f>VLOOKUP($D$3&amp;"_"&amp;T$3,データシート2!$A:$SI,MATCH($R$2&amp;"_"&amp;$B117,データシート2!$A$1:$SI$1,0),0)</f>
        <v>3.7959999999999998</v>
      </c>
      <c r="U117" s="925">
        <f>VLOOKUP($D$3&amp;"_"&amp;U$3,データシート2!$A:$SI,MATCH($R$2&amp;"_"&amp;$B117,データシート2!$A$1:$SI$1,0),0)</f>
        <v>3.6280000000000001</v>
      </c>
      <c r="V117" s="925">
        <f>VLOOKUP($D$3&amp;"_"&amp;V$3,データシート2!$A:$SI,MATCH($R$2&amp;"_"&amp;$B117,データシート2!$A$1:$SI$1,0),0)</f>
        <v>3.4740000000000002</v>
      </c>
      <c r="W117" s="925">
        <f>VLOOKUP($D$3&amp;"_"&amp;W$3,データシート2!$A:$SI,MATCH($R$2&amp;"_"&amp;$B117,データシート2!$A$1:$SI$1,0),0)</f>
        <v>3.4350000000000001</v>
      </c>
      <c r="X117" s="925">
        <f>VLOOKUP($D$3&amp;"_"&amp;X$3,データシート2!$A:$SI,MATCH($R$2&amp;"_"&amp;$B117,データシート2!$A$1:$SI$1,0),0)</f>
        <v>3.4849999999999999</v>
      </c>
      <c r="Y117" s="925">
        <f>VLOOKUP($D$3&amp;"_"&amp;Y$3,データシート2!$A:$SI,MATCH($R$2&amp;"_"&amp;$B117,データシート2!$A$1:$SI$1,0),0)</f>
        <v>3.5529999999999999</v>
      </c>
      <c r="Z117" s="925">
        <f>VLOOKUP($D$3&amp;"_"&amp;Z$3,データシート2!$A:$SI,MATCH($R$2&amp;"_"&amp;$B117,データシート2!$A$1:$SI$1,0),0)</f>
        <v>3.323</v>
      </c>
      <c r="AA117" s="925">
        <f>VLOOKUP($D$3&amp;"_"&amp;AA$3,データシート2!$A:$SI,MATCH($R$2&amp;"_"&amp;$B117,データシート2!$A$1:$SI$1,0),0)</f>
        <v>3.3780000000000001</v>
      </c>
      <c r="AB117" s="926">
        <f>VLOOKUP($D$3&amp;"_"&amp;AB$3,データシート2!$A:$SI,MATCH($R$2&amp;"_"&amp;$B117,データシート2!$A$1:$SI$1,0),0)</f>
        <v>3.2530000000000001</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2.8210000000000002</v>
      </c>
      <c r="S118" s="928">
        <f>VLOOKUP($D$3&amp;"_"&amp;S$3,データシート2!$A:$SI,MATCH($R$2&amp;"_"&amp;$C118,データシート2!$A$1:$SI$1,0),0)</f>
        <v>3.3849999999999998</v>
      </c>
      <c r="T118" s="928">
        <f>VLOOKUP($D$3&amp;"_"&amp;T$3,データシート2!$A:$SI,MATCH($R$2&amp;"_"&amp;$C118,データシート2!$A$1:$SI$1,0),0)</f>
        <v>3.7959999999999998</v>
      </c>
      <c r="U118" s="928">
        <f>VLOOKUP($D$3&amp;"_"&amp;U$3,データシート2!$A:$SI,MATCH($R$2&amp;"_"&amp;$C118,データシート2!$A$1:$SI$1,0),0)</f>
        <v>3.6280000000000001</v>
      </c>
      <c r="V118" s="928">
        <f>VLOOKUP($D$3&amp;"_"&amp;V$3,データシート2!$A:$SI,MATCH($R$2&amp;"_"&amp;$C118,データシート2!$A$1:$SI$1,0),0)</f>
        <v>3.4740000000000002</v>
      </c>
      <c r="W118" s="928">
        <f>VLOOKUP($D$3&amp;"_"&amp;W$3,データシート2!$A:$SI,MATCH($R$2&amp;"_"&amp;$C118,データシート2!$A$1:$SI$1,0),0)</f>
        <v>3.4350000000000001</v>
      </c>
      <c r="X118" s="928">
        <f>VLOOKUP($D$3&amp;"_"&amp;X$3,データシート2!$A:$SI,MATCH($R$2&amp;"_"&amp;$C118,データシート2!$A$1:$SI$1,0),0)</f>
        <v>3.4849999999999999</v>
      </c>
      <c r="Y118" s="928">
        <f>VLOOKUP($D$3&amp;"_"&amp;Y$3,データシート2!$A:$SI,MATCH($R$2&amp;"_"&amp;$C118,データシート2!$A$1:$SI$1,0),0)</f>
        <v>3.5529999999999999</v>
      </c>
      <c r="Z118" s="928">
        <f>VLOOKUP($D$3&amp;"_"&amp;Z$3,データシート2!$A:$SI,MATCH($R$2&amp;"_"&amp;$C118,データシート2!$A$1:$SI$1,0),0)</f>
        <v>3.323</v>
      </c>
      <c r="AA118" s="928">
        <f>VLOOKUP($D$3&amp;"_"&amp;AA$3,データシート2!$A:$SI,MATCH($R$2&amp;"_"&amp;$C118,データシート2!$A$1:$SI$1,0),0)</f>
        <v>3.3780000000000001</v>
      </c>
      <c r="AB118" s="929">
        <f>VLOOKUP($D$3&amp;"_"&amp;AB$3,データシート2!$A:$SI,MATCH($R$2&amp;"_"&amp;$C118,データシート2!$A$1:$SI$1,0),0)</f>
        <v>3.2530000000000001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4.67</v>
      </c>
      <c r="S124" s="925">
        <f>VLOOKUP($D$3&amp;"_"&amp;S$3,データシート2!$A:$SI,MATCH($R$2&amp;"_"&amp;$B124,データシート2!$A$1:$SI$1,0),0)</f>
        <v>5.585</v>
      </c>
      <c r="T124" s="925">
        <f>VLOOKUP($D$3&amp;"_"&amp;T$3,データシート2!$A:$SI,MATCH($R$2&amp;"_"&amp;$B124,データシート2!$A$1:$SI$1,0),0)</f>
        <v>6.7709999999999999</v>
      </c>
      <c r="U124" s="925">
        <f>VLOOKUP($D$3&amp;"_"&amp;U$3,データシート2!$A:$SI,MATCH($R$2&amp;"_"&amp;$B124,データシート2!$A$1:$SI$1,0),0)</f>
        <v>6.7690000000000001</v>
      </c>
      <c r="V124" s="925">
        <f>VLOOKUP($D$3&amp;"_"&amp;V$3,データシート2!$A:$SI,MATCH($R$2&amp;"_"&amp;$B124,データシート2!$A$1:$SI$1,0),0)</f>
        <v>6.1020000000000003</v>
      </c>
      <c r="W124" s="925">
        <f>VLOOKUP($D$3&amp;"_"&amp;W$3,データシート2!$A:$SI,MATCH($R$2&amp;"_"&amp;$B124,データシート2!$A$1:$SI$1,0),0)</f>
        <v>5.4779999999999998</v>
      </c>
      <c r="X124" s="925">
        <f>VLOOKUP($D$3&amp;"_"&amp;X$3,データシート2!$A:$SI,MATCH($R$2&amp;"_"&amp;$B124,データシート2!$A$1:$SI$1,0),0)</f>
        <v>5.5990000000000002</v>
      </c>
      <c r="Y124" s="925">
        <f>VLOOKUP($D$3&amp;"_"&amp;Y$3,データシート2!$A:$SI,MATCH($R$2&amp;"_"&amp;$B124,データシート2!$A$1:$SI$1,0),0)</f>
        <v>5.4720000000000004</v>
      </c>
      <c r="Z124" s="925">
        <f>VLOOKUP($D$3&amp;"_"&amp;Z$3,データシート2!$A:$SI,MATCH($R$2&amp;"_"&amp;$B124,データシート2!$A$1:$SI$1,0),0)</f>
        <v>5.8170000000000002</v>
      </c>
      <c r="AA124" s="925">
        <f>VLOOKUP($D$3&amp;"_"&amp;AA$3,データシート2!$A:$SI,MATCH($R$2&amp;"_"&amp;$B124,データシート2!$A$1:$SI$1,0),0)</f>
        <v>4.1159999999999997</v>
      </c>
      <c r="AB124" s="926">
        <f>VLOOKUP($D$3&amp;"_"&amp;AB$3,データシート2!$A:$SI,MATCH($R$2&amp;"_"&amp;$B124,データシート2!$A$1:$SI$1,0),0)</f>
        <v>4.3259999999999996</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1</v>
      </c>
      <c r="H131" s="766">
        <f>VLOOKUP($D$3&amp;"_"&amp;H$3,データシート2!$A:$SI,MATCH($G$2&amp;"_"&amp;$C131,データシート2!$A$1:$SI$1,0),0)</f>
        <v>1</v>
      </c>
      <c r="I131" s="766">
        <f>VLOOKUP($D$3&amp;"_"&amp;I$3,データシート2!$A:$SI,MATCH($G$2&amp;"_"&amp;$C131,データシート2!$A$1:$SI$1,0),0)</f>
        <v>1</v>
      </c>
      <c r="J131" s="766">
        <f>VLOOKUP($D$3&amp;"_"&amp;J$3,データシート2!$A:$SI,MATCH($G$2&amp;"_"&amp;$C131,データシート2!$A$1:$SI$1,0),0)</f>
        <v>1</v>
      </c>
      <c r="K131" s="767">
        <f>VLOOKUP($D$3&amp;"_"&amp;K$3,データシート2!$A:$SI,MATCH($G$2&amp;"_"&amp;$C131,データシート2!$A$1:$SI$1,0),0)</f>
        <v>1</v>
      </c>
      <c r="L131" s="767">
        <f>VLOOKUP($D$3&amp;"_"&amp;L$3,データシート2!$A:$SI,MATCH($G$2&amp;"_"&amp;$C131,データシート2!$A$1:$SI$1,0),0)</f>
        <v>1</v>
      </c>
      <c r="M131" s="767">
        <f>VLOOKUP($D$3&amp;"_"&amp;M$3,データシート2!$A:$SI,MATCH($G$2&amp;"_"&amp;$C131,データシート2!$A$1:$SI$1,0),0)</f>
        <v>1</v>
      </c>
      <c r="N131" s="767">
        <f>VLOOKUP($D$3&amp;"_"&amp;N$3,データシート2!$A:$SI,MATCH($G$2&amp;"_"&amp;$C131,データシート2!$A$1:$SI$1,0),0)</f>
        <v>1</v>
      </c>
      <c r="O131" s="767">
        <f>VLOOKUP($D$3&amp;"_"&amp;O$3,データシート2!$A:$SI,MATCH($G$2&amp;"_"&amp;$C131,データシート2!$A$1:$SI$1,0),0)</f>
        <v>1</v>
      </c>
      <c r="P131" s="767">
        <f>VLOOKUP($D$3&amp;"_"&amp;P$3,データシート2!$A:$SI,MATCH($G$2&amp;"_"&amp;$C131,データシート2!$A$1:$SI$1,0),0)</f>
        <v>1</v>
      </c>
      <c r="Q131" s="768">
        <f>VLOOKUP($D$3&amp;"_"&amp;Q$3,データシート2!$A:$SI,MATCH($G$2&amp;"_"&amp;$C131,データシート2!$A$1:$SI$1,0),0)</f>
        <v>1</v>
      </c>
      <c r="R131" s="946">
        <f>VLOOKUP($D$3&amp;"_"&amp;R$3,データシート2!$A:$SI,MATCH($R$2&amp;"_"&amp;$C131,データシート2!$A$1:$SI$1,0),0)</f>
        <v>4.67</v>
      </c>
      <c r="S131" s="938">
        <f>VLOOKUP($D$3&amp;"_"&amp;S$3,データシート2!$A:$SI,MATCH($R$2&amp;"_"&amp;$C131,データシート2!$A$1:$SI$1,0),0)</f>
        <v>5.585</v>
      </c>
      <c r="T131" s="938">
        <f>VLOOKUP($D$3&amp;"_"&amp;T$3,データシート2!$A:$SI,MATCH($R$2&amp;"_"&amp;$C131,データシート2!$A$1:$SI$1,0),0)</f>
        <v>6.7709999999999999</v>
      </c>
      <c r="U131" s="938">
        <f>VLOOKUP($D$3&amp;"_"&amp;U$3,データシート2!$A:$SI,MATCH($R$2&amp;"_"&amp;$C131,データシート2!$A$1:$SI$1,0),0)</f>
        <v>6.7690000000000001</v>
      </c>
      <c r="V131" s="938">
        <f>VLOOKUP($D$3&amp;"_"&amp;V$3,データシート2!$A:$SI,MATCH($R$2&amp;"_"&amp;$C131,データシート2!$A$1:$SI$1,0),0)</f>
        <v>6.1020000000000003</v>
      </c>
      <c r="W131" s="938">
        <f>VLOOKUP($D$3&amp;"_"&amp;W$3,データシート2!$A:$SI,MATCH($R$2&amp;"_"&amp;$C131,データシート2!$A$1:$SI$1,0),0)</f>
        <v>5.4779999999999998</v>
      </c>
      <c r="X131" s="938">
        <f>VLOOKUP($D$3&amp;"_"&amp;X$3,データシート2!$A:$SI,MATCH($R$2&amp;"_"&amp;$C131,データシート2!$A$1:$SI$1,0),0)</f>
        <v>5.5990000000000002</v>
      </c>
      <c r="Y131" s="938">
        <f>VLOOKUP($D$3&amp;"_"&amp;Y$3,データシート2!$A:$SI,MATCH($R$2&amp;"_"&amp;$C131,データシート2!$A$1:$SI$1,0),0)</f>
        <v>5.4720000000000004</v>
      </c>
      <c r="Z131" s="938">
        <f>VLOOKUP($D$3&amp;"_"&amp;Z$3,データシート2!$A:$SI,MATCH($R$2&amp;"_"&amp;$C131,データシート2!$A$1:$SI$1,0),0)</f>
        <v>5.8170000000000002</v>
      </c>
      <c r="AA131" s="938">
        <f>VLOOKUP($D$3&amp;"_"&amp;AA$3,データシート2!$A:$SI,MATCH($R$2&amp;"_"&amp;$C131,データシート2!$A$1:$SI$1,0),0)</f>
        <v>4.1159999999999997</v>
      </c>
      <c r="AB131" s="939">
        <f>VLOOKUP($D$3&amp;"_"&amp;AB$3,データシート2!$A:$SI,MATCH($R$2&amp;"_"&amp;$C131,データシート2!$A$1:$SI$1,0),0)</f>
        <v>4.3259999999999996</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2025-03-04T09:31:43Z</dcterms:created>
  <dcterms:modified xsi:type="dcterms:W3CDTF">2025-03-04T09:31:43Z</dcterms:modified>
  <cp:category/>
  <cp:contentStatus/>
</cp:coreProperties>
</file>