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14703DC-FF4A-45CE-A351-2BF2AC712FD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<sst xmlns="http://schemas.openxmlformats.org/spreadsheetml/2006/main" count="16739" uniqueCount="2448">
  <si>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</si>
  <si>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</si>
  <si>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</si>
  <si>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</si>
  <si>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</si>
  <si>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</si>
  <si>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</si>
  <si>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</si>
  <si>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</si>
  <si>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</si>
  <si>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</si>
  <si>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</si>
  <si>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</si>
  <si>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</si>
  <si>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</si>
  <si>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</si>
  <si>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</si>
  <si>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</si>
  <si>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</si>
  <si>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</si>
  <si>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</si>
  <si>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</si>
  <si>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</si>
  <si>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</si>
  <si>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</si>
  <si>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</si>
  <si>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</si>
  <si>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</si>
  <si>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</si>
  <si>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</si>
  <si>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</si>
  <si>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</si>
  <si>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</si>
  <si>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</si>
  <si>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</si>
  <si>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</si>
  <si>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</si>
  <si>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</si>
  <si>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</si>
  <si>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</si>
  <si>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</si>
  <si>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</si>
  <si>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</si>
  <si>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</si>
  <si>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</si>
  <si>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</si>
  <si>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</si>
  <si>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</si>
  <si>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</si>
  <si>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</si>
  <si>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</si>
  <si>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</si>
  <si>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</si>
  <si>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</si>
  <si>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</si>
  <si>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</si>
  <si>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</si>
  <si>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</si>
  <si>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</si>
  <si>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</si>
  <si>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</si>
  <si>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</si>
  <si>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</si>
  <si>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</si>
  <si>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</si>
  <si>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</si>
  <si>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</si>
  <si>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</si>
  <si>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</si>
  <si>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</si>
  <si>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</si>
  <si>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</si>
  <si>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</si>
  <si>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</si>
  <si>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</si>
  <si>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</si>
  <si>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</si>
  <si>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</si>
  <si>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</si>
  <si>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</si>
  <si>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</si>
  <si>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</si>
  <si>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</si>
  <si>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</si>
  <si>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</si>
  <si>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</si>
  <si>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</si>
  <si>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</si>
  <si>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</si>
  <si>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</si>
  <si>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</si>
  <si>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</si>
  <si>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</si>
  <si>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</si>
  <si>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</si>
  <si>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</si>
  <si>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</si>
  <si>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</si>
  <si>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</si>
  <si>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</si>
  <si>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</si>
  <si>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</si>
  <si>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</si>
  <si>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</si>
  <si>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</si>
  <si>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</si>
  <si>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</si>
  <si>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</si>
  <si>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</si>
  <si>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</si>
  <si>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</si>
  <si>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</si>
  <si>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</si>
  <si>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</si>
  <si>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</si>
  <si>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</si>
  <si>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</si>
  <si>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</si>
  <si>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</si>
  <si>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</si>
  <si>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</si>
  <si>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</si>
  <si>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</si>
  <si>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</si>
  <si>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</si>
  <si>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</si>
  <si>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</si>
  <si>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</si>
  <si>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</si>
  <si>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</si>
  <si>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</si>
  <si>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</si>
  <si>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</si>
  <si>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</si>
  <si>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</si>
  <si>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</si>
  <si>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</si>
  <si>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</si>
  <si>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</si>
  <si>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</si>
  <si>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</si>
  <si>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</si>
  <si>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</si>
  <si>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</si>
  <si>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</si>
  <si>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</si>
  <si>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</si>
  <si>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</si>
  <si>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</si>
  <si>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</si>
  <si>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</si>
  <si>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</si>
  <si>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</si>
  <si>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</si>
  <si>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</si>
  <si>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</si>
  <si>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</si>
  <si>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</si>
  <si>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</si>
  <si>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</si>
  <si>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</si>
  <si>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</si>
  <si>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</si>
  <si>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</si>
  <si>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</si>
  <si>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</si>
  <si>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</si>
  <si>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</si>
  <si>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</si>
  <si>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</si>
  <si>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</si>
  <si>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</si>
  <si>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</si>
  <si>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</si>
  <si>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</si>
  <si>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</si>
  <si>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</si>
  <si>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</si>
  <si>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</si>
  <si>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</si>
  <si>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</si>
  <si>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</si>
  <si>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</si>
  <si>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</si>
  <si>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</si>
  <si>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</si>
  <si>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</si>
  <si>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</si>
  <si>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</si>
  <si>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</si>
  <si>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</si>
  <si>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</si>
  <si>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</si>
  <si>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</si>
  <si>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</si>
  <si>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</si>
  <si>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</si>
  <si>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</si>
  <si>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</si>
  <si>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</si>
  <si>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</si>
  <si>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</si>
  <si>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</si>
  <si>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</si>
  <si>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</si>
  <si>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</si>
  <si>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</si>
  <si>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</si>
  <si>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</si>
  <si>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</si>
  <si>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</si>
  <si>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</si>
  <si>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</si>
  <si>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</si>
  <si>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</si>
  <si>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</si>
  <si>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</si>
  <si>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</si>
  <si>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</si>
  <si>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</si>
  <si>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</si>
  <si>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</si>
  <si>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</si>
  <si>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</si>
  <si>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</si>
  <si>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</si>
  <si>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</si>
  <si>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</si>
  <si>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</si>
  <si>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</si>
  <si>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</si>
  <si>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</si>
  <si>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</si>
  <si>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</si>
  <si>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</si>
  <si>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</si>
  <si>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</si>
  <si>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</si>
  <si>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</si>
  <si>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</si>
  <si>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</si>
  <si>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</si>
  <si>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</si>
  <si>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</si>
  <si>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</si>
  <si>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</si>
  <si>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</si>
  <si>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</si>
  <si>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</si>
  <si>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</si>
  <si>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</si>
  <si>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</si>
  <si>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</si>
  <si>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</si>
  <si>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</si>
  <si>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</si>
  <si>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</si>
  <si>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</si>
  <si>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</si>
  <si>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</si>
  <si>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</si>
  <si>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</si>
  <si>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</si>
  <si>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</si>
  <si>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</si>
  <si>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</si>
  <si>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</si>
  <si>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</si>
  <si>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</si>
  <si>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</si>
  <si>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</si>
  <si>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</si>
  <si>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</si>
  <si>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</si>
  <si>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</si>
  <si>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</si>
  <si>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</si>
  <si>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</si>
  <si>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</si>
  <si>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</si>
  <si>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</si>
  <si>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</si>
  <si>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</si>
  <si>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</si>
  <si>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</si>
  <si>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</si>
  <si>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</si>
  <si>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</si>
  <si>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</si>
  <si>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</si>
  <si>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</si>
  <si>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</si>
  <si>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</si>
  <si>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</si>
  <si>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</si>
  <si>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</si>
  <si>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</si>
  <si>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</si>
  <si>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</si>
  <si>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</si>
  <si>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</si>
  <si>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</si>
  <si>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</si>
  <si>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</si>
  <si>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</si>
  <si>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</si>
  <si>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</si>
  <si>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</si>
  <si>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</si>
  <si>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</si>
  <si>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</si>
  <si>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</si>
  <si>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</si>
  <si>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</si>
  <si>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</si>
  <si>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</si>
  <si>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</si>
  <si>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</si>
  <si>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</si>
  <si>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</si>
  <si>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</si>
  <si>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</si>
  <si>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</si>
  <si>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</si>
  <si>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</si>
  <si>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</si>
  <si>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</si>
  <si>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</si>
  <si>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</si>
  <si>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</si>
  <si>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</si>
  <si>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</si>
  <si>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</si>
  <si>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</si>
  <si>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</si>
  <si>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</si>
  <si>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</si>
  <si>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</si>
  <si>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</si>
  <si>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</si>
  <si>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</si>
  <si>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</si>
  <si>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</si>
  <si>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</si>
  <si>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</si>
  <si>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</si>
  <si>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</si>
  <si>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</si>
  <si>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</si>
  <si>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</si>
  <si>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</si>
  <si>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</si>
  <si>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</si>
  <si>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</si>
  <si>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</si>
  <si>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</si>
  <si>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</si>
  <si>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</si>
  <si>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</si>
  <si>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</si>
  <si>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</si>
  <si>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</si>
  <si>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</si>
  <si>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</si>
  <si>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</si>
  <si>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</si>
  <si>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</si>
  <si>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</si>
  <si>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</si>
  <si>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</si>
  <si>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</si>
  <si>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</si>
  <si>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</si>
  <si>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</si>
  <si>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</si>
  <si>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</si>
  <si>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</si>
  <si>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</si>
  <si>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</si>
  <si>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</si>
  <si>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</si>
  <si>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</si>
  <si>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</si>
  <si>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</si>
  <si>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</si>
  <si>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</si>
  <si>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</si>
  <si>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</si>
  <si>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</si>
  <si>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</si>
  <si>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</si>
  <si>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</si>
  <si>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</si>
  <si>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</si>
  <si>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</si>
  <si>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</si>
  <si>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</si>
  <si>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</si>
  <si>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</si>
  <si>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</si>
  <si>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</si>
  <si>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</si>
  <si>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</si>
  <si>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</si>
  <si>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</si>
  <si>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</si>
  <si>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</si>
  <si>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</si>
  <si>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</si>
  <si>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</si>
  <si>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</si>
  <si>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</si>
  <si>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</si>
  <si>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</si>
  <si>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</si>
  <si>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</si>
  <si>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</si>
  <si>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</si>
  <si>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</si>
  <si>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</si>
  <si>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</si>
  <si>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</si>
  <si>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</si>
  <si>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</si>
  <si>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</si>
  <si>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</si>
  <si>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</si>
  <si>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</si>
  <si>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</si>
  <si>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</si>
  <si>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</si>
  <si>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</si>
  <si>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</si>
  <si>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</si>
  <si>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</si>
  <si>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</si>
  <si>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</si>
  <si>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</si>
  <si>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</si>
  <si>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</si>
  <si>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</si>
  <si>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</si>
  <si>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</si>
  <si>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</si>
  <si>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</si>
  <si>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</si>
  <si>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</si>
  <si>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</si>
  <si>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</si>
  <si>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</si>
  <si>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</si>
  <si>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</si>
  <si>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</si>
  <si>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</si>
  <si>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</si>
  <si>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</si>
  <si>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</si>
  <si>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</si>
  <si>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</si>
  <si>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</si>
  <si>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</si>
  <si>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</si>
  <si>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</si>
  <si>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</si>
  <si>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</si>
  <si>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</si>
  <si>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</si>
  <si>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</si>
  <si>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</si>
  <si>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</si>
  <si>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</si>
  <si>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</si>
  <si>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</si>
  <si>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</si>
  <si>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</si>
  <si>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</si>
  <si>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</si>
  <si>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</si>
  <si>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</si>
  <si>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</si>
  <si>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</si>
  <si>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</si>
  <si>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</si>
  <si>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</si>
  <si>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</si>
  <si>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</si>
  <si>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</si>
  <si>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</si>
  <si>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</si>
  <si>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</si>
  <si>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</si>
  <si>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</si>
  <si>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</si>
  <si>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</si>
  <si>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</si>
  <si>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</si>
  <si>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</si>
  <si>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</si>
  <si>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</si>
  <si>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</si>
  <si>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</si>
  <si>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</si>
  <si>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</si>
  <si>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</si>
  <si>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</si>
  <si>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</si>
  <si>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</si>
  <si>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</si>
  <si>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</si>
  <si>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</si>
  <si>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</si>
  <si>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</si>
  <si>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</si>
  <si>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</si>
  <si>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</si>
  <si>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</si>
  <si>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</si>
  <si>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</si>
  <si>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</si>
  <si>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</si>
  <si>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</si>
  <si>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</si>
  <si>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</si>
  <si>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</si>
  <si>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</si>
  <si>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</si>
  <si>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</si>
  <si>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</si>
  <si>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</si>
  <si>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</si>
  <si>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</si>
  <si>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</si>
  <si>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</si>
  <si>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</si>
  <si>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</si>
  <si>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</si>
  <si>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</si>
  <si>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</si>
  <si>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</si>
  <si>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</si>
  <si>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</si>
  <si>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</si>
  <si>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</si>
  <si>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</si>
  <si>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</si>
  <si>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</si>
  <si>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</si>
  <si>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</si>
  <si>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</si>
  <si>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</si>
  <si>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</si>
  <si>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</si>
  <si>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</si>
  <si>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</si>
  <si>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</si>
  <si>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</si>
  <si>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</si>
  <si>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</si>
  <si>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</si>
  <si>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</si>
  <si>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</si>
  <si>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</si>
  <si>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</si>
  <si>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</si>
  <si>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</si>
  <si>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</si>
  <si>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</si>
  <si>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</si>
  <si>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</si>
  <si>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</si>
  <si>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</si>
  <si>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</si>
  <si>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</si>
  <si>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</si>
  <si>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</si>
  <si>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</si>
  <si>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</si>
  <si>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</si>
  <si>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</si>
  <si>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</si>
  <si>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</si>
  <si>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</si>
  <si>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</si>
  <si>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</si>
  <si>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</si>
  <si>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</si>
  <si>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</si>
  <si>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</si>
  <si>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</si>
  <si>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</si>
  <si>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</si>
  <si>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</si>
  <si>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</si>
  <si>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</si>
  <si>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</si>
  <si>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</si>
  <si>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</si>
  <si>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</si>
  <si>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</si>
  <si>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</si>
  <si>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</si>
  <si>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</si>
  <si>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</si>
  <si>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</si>
  <si>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</si>
  <si>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</si>
  <si>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</si>
  <si>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</si>
  <si>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</si>
  <si>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</si>
  <si>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</si>
  <si>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</si>
  <si>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</si>
  <si>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</si>
  <si>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</si>
  <si>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</si>
  <si>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</si>
  <si>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</si>
  <si>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</si>
  <si>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</si>
  <si>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</si>
  <si>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</si>
  <si>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</si>
  <si>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</si>
  <si>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</si>
  <si>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</si>
  <si>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</si>
  <si>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</si>
  <si>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</si>
  <si>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</si>
  <si>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</si>
  <si>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</si>
  <si>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</si>
  <si>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</si>
  <si>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</si>
  <si>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</si>
  <si>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</si>
  <si>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</si>
  <si>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</si>
  <si>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</si>
  <si>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</si>
  <si>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</si>
  <si>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</si>
  <si>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</si>
  <si>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</si>
  <si>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</si>
  <si>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</si>
  <si>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</si>
  <si>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</si>
  <si>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</si>
  <si>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</si>
  <si>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</si>
  <si>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</si>
  <si>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</si>
  <si>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</si>
  <si>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</si>
  <si>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</si>
  <si>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</si>
  <si>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</si>
  <si>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</si>
  <si>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</si>
  <si>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</si>
  <si>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</si>
  <si>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</si>
  <si>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</si>
  <si>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</si>
  <si>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</si>
  <si>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</si>
  <si>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</si>
  <si>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</si>
  <si>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</si>
  <si>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</si>
  <si>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</si>
  <si>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</si>
  <si>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</si>
  <si>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</si>
  <si>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</si>
  <si>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</si>
  <si>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</si>
  <si>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</si>
  <si>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</si>
  <si>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</si>
  <si>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</si>
  <si>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</si>
  <si>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</si>
  <si>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</si>
  <si>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</si>
  <si>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</si>
  <si>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</si>
  <si>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</si>
  <si>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</si>
  <si>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</si>
  <si>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</si>
  <si>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</si>
  <si>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</si>
  <si>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</si>
  <si>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</si>
  <si>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</si>
  <si>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</si>
  <si>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</si>
  <si>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</si>
  <si>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</si>
  <si>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</si>
  <si>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</si>
  <si>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</si>
  <si>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</si>
  <si>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</si>
  <si>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</si>
  <si>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</si>
  <si>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</si>
  <si>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</si>
  <si>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</si>
  <si>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</si>
  <si>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</si>
  <si>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</si>
  <si>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</si>
  <si>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</si>
  <si>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</si>
  <si>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</si>
  <si>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</si>
  <si>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</si>
  <si>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</si>
  <si>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</si>
  <si>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</si>
  <si>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</si>
  <si>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</si>
  <si>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</si>
  <si>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</si>
  <si>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</si>
  <si>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</si>
  <si>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</si>
  <si>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</si>
  <si>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</si>
  <si>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</si>
  <si>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</si>
  <si>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</si>
  <si>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</si>
  <si>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</si>
  <si>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</si>
  <si>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</si>
  <si>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</si>
  <si>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</si>
  <si>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</si>
  <si>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</si>
  <si>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</si>
  <si>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</si>
  <si>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</si>
  <si>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</si>
  <si>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</si>
  <si>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</si>
  <si>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</si>
  <si>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</si>
  <si>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</si>
  <si>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</si>
  <si>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</si>
  <si>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</si>
  <si>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</si>
  <si>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</si>
  <si>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</si>
  <si>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</si>
  <si>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</si>
  <si>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</si>
  <si>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</si>
  <si>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</si>
  <si>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</si>
  <si>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</si>
  <si>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</si>
  <si>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</si>
  <si>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</si>
  <si>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</si>
  <si>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</si>
  <si>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</si>
  <si>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</si>
  <si>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</si>
  <si>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</si>
  <si>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</si>
  <si>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</si>
  <si>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</si>
  <si>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</si>
  <si>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</si>
  <si>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</si>
  <si>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</si>
  <si>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</si>
  <si>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</si>
  <si>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</si>
  <si>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</si>
  <si>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</si>
  <si>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</si>
  <si>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</si>
  <si>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</si>
  <si>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</si>
  <si>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</si>
  <si>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</si>
  <si>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</si>
  <si>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</si>
  <si>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</si>
  <si>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</si>
  <si>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</si>
  <si>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</si>
  <si>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</si>
  <si>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</si>
  <si>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</si>
  <si>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</si>
  <si>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</si>
  <si>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</si>
  <si>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</si>
  <si>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</si>
  <si>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</si>
  <si>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</si>
  <si>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</si>
  <si>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</si>
  <si>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</si>
  <si>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</si>
  <si>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</si>
  <si>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</si>
  <si>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</si>
  <si>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</si>
  <si>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</si>
  <si>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</si>
  <si>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</si>
  <si>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</si>
  <si>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</si>
  <si>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</si>
  <si>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</si>
  <si>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</si>
  <si>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</si>
  <si>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</si>
  <si>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</si>
  <si>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</si>
  <si>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</si>
  <si>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</si>
  <si>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</si>
  <si>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</si>
  <si>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</si>
  <si>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</si>
  <si>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</si>
  <si>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</si>
  <si>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</si>
  <si>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</si>
  <si>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</si>
  <si>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</si>
  <si>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</si>
  <si>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</si>
  <si>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</si>
  <si>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</si>
  <si>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</si>
  <si>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</si>
  <si>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</si>
  <si>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</si>
  <si>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</si>
  <si>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</si>
  <si>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</si>
  <si>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</si>
  <si>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</si>
  <si>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</si>
  <si>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</si>
  <si>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</si>
  <si>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</si>
  <si>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</si>
  <si>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</si>
  <si>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</si>
  <si>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</si>
  <si>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</si>
  <si>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</si>
  <si>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</si>
  <si>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</si>
  <si>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</si>
  <si>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</si>
  <si>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</si>
  <si>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</si>
  <si>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</si>
  <si>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</si>
  <si>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</si>
  <si>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</si>
  <si>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</si>
  <si>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</si>
  <si>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</si>
  <si>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</si>
  <si>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</si>
  <si>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</si>
  <si>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</si>
  <si>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</si>
  <si>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</si>
  <si>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</si>
  <si>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</si>
  <si>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</si>
  <si>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</si>
  <si>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</si>
  <si>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</si>
  <si>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</si>
  <si>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</si>
  <si>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</si>
  <si>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</si>
  <si>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</si>
  <si>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</si>
  <si>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</si>
  <si>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</si>
  <si>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</si>
  <si>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</si>
  <si>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</si>
  <si>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</si>
  <si>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</si>
  <si>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</si>
  <si>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</si>
  <si>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</si>
  <si>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</si>
  <si>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</si>
  <si>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</si>
  <si>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</si>
  <si>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</si>
  <si>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</si>
  <si>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</si>
  <si>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</si>
  <si>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</si>
  <si>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</si>
  <si>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</si>
  <si>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</si>
  <si>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</si>
  <si>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</si>
  <si>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</si>
  <si>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</si>
  <si>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</si>
  <si>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</si>
  <si>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</si>
  <si>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</si>
  <si>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</si>
  <si>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</si>
  <si>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</si>
  <si>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</si>
  <si>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</si>
  <si>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</si>
  <si>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</si>
  <si>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</si>
  <si>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</si>
  <si>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</si>
  <si>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</si>
  <si>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</si>
  <si>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</si>
  <si>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</si>
  <si>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</si>
  <si>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</si>
  <si>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</si>
  <si>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</si>
  <si>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</si>
  <si>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</si>
  <si>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</si>
  <si>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</si>
  <si>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</si>
  <si>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</si>
  <si>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</si>
  <si>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</si>
  <si>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</si>
  <si>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</si>
  <si>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</si>
  <si>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</si>
  <si>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</si>
  <si>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</si>
  <si>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</si>
  <si>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</si>
  <si>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</si>
  <si>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</si>
  <si>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</si>
  <si>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</si>
  <si>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</si>
  <si>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</si>
  <si>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</si>
  <si>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</si>
  <si>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</si>
  <si>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</si>
  <si>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</si>
  <si>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</si>
  <si>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</si>
  <si>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</si>
  <si>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</si>
  <si>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</si>
  <si>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</si>
  <si>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</si>
  <si>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</si>
  <si>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</si>
  <si>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</si>
  <si>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</si>
  <si>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</si>
  <si>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</si>
  <si>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</si>
  <si>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</si>
  <si>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</si>
  <si>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</si>
  <si>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</si>
  <si>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</si>
  <si>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</si>
  <si>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</si>
  <si>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</si>
  <si>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</si>
  <si>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</si>
  <si>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</si>
  <si>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</si>
  <si>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</si>
  <si>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</si>
  <si>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</si>
  <si>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</si>
  <si>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</si>
  <si>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</si>
  <si>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</si>
  <si>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</si>
  <si>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</si>
  <si>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</si>
  <si>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</si>
  <si>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</si>
  <si>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</si>
  <si>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</si>
  <si>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</si>
  <si>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</si>
  <si>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</si>
  <si>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</si>
  <si>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</si>
  <si>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</si>
  <si>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</si>
  <si>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</si>
  <si>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</si>
  <si>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</si>
  <si>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</si>
  <si>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</si>
  <si>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</si>
  <si>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</si>
  <si>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</si>
  <si>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</si>
  <si>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</si>
  <si>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</si>
  <si>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</si>
  <si>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</si>
  <si>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</si>
  <si>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</si>
  <si>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</si>
  <si>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</si>
  <si>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</si>
  <si>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</si>
  <si>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</si>
  <si>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</si>
  <si>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</si>
  <si>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</si>
  <si>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</si>
  <si>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</si>
  <si>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</si>
  <si>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</si>
  <si>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</si>
  <si>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</si>
  <si>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</si>
  <si>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</si>
  <si>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</si>
  <si>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</si>
  <si>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</si>
  <si>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</si>
  <si>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</si>
  <si>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</si>
  <si>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</si>
  <si>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</si>
  <si>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</si>
  <si>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</si>
  <si>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</si>
  <si>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</si>
  <si>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</si>
  <si>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</si>
  <si>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</si>
  <si>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</si>
  <si>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</si>
  <si>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</si>
  <si>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</si>
  <si>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</si>
  <si>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</si>
  <si>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</si>
  <si>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</si>
  <si>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</si>
  <si>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</si>
  <si>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</si>
  <si>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</si>
  <si>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</si>
  <si>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</si>
  <si>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</si>
  <si>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</si>
  <si>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</si>
  <si>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</si>
  <si>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</si>
  <si>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</si>
  <si>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</si>
  <si>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</si>
  <si>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</si>
  <si>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</si>
  <si>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</si>
  <si>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</si>
  <si>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</si>
  <si>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</si>
  <si>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</si>
  <si>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</si>
  <si>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</si>
  <si>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</si>
  <si>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</si>
  <si>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</si>
  <si>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</si>
  <si>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</si>
  <si>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</si>
  <si>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</si>
  <si>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</si>
  <si>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</si>
  <si>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</si>
  <si>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</si>
  <si>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</si>
  <si>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</si>
  <si>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</si>
  <si>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</si>
  <si>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</si>
  <si>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</si>
  <si>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</si>
  <si>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</si>
  <si>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</si>
  <si>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</si>
  <si>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</si>
  <si>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</si>
  <si>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</si>
  <si>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</si>
  <si>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</si>
  <si>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</si>
  <si>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</si>
  <si>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</si>
  <si>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</si>
  <si>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</si>
  <si>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</si>
  <si>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</si>
  <si>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</si>
  <si>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</si>
  <si>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</si>
  <si>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</si>
  <si>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</si>
  <si>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</si>
  <si>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</si>
  <si>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</si>
  <si>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</si>
  <si>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</si>
  <si>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</si>
  <si>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</si>
  <si>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</si>
  <si>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</si>
  <si>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</si>
  <si>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</si>
  <si>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</si>
  <si>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</si>
  <si>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</si>
  <si>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</si>
  <si>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</si>
  <si>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</si>
  <si>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</si>
  <si>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</si>
  <si>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</si>
  <si>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</si>
  <si>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</si>
  <si>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</si>
  <si>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</si>
  <si>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</si>
  <si>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</si>
  <si>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</si>
  <si>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</si>
  <si>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</si>
  <si>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</si>
  <si>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</si>
  <si>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</si>
  <si>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</si>
  <si>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</si>
  <si>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</si>
  <si>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</si>
  <si>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</si>
  <si>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</si>
  <si>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</si>
  <si>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</si>
  <si>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</si>
  <si>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</si>
  <si>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</si>
  <si>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</si>
  <si>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</si>
  <si>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</si>
  <si>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</si>
  <si>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</si>
  <si>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</si>
  <si>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</si>
  <si>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</si>
  <si>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</si>
  <si>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</si>
  <si>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</si>
  <si>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</si>
  <si>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</si>
  <si>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</si>
  <si>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</si>
  <si>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</si>
  <si>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</si>
  <si>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</si>
  <si>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</si>
  <si>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</si>
  <si>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</si>
  <si>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</si>
  <si>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</si>
  <si>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</si>
  <si>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</si>
  <si>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</si>
  <si>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</si>
  <si>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</si>
  <si>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</si>
  <si>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</si>
  <si>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</si>
  <si>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</si>
  <si>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</si>
  <si>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</si>
  <si>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</si>
  <si>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</si>
  <si>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</si>
  <si>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</si>
  <si>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</si>
  <si>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</si>
  <si>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</si>
  <si>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</si>
  <si>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</si>
  <si>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</si>
  <si>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</si>
  <si>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</si>
  <si>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</si>
  <si>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</si>
  <si>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</si>
  <si>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</si>
  <si>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</si>
  <si>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</si>
  <si>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</si>
  <si>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</si>
  <si>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</si>
  <si>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</si>
  <si>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</si>
  <si>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</si>
  <si>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</si>
  <si>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</si>
  <si>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</si>
  <si>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</si>
  <si>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</si>
  <si>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</si>
  <si>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</si>
  <si>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</si>
  <si>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</si>
  <si>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</si>
  <si>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</si>
  <si>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</si>
  <si>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</si>
  <si>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</si>
  <si>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</si>
  <si>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</si>
  <si>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</si>
  <si>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</si>
  <si>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</si>
  <si>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</si>
  <si>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</si>
  <si>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</si>
  <si>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</si>
  <si>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</si>
  <si>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</si>
  <si>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</si>
  <si>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</si>
  <si>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</si>
  <si>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</si>
  <si>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</si>
  <si>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</si>
  <si>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</si>
  <si>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</si>
  <si>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</si>
  <si>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</si>
  <si>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</si>
  <si>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</si>
  <si>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</si>
  <si>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</si>
  <si>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</si>
  <si>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</si>
  <si>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</si>
  <si>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</si>
  <si>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</si>
  <si>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</si>
  <si>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</si>
  <si>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</si>
  <si>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</si>
  <si>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</si>
  <si>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</si>
  <si>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</si>
  <si>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</si>
  <si>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</si>
  <si>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</si>
  <si>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</si>
  <si>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</si>
  <si>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</si>
  <si>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</si>
  <si>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</si>
  <si>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</si>
  <si>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</si>
  <si>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</si>
  <si>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</si>
  <si>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</si>
  <si>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</si>
  <si>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</si>
  <si>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</si>
  <si>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</si>
  <si>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</si>
  <si>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</si>
  <si>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</si>
  <si>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</si>
  <si>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</si>
  <si>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</si>
  <si>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</si>
  <si>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</si>
  <si>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</si>
  <si>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</si>
  <si>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</si>
  <si>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</si>
  <si>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</si>
  <si>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</si>
  <si>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</si>
  <si>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</si>
  <si>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</si>
  <si>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</si>
  <si>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</si>
  <si>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</si>
  <si>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</si>
  <si>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</si>
  <si>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</si>
  <si>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</si>
  <si>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</si>
  <si>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</si>
  <si>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</si>
  <si>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</si>
  <si>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</si>
  <si>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</si>
  <si>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</si>
  <si>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</si>
  <si>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</si>
  <si>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</si>
  <si>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</si>
  <si>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</si>
  <si>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</si>
  <si>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</si>
  <si>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</si>
  <si>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</si>
  <si>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</si>
  <si>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</si>
  <si>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</si>
  <si>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</si>
  <si>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</si>
  <si>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</si>
  <si>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</si>
  <si>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</si>
  <si>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</si>
  <si>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</si>
  <si>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</si>
  <si>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</si>
  <si>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</si>
  <si>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</si>
  <si>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</si>
  <si>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</si>
  <si>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</si>
  <si>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</si>
  <si>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</si>
  <si>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</si>
  <si>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</si>
  <si>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</si>
  <si>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</si>
  <si>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</si>
  <si>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</si>
  <si>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</si>
  <si>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</si>
  <si>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</si>
  <si>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</si>
  <si>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</si>
  <si>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</si>
  <si>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</si>
  <si>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</si>
  <si>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</si>
  <si>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</si>
  <si>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</si>
  <si>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</si>
  <si>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</si>
  <si>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</si>
  <si>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</si>
  <si>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</si>
  <si>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</si>
  <si>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</si>
  <si>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</si>
  <si>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</si>
  <si>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</si>
  <si>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</si>
  <si>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</si>
  <si>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</si>
  <si>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</si>
  <si>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</si>
  <si>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</si>
  <si>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</si>
  <si>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</si>
  <si>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</si>
  <si>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</si>
  <si>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</si>
  <si>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</si>
  <si>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</si>
  <si>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</si>
  <si>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</si>
  <si>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</si>
  <si>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</si>
  <si>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</si>
  <si>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</si>
  <si>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</si>
  <si>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</si>
  <si>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</si>
  <si>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</si>
  <si>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</si>
  <si>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</si>
  <si>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</si>
  <si>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</si>
  <si>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</si>
  <si>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</si>
  <si>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</si>
  <si>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</si>
  <si>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</si>
  <si>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</si>
  <si>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</si>
  <si>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</si>
  <si>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</si>
  <si>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</si>
  <si>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</si>
  <si>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</si>
  <si>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</si>
  <si>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</si>
  <si>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</si>
  <si>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</si>
  <si>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</si>
  <si>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</si>
  <si>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</si>
  <si>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</si>
  <si>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</si>
  <si>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</si>
  <si>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</si>
  <si>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</si>
  <si>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</si>
  <si>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</si>
  <si>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</si>
  <si>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</si>
  <si>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</si>
  <si>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</si>
  <si>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</si>
  <si>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</si>
  <si>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</si>
  <si>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</si>
  <si>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</si>
  <si>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</si>
  <si>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</si>
  <si>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</si>
  <si>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</si>
  <si>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</si>
  <si>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</si>
  <si>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</si>
  <si>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</si>
  <si>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</si>
  <si>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</si>
  <si>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</si>
  <si>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</si>
  <si>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</si>
  <si>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</si>
  <si>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</si>
  <si>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</si>
  <si>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</si>
  <si>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</si>
  <si>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</si>
  <si>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</si>
  <si>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</si>
  <si>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</si>
  <si>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</si>
  <si>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</si>
  <si>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</si>
  <si>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</si>
  <si>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</si>
  <si>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</si>
  <si>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</si>
  <si>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</si>
  <si>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</si>
  <si>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</si>
  <si>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</si>
  <si>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</si>
  <si>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</si>
  <si>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</si>
  <si>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</si>
  <si>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</si>
  <si>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</si>
  <si>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</si>
  <si>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</si>
  <si>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</si>
  <si>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</si>
  <si>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</si>
  <si>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</si>
  <si>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</si>
  <si>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</si>
  <si>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</si>
  <si>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</si>
  <si>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</si>
  <si>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</si>
  <si>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</si>
  <si>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</si>
  <si>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</si>
  <si>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</si>
  <si>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</si>
  <si>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</si>
  <si>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</si>
  <si>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</si>
  <si>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</si>
  <si>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</si>
  <si>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</si>
  <si>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</si>
  <si>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</si>
  <si>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</si>
  <si>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</si>
  <si>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</si>
  <si>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</si>
  <si>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</si>
  <si>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</si>
  <si>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</si>
  <si>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</si>
  <si>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</si>
  <si>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</si>
  <si>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</si>
  <si>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</si>
  <si>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</si>
  <si>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</si>
  <si>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</si>
  <si>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</si>
  <si>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</si>
  <si>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</si>
  <si>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</si>
  <si>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</si>
  <si>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</si>
  <si>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</si>
  <si>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</si>
  <si>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</si>
  <si>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</si>
  <si>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</si>
  <si>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</si>
  <si>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</si>
  <si>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</si>
  <si>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</si>
  <si>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</si>
  <si>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</si>
  <si>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</si>
  <si>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</si>
  <si>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</si>
  <si>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</si>
  <si>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</si>
  <si>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</si>
  <si>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</si>
  <si>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</si>
  <si>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</si>
  <si>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</si>
  <si>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</si>
  <si>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</si>
  <si>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</si>
  <si>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</si>
  <si>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</si>
  <si>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</si>
  <si>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</si>
  <si>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</si>
  <si>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</si>
  <si>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</si>
  <si>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</si>
  <si>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</si>
  <si>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</si>
  <si>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</si>
  <si>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</si>
  <si>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</si>
  <si>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</si>
  <si>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</si>
  <si>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</si>
  <si>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</si>
  <si>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</si>
  <si>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</si>
  <si>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</si>
  <si>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</si>
  <si>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</si>
  <si>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</si>
  <si>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</si>
  <si>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</si>
  <si>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</si>
  <si>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</si>
  <si>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</si>
  <si>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</si>
  <si>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</si>
  <si>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</si>
  <si>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</si>
  <si>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</si>
  <si>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</si>
  <si>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</si>
  <si>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</si>
  <si>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</si>
  <si>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</si>
  <si>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</si>
  <si>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</si>
  <si>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</si>
  <si>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</si>
  <si>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</si>
  <si>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</si>
  <si>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</si>
  <si>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</si>
  <si>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</si>
  <si>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</si>
  <si>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</si>
  <si>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</si>
  <si>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</si>
  <si>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</si>
  <si>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</si>
  <si>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</si>
  <si>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</si>
  <si>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</si>
  <si>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</si>
  <si>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</si>
  <si>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</si>
  <si>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</si>
  <si>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</si>
  <si>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</si>
  <si>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</si>
  <si>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</si>
  <si>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</si>
  <si>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</si>
  <si>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</si>
  <si>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</si>
  <si>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</si>
  <si>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</si>
  <si>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</si>
  <si>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</si>
  <si>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</si>
  <si>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</si>
  <si>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</si>
  <si>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</si>
  <si>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</si>
  <si>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</si>
  <si>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</si>
  <si>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</si>
  <si>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</si>
  <si>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</si>
  <si>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</si>
  <si>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</si>
  <si>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</si>
  <si>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</si>
  <si>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</si>
  <si>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</si>
  <si>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</si>
  <si>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</si>
  <si>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</si>
  <si>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</si>
  <si>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</si>
  <si>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</si>
  <si>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</si>
  <si>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</si>
  <si>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</si>
  <si>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</si>
  <si>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</si>
  <si>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</si>
  <si>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</si>
  <si>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</si>
  <si>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14204</t>
  </si>
  <si>
    <t>鎌倉市</t>
  </si>
  <si>
    <t>14204_令和4年度</t>
  </si>
  <si>
    <t>14204_令和6年度</t>
  </si>
  <si>
    <t>14211</t>
  </si>
  <si>
    <t>秦野市</t>
  </si>
  <si>
    <t>14211_令和4年度</t>
  </si>
  <si>
    <t>14211_令和6年度</t>
  </si>
  <si>
    <t>14383</t>
  </si>
  <si>
    <t>真鶴町</t>
  </si>
  <si>
    <t>14383_令和4年度</t>
  </si>
  <si>
    <t>14383_令和6年度</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</si>
  <si>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</si>
  <si>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</si>
  <si>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</si>
  <si>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</si>
  <si>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</si>
  <si>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</si>
  <si>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</si>
  <si>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</si>
  <si>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</si>
  <si>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</si>
  <si>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</si>
  <si>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</si>
  <si>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</si>
  <si>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</si>
  <si>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</si>
  <si>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</si>
  <si>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</si>
  <si>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</si>
  <si>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</si>
  <si>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</si>
  <si>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</si>
  <si>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</si>
  <si>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</si>
  <si>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</si>
  <si>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</si>
  <si>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</si>
  <si>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</si>
  <si>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</si>
  <si>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</si>
  <si>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</si>
  <si>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</si>
  <si>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</si>
  <si>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</si>
  <si>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</si>
  <si>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</si>
  <si>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</si>
  <si>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</si>
  <si>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</si>
  <si>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</si>
  <si>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</si>
  <si>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14364</t>
  </si>
  <si>
    <t>山北町</t>
  </si>
  <si>
    <t>14364_令和4年度</t>
  </si>
  <si>
    <t>14364_令和6年度</t>
  </si>
  <si>
    <t>14361</t>
  </si>
  <si>
    <t>中井町</t>
  </si>
  <si>
    <t>14361_令和4年度</t>
  </si>
  <si>
    <t>14361_令和6年度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</si>
  <si>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</si>
  <si>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</si>
  <si>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</si>
  <si>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</si>
  <si>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</si>
  <si>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</si>
  <si>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</si>
  <si>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</si>
  <si>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</si>
  <si>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</si>
  <si>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</si>
  <si>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</si>
  <si>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</si>
  <si>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</si>
  <si>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</si>
  <si>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</si>
  <si>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</si>
  <si>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</si>
  <si>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</si>
  <si>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</si>
  <si>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</si>
  <si>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</si>
  <si>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</si>
  <si>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</si>
  <si>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</si>
  <si>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</si>
  <si>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</si>
  <si>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</si>
  <si>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</si>
  <si>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</si>
  <si>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</si>
  <si>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</si>
  <si>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</si>
  <si>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</si>
  <si>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</si>
  <si>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</si>
  <si>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</si>
  <si>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</si>
  <si>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</si>
  <si>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</si>
  <si>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</si>
  <si>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</si>
  <si>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</si>
  <si>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</si>
  <si>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</si>
  <si>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</si>
  <si>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</si>
  <si>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</si>
  <si>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</si>
  <si>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</si>
  <si>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</si>
  <si>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</si>
  <si>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</si>
  <si>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</si>
  <si>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</si>
  <si>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</si>
  <si>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</si>
  <si>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</si>
  <si>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</si>
  <si>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</si>
  <si>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</si>
  <si>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</si>
  <si>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</si>
  <si>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</si>
  <si>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</si>
  <si>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</si>
  <si>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</si>
  <si>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</si>
  <si>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</si>
  <si>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</si>
  <si>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</si>
  <si>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</si>
  <si>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</si>
  <si>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</si>
  <si>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</si>
  <si>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</si>
  <si>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</si>
  <si>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</si>
  <si>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</si>
  <si>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</si>
  <si>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</si>
  <si>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</si>
  <si>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</si>
  <si>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</si>
  <si>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</si>
  <si>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</si>
  <si>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</si>
  <si>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</si>
  <si>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</si>
  <si>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</si>
  <si>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</si>
  <si>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</si>
  <si>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</si>
  <si>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</si>
  <si>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</si>
  <si>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</si>
  <si>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</si>
  <si>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</si>
  <si>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</si>
  <si>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</si>
  <si>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</si>
  <si>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</si>
  <si>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</si>
  <si>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</si>
  <si>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</si>
  <si>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</si>
  <si>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</si>
  <si>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</si>
  <si>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</si>
  <si>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</si>
  <si>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</si>
  <si>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</si>
  <si>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</si>
  <si>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</si>
  <si>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</si>
  <si>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</si>
  <si>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</si>
  <si>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</si>
  <si>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</si>
  <si>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</si>
  <si>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</si>
  <si>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</si>
  <si>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</si>
  <si>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</si>
  <si>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</si>
  <si>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</si>
  <si>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</si>
  <si>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</si>
  <si>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</si>
  <si>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</si>
  <si>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</si>
  <si>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</si>
  <si>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</si>
  <si>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</si>
  <si>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</si>
  <si>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</si>
  <si>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</si>
  <si>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</si>
  <si>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</si>
  <si>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</si>
  <si>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</si>
  <si>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</si>
  <si>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</si>
  <si>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</si>
  <si>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</si>
  <si>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</si>
  <si>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</si>
  <si>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</si>
  <si>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</si>
  <si>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</si>
  <si>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</si>
  <si>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</si>
  <si>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</si>
  <si>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</si>
  <si>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</si>
  <si>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</si>
  <si>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</si>
  <si>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</si>
  <si>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</si>
  <si>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</si>
  <si>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</si>
  <si>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</si>
  <si>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</si>
  <si>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</si>
  <si>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</si>
  <si>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</si>
  <si>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</si>
  <si>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</si>
  <si>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</si>
  <si>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</si>
  <si>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</si>
  <si>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</si>
  <si>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</si>
  <si>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</si>
  <si>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</si>
  <si>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</si>
  <si>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</si>
  <si>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</si>
  <si>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</si>
  <si>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</si>
  <si>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</si>
  <si>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</si>
  <si>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</si>
  <si>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</si>
  <si>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</si>
  <si>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</si>
  <si>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</si>
  <si>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</si>
  <si>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</si>
  <si>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</si>
  <si>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</si>
  <si>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</si>
  <si>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</si>
  <si>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</si>
  <si>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</si>
  <si>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</si>
  <si>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</si>
  <si>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</si>
  <si>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</si>
  <si>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</si>
  <si>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</si>
  <si>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</si>
  <si>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</si>
  <si>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</si>
  <si>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</si>
  <si>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</si>
  <si>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</si>
  <si>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</si>
  <si>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</si>
  <si>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</si>
  <si>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</si>
  <si>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</si>
  <si>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</si>
  <si>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</si>
  <si>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</si>
  <si>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</si>
  <si>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</si>
  <si>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</si>
  <si>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</si>
  <si>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</si>
  <si>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</si>
  <si>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</si>
  <si>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</si>
  <si>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</si>
  <si>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</si>
  <si>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</si>
  <si>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</si>
  <si>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</si>
  <si>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</si>
  <si>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</si>
  <si>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</si>
  <si>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</si>
  <si>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</si>
  <si>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</si>
  <si>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</si>
  <si>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</si>
  <si>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</si>
  <si>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</si>
  <si>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</si>
  <si>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</si>
  <si>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</si>
  <si>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</si>
  <si>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</si>
  <si>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</si>
  <si>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</si>
  <si>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</si>
  <si>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</si>
  <si>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</si>
  <si>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</si>
  <si>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</si>
  <si>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</si>
  <si>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</si>
  <si>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</si>
  <si>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</si>
  <si>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</si>
  <si>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</si>
  <si>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</si>
  <si>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</si>
  <si>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</si>
  <si>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</si>
  <si>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</si>
  <si>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</si>
  <si>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</si>
  <si>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</si>
  <si>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</si>
  <si>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</si>
  <si>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</si>
  <si>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</si>
  <si>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</si>
  <si>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</si>
  <si>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</si>
  <si>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</si>
  <si>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</si>
  <si>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</si>
  <si>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</si>
  <si>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</si>
  <si>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</si>
  <si>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</si>
  <si>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</si>
  <si>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</si>
  <si>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</si>
  <si>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</si>
  <si>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</si>
  <si>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</si>
  <si>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</si>
  <si>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</si>
  <si>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</si>
  <si>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</si>
  <si>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</si>
  <si>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</si>
  <si>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</si>
  <si>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</si>
  <si>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</si>
  <si>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</si>
  <si>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</si>
  <si>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</si>
  <si>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</si>
  <si>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</si>
  <si>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</si>
  <si>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</si>
  <si>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</si>
  <si>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</si>
  <si>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</si>
  <si>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</si>
  <si>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</si>
  <si>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</si>
  <si>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</si>
  <si>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</si>
  <si>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</si>
  <si>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</si>
  <si>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</si>
  <si>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</si>
  <si>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</si>
  <si>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</si>
  <si>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</si>
  <si>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</si>
  <si>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</si>
  <si>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</si>
  <si>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</si>
  <si>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</si>
  <si>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</si>
  <si>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</si>
  <si>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</si>
  <si>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</si>
  <si>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</si>
  <si>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</si>
  <si>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</si>
  <si>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</si>
  <si>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</si>
  <si>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</si>
  <si>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</si>
  <si>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</si>
  <si>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</si>
  <si>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</si>
  <si>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</si>
  <si>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</si>
  <si>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</si>
  <si>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</si>
  <si>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</si>
  <si>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</si>
  <si>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</si>
  <si>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</si>
  <si>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</si>
  <si>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</si>
  <si>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</si>
  <si>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</si>
  <si>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</si>
  <si>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</si>
  <si>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</si>
  <si>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</si>
  <si>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</si>
  <si>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</si>
  <si>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</si>
  <si>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</si>
  <si>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</si>
  <si>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</si>
  <si>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</si>
  <si>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</si>
  <si>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</si>
  <si>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</si>
  <si>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</si>
  <si>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</si>
  <si>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</si>
  <si>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</si>
  <si>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</si>
  <si>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</si>
  <si>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</si>
  <si>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</si>
  <si>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</si>
  <si>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</si>
  <si>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</si>
  <si>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</si>
  <si>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</si>
  <si>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</si>
  <si>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</si>
  <si>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</si>
  <si>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</si>
  <si>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</si>
  <si>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</si>
  <si>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</si>
  <si>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</si>
  <si>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</si>
  <si>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</si>
  <si>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</si>
  <si>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</si>
  <si>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</si>
  <si>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</si>
  <si>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</si>
  <si>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</si>
  <si>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</si>
  <si>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</si>
  <si>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</si>
  <si>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</si>
  <si>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</si>
  <si>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</si>
  <si>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</si>
  <si>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</si>
  <si>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</si>
  <si>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</si>
  <si>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</si>
  <si>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</si>
  <si>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</si>
  <si>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</si>
  <si>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</si>
  <si>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</si>
  <si>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</si>
  <si>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</si>
  <si>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</si>
  <si>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</si>
  <si>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</si>
  <si>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</si>
  <si>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</si>
  <si>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</si>
  <si>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</si>
  <si>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</si>
  <si>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</si>
  <si>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</si>
  <si>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</si>
  <si>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</si>
  <si>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</si>
  <si>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</si>
  <si>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</si>
  <si>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</si>
  <si>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</si>
  <si>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</si>
  <si>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</si>
  <si>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</si>
  <si>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</si>
  <si>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</si>
  <si>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</si>
  <si>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</si>
  <si>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</si>
  <si>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</si>
  <si>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</si>
  <si>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</si>
  <si>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</si>
  <si>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</si>
  <si>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</si>
  <si>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</si>
  <si>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</si>
  <si>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</si>
  <si>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</si>
  <si>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</si>
  <si>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</si>
  <si>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</si>
  <si>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</si>
  <si>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</si>
  <si>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</si>
  <si>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</si>
  <si>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</si>
  <si>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</si>
  <si>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</si>
  <si>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</si>
  <si>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</si>
  <si>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</si>
  <si>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</si>
  <si>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</si>
  <si>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</si>
  <si>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</si>
  <si>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</si>
  <si>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</si>
  <si>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</si>
  <si>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</si>
  <si>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</si>
  <si>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</si>
  <si>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</si>
  <si>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</si>
  <si>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</si>
  <si>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</si>
  <si>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</si>
  <si>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</si>
  <si>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</si>
  <si>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</si>
  <si>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</si>
  <si>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</si>
  <si>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</si>
  <si>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</si>
  <si>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</si>
  <si>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</si>
  <si>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</si>
  <si>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</si>
  <si>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</si>
  <si>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</si>
  <si>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</si>
  <si>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</si>
  <si>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</si>
  <si>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</si>
  <si>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</si>
  <si>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</si>
  <si>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</si>
  <si>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</si>
  <si>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</si>
  <si>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</si>
  <si>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</si>
  <si>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</si>
  <si>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</si>
  <si>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</si>
  <si>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</si>
  <si>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</si>
  <si>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</si>
  <si>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</si>
  <si>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</si>
  <si>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</si>
  <si>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</si>
  <si>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</si>
  <si>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</si>
  <si>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</si>
  <si>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</si>
  <si>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</si>
  <si>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</si>
  <si>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</si>
  <si>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</si>
  <si>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</si>
  <si>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</si>
  <si>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</si>
  <si>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</si>
  <si>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</si>
  <si>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</si>
  <si>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</si>
  <si>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</si>
  <si>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</si>
  <si>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</si>
  <si>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</si>
  <si>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</si>
  <si>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</si>
  <si>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</si>
  <si>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</si>
  <si>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</si>
  <si>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</si>
  <si>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</si>
  <si>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</si>
  <si>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</si>
  <si>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</si>
  <si>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</si>
  <si>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</si>
  <si>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</si>
  <si>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</si>
  <si>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</si>
  <si>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</si>
  <si>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</si>
  <si>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</si>
  <si>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</si>
  <si>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</si>
  <si>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</si>
  <si>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</si>
  <si>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</si>
  <si>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</si>
  <si>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</si>
  <si>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</si>
  <si>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</si>
  <si>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</si>
  <si>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</si>
  <si>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</si>
  <si>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</si>
  <si>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</si>
  <si>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</si>
  <si>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</si>
  <si>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</si>
  <si>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</si>
  <si>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</si>
  <si>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</si>
  <si>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</si>
  <si>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</si>
  <si>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</si>
  <si>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</si>
  <si>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</si>
  <si>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</si>
  <si>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</si>
  <si>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</si>
  <si>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</si>
  <si>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</si>
  <si>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</si>
  <si>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</si>
  <si>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</si>
  <si>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</si>
  <si>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</si>
  <si>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</si>
  <si>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</si>
  <si>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</si>
  <si>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</si>
  <si>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</si>
  <si>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</si>
  <si>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</si>
  <si>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</si>
  <si>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</si>
  <si>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</si>
  <si>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</si>
  <si>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</si>
  <si>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</si>
  <si>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</si>
  <si>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</si>
  <si>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</si>
  <si>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</si>
  <si>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</si>
  <si>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</si>
  <si>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</si>
  <si>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</si>
  <si>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</si>
  <si>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</si>
  <si>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</si>
  <si>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</si>
  <si>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</si>
  <si>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</si>
  <si>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</si>
  <si>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</si>
  <si>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</si>
  <si>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</si>
  <si>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</si>
  <si>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</si>
  <si>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</si>
  <si>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</si>
  <si>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</si>
  <si>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</si>
  <si>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</si>
  <si>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</si>
  <si>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</si>
  <si>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</si>
  <si>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</si>
  <si>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</si>
  <si>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</si>
  <si>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</si>
  <si>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</si>
  <si>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</si>
  <si>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</si>
  <si>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</si>
  <si>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</si>
  <si>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</si>
  <si>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</si>
  <si>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</si>
  <si>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</si>
  <si>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</si>
  <si>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</si>
  <si>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</si>
  <si>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</si>
  <si>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</si>
  <si>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</si>
  <si>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</si>
  <si>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</si>
  <si>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</si>
  <si>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</si>
  <si>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</si>
  <si>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</si>
  <si>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</si>
  <si>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</si>
  <si>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</si>
  <si>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</si>
  <si>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</si>
  <si>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</si>
  <si>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</si>
  <si>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</si>
  <si>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</si>
  <si>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</si>
  <si>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</si>
  <si>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</si>
  <si>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</si>
  <si>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</si>
  <si>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</si>
  <si>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</si>
  <si>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</si>
  <si>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</si>
  <si>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</si>
  <si>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</si>
  <si>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</si>
  <si>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</si>
  <si>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</si>
  <si>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</si>
  <si>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</si>
  <si>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</si>
  <si>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</si>
  <si>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</si>
  <si>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</si>
  <si>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</si>
  <si>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</si>
  <si>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</si>
  <si>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</si>
  <si>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</si>
  <si>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</si>
  <si>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</si>
  <si>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</si>
  <si>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</si>
  <si>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</si>
  <si>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</si>
  <si>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</si>
  <si>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</si>
  <si>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</si>
  <si>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</si>
  <si>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</si>
  <si>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</si>
  <si>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</si>
  <si>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</si>
  <si>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</si>
  <si>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</si>
  <si>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</si>
  <si>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</si>
  <si>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</si>
  <si>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</si>
  <si>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</si>
  <si>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</si>
  <si>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</si>
  <si>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</si>
  <si>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</si>
  <si>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</si>
  <si>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</si>
  <si>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</si>
  <si>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</si>
  <si>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</si>
  <si>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</si>
  <si>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</si>
  <si>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</si>
  <si>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</si>
  <si>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</si>
  <si>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</si>
  <si>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</si>
  <si>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</si>
  <si>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</si>
  <si>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</si>
  <si>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</si>
  <si>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</si>
  <si>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</si>
  <si>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</si>
  <si>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</si>
  <si>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</si>
  <si>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14212_令和7年度</t>
  </si>
  <si>
    <t>14212_令和8年度</t>
  </si>
  <si>
    <t>14212_令和9年度</t>
  </si>
  <si>
    <t>14212_令和10年度</t>
  </si>
  <si>
    <t>14212_令和11年度</t>
  </si>
  <si>
    <t>14212_令和12年度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</si>
</sst>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29.00684492600001</c:v>
                </c:pt>
                <c:pt idx="1">
                  <c:v>24.833968499619999</c:v>
                </c:pt>
                <c:pt idx="2">
                  <c:v>26.01534792947</c:v>
                </c:pt>
                <c:pt idx="3">
                  <c:v>24.875442384639999</c:v>
                </c:pt>
                <c:pt idx="4">
                  <c:v>26.437944308839999</c:v>
                </c:pt>
                <c:pt idx="5">
                  <c:v>27.81474554999</c:v>
                </c:pt>
                <c:pt idx="6">
                  <c:v>28.8241273336</c:v>
                </c:pt>
                <c:pt idx="7">
                  <c:v>26.243177456599998</c:v>
                </c:pt>
                <c:pt idx="8">
                  <c:v>22.528240939499998</c:v>
                </c:pt>
                <c:pt idx="9">
                  <c:v>32.436016661160004</c:v>
                </c:pt>
                <c:pt idx="10">
                  <c:v>14.079213962500001</c:v>
                </c:pt>
                <c:pt idx="11">
                  <c:v>29.086319505864321</c:v>
                </c:pt>
                <c:pt idx="12">
                  <c:v>26.166520265900001</c:v>
                </c:pt>
                <c:pt idx="13">
                  <c:v>19.5947230224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366.84177325165984</c:v>
                </c:pt>
                <c:pt idx="1">
                  <c:v>368.30980114432799</c:v>
                </c:pt>
                <c:pt idx="2">
                  <c:v>362.21986491818768</c:v>
                </c:pt>
                <c:pt idx="3">
                  <c:v>367.10366367325838</c:v>
                </c:pt>
                <c:pt idx="4">
                  <c:v>361.1073816774296</c:v>
                </c:pt>
                <c:pt idx="5">
                  <c:v>352.27890729334638</c:v>
                </c:pt>
                <c:pt idx="6">
                  <c:v>352.19426992209327</c:v>
                </c:pt>
                <c:pt idx="7">
                  <c:v>348.4037481504896</c:v>
                </c:pt>
                <c:pt idx="8">
                  <c:v>346.05140826476753</c:v>
                </c:pt>
                <c:pt idx="9">
                  <c:v>342.49745533435424</c:v>
                </c:pt>
                <c:pt idx="10">
                  <c:v>337.97560201890343</c:v>
                </c:pt>
                <c:pt idx="11">
                  <c:v>307.458600355295</c:v>
                </c:pt>
                <c:pt idx="12">
                  <c:v>309.13890262861497</c:v>
                </c:pt>
                <c:pt idx="13">
                  <c:v>317.18001831737547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230.25102016375371</c:v>
                </c:pt>
                <c:pt idx="1">
                  <c:v>245.18755563471581</c:v>
                </c:pt>
                <c:pt idx="2">
                  <c:v>260.66873611573192</c:v>
                </c:pt>
                <c:pt idx="3">
                  <c:v>281.35322362337939</c:v>
                </c:pt>
                <c:pt idx="4">
                  <c:v>299.18491450336239</c:v>
                </c:pt>
                <c:pt idx="5">
                  <c:v>300.72006520153121</c:v>
                </c:pt>
                <c:pt idx="6">
                  <c:v>268.549233333296</c:v>
                </c:pt>
                <c:pt idx="7">
                  <c:v>259.91319378197898</c:v>
                </c:pt>
                <c:pt idx="8">
                  <c:v>268.10373536525373</c:v>
                </c:pt>
                <c:pt idx="9">
                  <c:v>260.5359939628346</c:v>
                </c:pt>
                <c:pt idx="10">
                  <c:v>267.66129144252136</c:v>
                </c:pt>
                <c:pt idx="11">
                  <c:v>273.79328096102989</c:v>
                </c:pt>
                <c:pt idx="12">
                  <c:v>262.96282928671735</c:v>
                </c:pt>
                <c:pt idx="13">
                  <c:v>272.87458404997938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488.49598681003312</c:v>
                </c:pt>
                <c:pt idx="1">
                  <c:v>494.65185645422298</c:v>
                </c:pt>
                <c:pt idx="2">
                  <c:v>624.98096430789633</c:v>
                </c:pt>
                <c:pt idx="3">
                  <c:v>642.84769982099078</c:v>
                </c:pt>
                <c:pt idx="4">
                  <c:v>679.14036525246672</c:v>
                </c:pt>
                <c:pt idx="5">
                  <c:v>595.09304904508178</c:v>
                </c:pt>
                <c:pt idx="6">
                  <c:v>598.24158997315658</c:v>
                </c:pt>
                <c:pt idx="7">
                  <c:v>507.10378945451328</c:v>
                </c:pt>
                <c:pt idx="8">
                  <c:v>505.86791564429745</c:v>
                </c:pt>
                <c:pt idx="9">
                  <c:v>498.53721388228337</c:v>
                </c:pt>
                <c:pt idx="10">
                  <c:v>498.37490143407257</c:v>
                </c:pt>
                <c:pt idx="11">
                  <c:v>457.26611489184074</c:v>
                </c:pt>
                <c:pt idx="12">
                  <c:v>492.67427448043117</c:v>
                </c:pt>
                <c:pt idx="13">
                  <c:v>488.05645310931442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1071.6369835422588</c:v>
                </c:pt>
                <c:pt idx="1">
                  <c:v>959.13999927519797</c:v>
                </c:pt>
                <c:pt idx="2">
                  <c:v>1098.6679174887506</c:v>
                </c:pt>
                <c:pt idx="3">
                  <c:v>988.37627457489725</c:v>
                </c:pt>
                <c:pt idx="4">
                  <c:v>1029.9490668449052</c:v>
                </c:pt>
                <c:pt idx="5">
                  <c:v>920.842941964381</c:v>
                </c:pt>
                <c:pt idx="6">
                  <c:v>960.12735475740817</c:v>
                </c:pt>
                <c:pt idx="7">
                  <c:v>935.67212122530634</c:v>
                </c:pt>
                <c:pt idx="8">
                  <c:v>910.2072502413539</c:v>
                </c:pt>
                <c:pt idx="9">
                  <c:v>896.22822942559606</c:v>
                </c:pt>
                <c:pt idx="10">
                  <c:v>878.93038078849395</c:v>
                </c:pt>
                <c:pt idx="11">
                  <c:v>887.60366382821667</c:v>
                </c:pt>
                <c:pt idx="12">
                  <c:v>968.54951830876223</c:v>
                </c:pt>
                <c:pt idx="13">
                  <c:v>845.27100171717166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109816</c:v>
                </c:pt>
                <c:pt idx="1">
                  <c:v>109538</c:v>
                </c:pt>
                <c:pt idx="2">
                  <c:v>110297</c:v>
                </c:pt>
                <c:pt idx="3">
                  <c:v>111373</c:v>
                </c:pt>
                <c:pt idx="4">
                  <c:v>112208</c:v>
                </c:pt>
                <c:pt idx="5">
                  <c:v>112897</c:v>
                </c:pt>
                <c:pt idx="6">
                  <c:v>113096</c:v>
                </c:pt>
                <c:pt idx="7">
                  <c:v>113768</c:v>
                </c:pt>
                <c:pt idx="8">
                  <c:v>114454</c:v>
                </c:pt>
                <c:pt idx="9">
                  <c:v>114654</c:v>
                </c:pt>
                <c:pt idx="10">
                  <c:v>114732</c:v>
                </c:pt>
                <c:pt idx="11">
                  <c:v>114735</c:v>
                </c:pt>
                <c:pt idx="12">
                  <c:v>114633</c:v>
                </c:pt>
                <c:pt idx="13">
                  <c:v>114806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27542</c:v>
                </c:pt>
                <c:pt idx="1">
                  <c:v>27342</c:v>
                </c:pt>
                <c:pt idx="2">
                  <c:v>27137</c:v>
                </c:pt>
                <c:pt idx="3">
                  <c:v>27536</c:v>
                </c:pt>
                <c:pt idx="4">
                  <c:v>27689</c:v>
                </c:pt>
                <c:pt idx="5">
                  <c:v>27755</c:v>
                </c:pt>
                <c:pt idx="6">
                  <c:v>28088</c:v>
                </c:pt>
                <c:pt idx="7">
                  <c:v>28618</c:v>
                </c:pt>
                <c:pt idx="8">
                  <c:v>28834</c:v>
                </c:pt>
                <c:pt idx="9">
                  <c:v>29304</c:v>
                </c:pt>
                <c:pt idx="10">
                  <c:v>29251</c:v>
                </c:pt>
                <c:pt idx="11">
                  <c:v>29509</c:v>
                </c:pt>
                <c:pt idx="12">
                  <c:v>30192</c:v>
                </c:pt>
                <c:pt idx="13">
                  <c:v>30539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92538</c:v>
                </c:pt>
                <c:pt idx="1">
                  <c:v>93093</c:v>
                </c:pt>
                <c:pt idx="2">
                  <c:v>94180</c:v>
                </c:pt>
                <c:pt idx="3">
                  <c:v>97311</c:v>
                </c:pt>
                <c:pt idx="4">
                  <c:v>98133</c:v>
                </c:pt>
                <c:pt idx="5">
                  <c:v>99341</c:v>
                </c:pt>
                <c:pt idx="6">
                  <c:v>100454</c:v>
                </c:pt>
                <c:pt idx="7">
                  <c:v>101454</c:v>
                </c:pt>
                <c:pt idx="8">
                  <c:v>102934</c:v>
                </c:pt>
                <c:pt idx="9">
                  <c:v>104150</c:v>
                </c:pt>
                <c:pt idx="10">
                  <c:v>105095</c:v>
                </c:pt>
                <c:pt idx="11">
                  <c:v>105851</c:v>
                </c:pt>
                <c:pt idx="12">
                  <c:v>107040</c:v>
                </c:pt>
                <c:pt idx="13">
                  <c:v>108827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271</c:v>
                </c:pt>
                <c:pt idx="1">
                  <c:v>271</c:v>
                </c:pt>
                <c:pt idx="2">
                  <c:v>271</c:v>
                </c:pt>
                <c:pt idx="3">
                  <c:v>271</c:v>
                </c:pt>
                <c:pt idx="4">
                  <c:v>271</c:v>
                </c:pt>
                <c:pt idx="5">
                  <c:v>264</c:v>
                </c:pt>
                <c:pt idx="6">
                  <c:v>264</c:v>
                </c:pt>
                <c:pt idx="7">
                  <c:v>264</c:v>
                </c:pt>
                <c:pt idx="8">
                  <c:v>264</c:v>
                </c:pt>
                <c:pt idx="9">
                  <c:v>264</c:v>
                </c:pt>
                <c:pt idx="10">
                  <c:v>264</c:v>
                </c:pt>
                <c:pt idx="11">
                  <c:v>243</c:v>
                </c:pt>
                <c:pt idx="12">
                  <c:v>243</c:v>
                </c:pt>
                <c:pt idx="13">
                  <c:v>243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7685</c:v>
                </c:pt>
                <c:pt idx="1">
                  <c:v>7685</c:v>
                </c:pt>
                <c:pt idx="2">
                  <c:v>7685</c:v>
                </c:pt>
                <c:pt idx="3">
                  <c:v>7685</c:v>
                </c:pt>
                <c:pt idx="4">
                  <c:v>7685</c:v>
                </c:pt>
                <c:pt idx="5">
                  <c:v>6684</c:v>
                </c:pt>
                <c:pt idx="6">
                  <c:v>6684</c:v>
                </c:pt>
                <c:pt idx="7">
                  <c:v>6684</c:v>
                </c:pt>
                <c:pt idx="8">
                  <c:v>6684</c:v>
                </c:pt>
                <c:pt idx="9">
                  <c:v>6684</c:v>
                </c:pt>
                <c:pt idx="10">
                  <c:v>6684</c:v>
                </c:pt>
                <c:pt idx="11">
                  <c:v>7027</c:v>
                </c:pt>
                <c:pt idx="12">
                  <c:v>7027</c:v>
                </c:pt>
                <c:pt idx="13">
                  <c:v>7027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5858.9512999999997</c:v>
                </c:pt>
                <c:pt idx="1">
                  <c:v>6142.8092999999999</c:v>
                </c:pt>
                <c:pt idx="2">
                  <c:v>7067.7991000000002</c:v>
                </c:pt>
                <c:pt idx="3">
                  <c:v>6213.1615000000002</c:v>
                </c:pt>
                <c:pt idx="4">
                  <c:v>6052.8698000000004</c:v>
                </c:pt>
                <c:pt idx="5">
                  <c:v>5826.8676999999998</c:v>
                </c:pt>
                <c:pt idx="6">
                  <c:v>6159.1399000000001</c:v>
                </c:pt>
                <c:pt idx="7">
                  <c:v>5706.7431000000006</c:v>
                </c:pt>
                <c:pt idx="8">
                  <c:v>6035.2243999999992</c:v>
                </c:pt>
                <c:pt idx="9">
                  <c:v>6305.9494999999988</c:v>
                </c:pt>
                <c:pt idx="10">
                  <c:v>6234.2368999999999</c:v>
                </c:pt>
                <c:pt idx="11">
                  <c:v>6186.8185999999996</c:v>
                </c:pt>
                <c:pt idx="12">
                  <c:v>7056.1091999999999</c:v>
                </c:pt>
                <c:pt idx="13">
                  <c:v>6728.3406999999997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0.22600000000000001</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1.7769999999999999</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33.799999999999997</c:v>
                </c:pt>
                <c:pt idx="5">
                  <c:v>33.299999999999997</c:v>
                </c:pt>
                <c:pt idx="6">
                  <c:v>25.943000000000001</c:v>
                </c:pt>
                <c:pt idx="7">
                  <c:v>40.694000000000003</c:v>
                </c:pt>
                <c:pt idx="8">
                  <c:v>34.71</c:v>
                </c:pt>
                <c:pt idx="9">
                  <c:v>38.533000000000001</c:v>
                </c:pt>
                <c:pt idx="10">
                  <c:v>32.491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386.24540000000002</c:v>
                </c:pt>
                <c:pt idx="1">
                  <c:v>453.30009999999999</c:v>
                </c:pt>
                <c:pt idx="2">
                  <c:v>480.1524</c:v>
                </c:pt>
                <c:pt idx="3">
                  <c:v>473.76429999999999</c:v>
                </c:pt>
                <c:pt idx="4">
                  <c:v>450.99279999999999</c:v>
                </c:pt>
                <c:pt idx="5">
                  <c:v>443.46969999999999</c:v>
                </c:pt>
                <c:pt idx="6">
                  <c:v>430.98899999999998</c:v>
                </c:pt>
                <c:pt idx="7">
                  <c:v>443.53899999999999</c:v>
                </c:pt>
                <c:pt idx="8">
                  <c:v>408.23899999999998</c:v>
                </c:pt>
                <c:pt idx="9">
                  <c:v>369.34100000000001</c:v>
                </c:pt>
                <c:pt idx="10">
                  <c:v>366.863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101.38639999999999</c:v>
                </c:pt>
                <c:pt idx="1">
                  <c:v>115.88209999999999</c:v>
                </c:pt>
                <c:pt idx="2">
                  <c:v>116.20439999999999</c:v>
                </c:pt>
                <c:pt idx="3">
                  <c:v>117.2783</c:v>
                </c:pt>
                <c:pt idx="4">
                  <c:v>150.47880000000001</c:v>
                </c:pt>
                <c:pt idx="5">
                  <c:v>143.83870000000002</c:v>
                </c:pt>
                <c:pt idx="6">
                  <c:v>130.923</c:v>
                </c:pt>
                <c:pt idx="7">
                  <c:v>144.374</c:v>
                </c:pt>
                <c:pt idx="8">
                  <c:v>130.16500000000002</c:v>
                </c:pt>
                <c:pt idx="9">
                  <c:v>118.21299999999999</c:v>
                </c:pt>
                <c:pt idx="10">
                  <c:v>115.52199999999999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4.2389999999999999</c:v>
                </c:pt>
                <c:pt idx="1">
                  <c:v>5.0270000000000001</c:v>
                </c:pt>
                <c:pt idx="2">
                  <c:v>5.1459999999999999</c:v>
                </c:pt>
                <c:pt idx="3">
                  <c:v>5.55</c:v>
                </c:pt>
                <c:pt idx="4">
                  <c:v>5.7519999999999998</c:v>
                </c:pt>
                <c:pt idx="5">
                  <c:v>5.6120000000000001</c:v>
                </c:pt>
                <c:pt idx="6">
                  <c:v>5.12</c:v>
                </c:pt>
                <c:pt idx="7">
                  <c:v>4.8789999999999996</c:v>
                </c:pt>
                <c:pt idx="8">
                  <c:v>4.3040000000000003</c:v>
                </c:pt>
                <c:pt idx="9">
                  <c:v>4.6369999999999996</c:v>
                </c:pt>
                <c:pt idx="10">
                  <c:v>4.2119999999999997</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282.62299999999999</c:v>
                </c:pt>
                <c:pt idx="1">
                  <c:v>332.39100000000002</c:v>
                </c:pt>
                <c:pt idx="2">
                  <c:v>358.80200000000002</c:v>
                </c:pt>
                <c:pt idx="3">
                  <c:v>350.93599999999998</c:v>
                </c:pt>
                <c:pt idx="4">
                  <c:v>328.56200000000001</c:v>
                </c:pt>
                <c:pt idx="5">
                  <c:v>327.31900000000002</c:v>
                </c:pt>
                <c:pt idx="6">
                  <c:v>320.88900000000001</c:v>
                </c:pt>
                <c:pt idx="7">
                  <c:v>334.98</c:v>
                </c:pt>
                <c:pt idx="8">
                  <c:v>308.48</c:v>
                </c:pt>
                <c:pt idx="9">
                  <c:v>285.024</c:v>
                </c:pt>
                <c:pt idx="10">
                  <c:v>279.62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624.98096430789633</c:v>
                </c:pt>
                <c:pt idx="1">
                  <c:v>642.84769982099078</c:v>
                </c:pt>
                <c:pt idx="2">
                  <c:v>679.14036525246672</c:v>
                </c:pt>
                <c:pt idx="3">
                  <c:v>595.09304904508178</c:v>
                </c:pt>
                <c:pt idx="4">
                  <c:v>598.24158997315658</c:v>
                </c:pt>
                <c:pt idx="5">
                  <c:v>507.10378945451328</c:v>
                </c:pt>
                <c:pt idx="6">
                  <c:v>505.86791564429745</c:v>
                </c:pt>
                <c:pt idx="7">
                  <c:v>498.53721388228337</c:v>
                </c:pt>
                <c:pt idx="8">
                  <c:v>498.37490143407257</c:v>
                </c:pt>
                <c:pt idx="9">
                  <c:v>457.26611489184074</c:v>
                </c:pt>
                <c:pt idx="10">
                  <c:v>492.67427448043117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1098.6679174887506</c:v>
                </c:pt>
                <c:pt idx="1">
                  <c:v>988.37627457489725</c:v>
                </c:pt>
                <c:pt idx="2">
                  <c:v>1029.9490668449052</c:v>
                </c:pt>
                <c:pt idx="3">
                  <c:v>920.842941964381</c:v>
                </c:pt>
                <c:pt idx="4">
                  <c:v>960.12735475740817</c:v>
                </c:pt>
                <c:pt idx="5">
                  <c:v>935.67212122530634</c:v>
                </c:pt>
                <c:pt idx="6">
                  <c:v>910.2072502413539</c:v>
                </c:pt>
                <c:pt idx="7">
                  <c:v>896.22822942559606</c:v>
                </c:pt>
                <c:pt idx="8">
                  <c:v>878.93038078849395</c:v>
                </c:pt>
                <c:pt idx="9">
                  <c:v>887.60366382821667</c:v>
                </c:pt>
                <c:pt idx="10">
                  <c:v>968.54951830876223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0.26109982409943011</c:v>
                </c:pt>
                <c:pt idx="1">
                  <c:v>0.34138617921107445</c:v>
                </c:pt>
                <c:pt idx="2">
                  <c:v>0.35336504659876067</c:v>
                </c:pt>
                <c:pt idx="3">
                  <c:v>0.38713007805601357</c:v>
                </c:pt>
                <c:pt idx="4">
                  <c:v>0.34819755769219796</c:v>
                </c:pt>
                <c:pt idx="5">
                  <c:v>0.35582015585118787</c:v>
                </c:pt>
                <c:pt idx="6">
                  <c:v>0.35817007600582645</c:v>
                </c:pt>
                <c:pt idx="7">
                  <c:v>0.37921032705901259</c:v>
                </c:pt>
                <c:pt idx="8">
                  <c:v>0.35586891389440822</c:v>
                </c:pt>
                <c:pt idx="9">
                  <c:v>0.326340473574318</c:v>
                </c:pt>
                <c:pt idx="10">
                  <c:v>0.2930485170191553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0.16222318084883633</c:v>
                </c:pt>
                <c:pt idx="1">
                  <c:v>0.18026369236798834</c:v>
                </c:pt>
                <c:pt idx="2">
                  <c:v>0.17110512928619939</c:v>
                </c:pt>
                <c:pt idx="3">
                  <c:v>0.19707556690200137</c:v>
                </c:pt>
                <c:pt idx="4">
                  <c:v>0.25153516994154834</c:v>
                </c:pt>
                <c:pt idx="5">
                  <c:v>0.2836474563811206</c:v>
                </c:pt>
                <c:pt idx="6">
                  <c:v>0.25880866516954376</c:v>
                </c:pt>
                <c:pt idx="7">
                  <c:v>0.28959523176957891</c:v>
                </c:pt>
                <c:pt idx="8">
                  <c:v>0.26117888285595953</c:v>
                </c:pt>
                <c:pt idx="9">
                  <c:v>0.25852123336967897</c:v>
                </c:pt>
                <c:pt idx="10">
                  <c:v>0.23447946439222592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279.62</c:v>
                </c:pt>
                <c:pt idx="2">
                  <c:v>4.2119999999999997</c:v>
                </c:pt>
                <c:pt idx="3">
                  <c:v>0</c:v>
                </c:pt>
                <c:pt idx="4">
                  <c:v>115.52199999999999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283.83199999999999</c:v>
                </c:pt>
                <c:pt idx="4" formatCode="#,##0">
                  <c:v>115.52199999999999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16：化学工業(N=1)</c:v>
                </c:pt>
                <c:pt idx="2">
                  <c:v>17：石油製品・石炭製品製造業(N=0)</c:v>
                </c:pt>
                <c:pt idx="3">
                  <c:v>21：窯業・土石製品製造業(N=0)</c:v>
                </c:pt>
                <c:pt idx="4">
                  <c:v>22：鉄鋼業(N=0)</c:v>
                </c:pt>
                <c:pt idx="5">
                  <c:v>9：食料品製造業(N=4)</c:v>
                </c:pt>
                <c:pt idx="6">
                  <c:v>10：飲料・たばこ・飼料製造業(N=1)</c:v>
                </c:pt>
                <c:pt idx="7">
                  <c:v>11：繊維工業(N=0)</c:v>
                </c:pt>
                <c:pt idx="8">
                  <c:v>12：木材・木製品製造業(N=0)</c:v>
                </c:pt>
                <c:pt idx="9">
                  <c:v>13：家具・装備品製造業(N=0)</c:v>
                </c:pt>
                <c:pt idx="10">
                  <c:v>15：印刷・同関連業(N=2)</c:v>
                </c:pt>
                <c:pt idx="11">
                  <c:v>18：プラスチック製品製造業(N=3)</c:v>
                </c:pt>
                <c:pt idx="12">
                  <c:v>19：ゴム製品製造業(N=0)</c:v>
                </c:pt>
                <c:pt idx="13">
                  <c:v>20：なめし革・同製品・毛皮製造業(N=0)</c:v>
                </c:pt>
                <c:pt idx="14">
                  <c:v>23：非鉄金属製造業(N=0)</c:v>
                </c:pt>
                <c:pt idx="15">
                  <c:v>24：金属製品製造業(N=1)</c:v>
                </c:pt>
                <c:pt idx="16">
                  <c:v>25：はん用機械器具製造業(N=1)</c:v>
                </c:pt>
                <c:pt idx="17">
                  <c:v>26：生産用機械器具製造業(N=0)</c:v>
                </c:pt>
                <c:pt idx="18">
                  <c:v>27：業務用機械器具製造業(N=1)</c:v>
                </c:pt>
                <c:pt idx="19">
                  <c:v>28：電子部品等製造業(N=3)</c:v>
                </c:pt>
                <c:pt idx="20">
                  <c:v>29：電気機械器具製造業(N=3)</c:v>
                </c:pt>
                <c:pt idx="21">
                  <c:v>30：情報通信機械器具製造業(N=0)</c:v>
                </c:pt>
                <c:pt idx="22">
                  <c:v>31：輸送用機械器具製造業(N=7)</c:v>
                </c:pt>
                <c:pt idx="23">
                  <c:v>32：その他の製造業(N=0)</c:v>
                </c:pt>
                <c:pt idx="24">
                  <c:v>F：電気・ガス・熱供給・水道業(N=0)</c:v>
                </c:pt>
                <c:pt idx="25">
                  <c:v>G：情報通信業(N=2)</c:v>
                </c:pt>
                <c:pt idx="26">
                  <c:v>H：運輸業，郵便業(N=1)</c:v>
                </c:pt>
                <c:pt idx="27">
                  <c:v>I：卸売業，小売業(N=0)</c:v>
                </c:pt>
                <c:pt idx="28">
                  <c:v>J：金融業，保険業(N=1)</c:v>
                </c:pt>
                <c:pt idx="29">
                  <c:v>K：不動産業，物品賃貸業(N=2)</c:v>
                </c:pt>
                <c:pt idx="30">
                  <c:v>L：学術研究,専門･技術ｻｰﾋﾞｽ業(N=3)</c:v>
                </c:pt>
                <c:pt idx="31">
                  <c:v>M：宿泊業，飲食サービス業(N=0)</c:v>
                </c:pt>
                <c:pt idx="32">
                  <c:v>N：生活関連ｻｰﾋﾞｽ業,娯楽業(N=1)</c:v>
                </c:pt>
                <c:pt idx="33">
                  <c:v>O：教育，学習支援業(N=2)</c:v>
                </c:pt>
                <c:pt idx="34">
                  <c:v>P：医療，福祉(N=2)</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3.8340000000000001</c:v>
                </c:pt>
                <c:pt idx="1">
                  <c:v>3.56</c:v>
                </c:pt>
                <c:pt idx="2">
                  <c:v>0</c:v>
                </c:pt>
                <c:pt idx="3">
                  <c:v>0</c:v>
                </c:pt>
                <c:pt idx="4">
                  <c:v>0</c:v>
                </c:pt>
                <c:pt idx="5">
                  <c:v>16.073</c:v>
                </c:pt>
                <c:pt idx="6">
                  <c:v>16.387</c:v>
                </c:pt>
                <c:pt idx="7">
                  <c:v>0</c:v>
                </c:pt>
                <c:pt idx="8">
                  <c:v>0</c:v>
                </c:pt>
                <c:pt idx="9">
                  <c:v>0</c:v>
                </c:pt>
                <c:pt idx="10">
                  <c:v>10.127000000000001</c:v>
                </c:pt>
                <c:pt idx="11">
                  <c:v>13.407</c:v>
                </c:pt>
                <c:pt idx="12">
                  <c:v>0</c:v>
                </c:pt>
                <c:pt idx="13">
                  <c:v>0</c:v>
                </c:pt>
                <c:pt idx="14">
                  <c:v>0</c:v>
                </c:pt>
                <c:pt idx="15">
                  <c:v>8.0719999999999992</c:v>
                </c:pt>
                <c:pt idx="16">
                  <c:v>7.2640000000000002</c:v>
                </c:pt>
                <c:pt idx="17">
                  <c:v>0</c:v>
                </c:pt>
                <c:pt idx="18">
                  <c:v>10.134</c:v>
                </c:pt>
                <c:pt idx="19">
                  <c:v>47.540999999999997</c:v>
                </c:pt>
                <c:pt idx="20">
                  <c:v>22.038</c:v>
                </c:pt>
                <c:pt idx="21">
                  <c:v>0</c:v>
                </c:pt>
                <c:pt idx="22">
                  <c:v>121.18300000000001</c:v>
                </c:pt>
                <c:pt idx="23">
                  <c:v>0</c:v>
                </c:pt>
                <c:pt idx="24">
                  <c:v>0</c:v>
                </c:pt>
                <c:pt idx="25">
                  <c:v>22.588000000000001</c:v>
                </c:pt>
                <c:pt idx="26">
                  <c:v>3.492</c:v>
                </c:pt>
                <c:pt idx="27">
                  <c:v>0</c:v>
                </c:pt>
                <c:pt idx="28">
                  <c:v>5.0179999999999998</c:v>
                </c:pt>
                <c:pt idx="29">
                  <c:v>5.99</c:v>
                </c:pt>
                <c:pt idx="30">
                  <c:v>19.361000000000001</c:v>
                </c:pt>
                <c:pt idx="31">
                  <c:v>0</c:v>
                </c:pt>
                <c:pt idx="32">
                  <c:v>2.97</c:v>
                </c:pt>
                <c:pt idx="33">
                  <c:v>6.1959999999999997</c:v>
                </c:pt>
                <c:pt idx="34">
                  <c:v>10.039999999999999</c:v>
                </c:pt>
                <c:pt idx="35">
                  <c:v>0</c:v>
                </c:pt>
                <c:pt idx="36">
                  <c:v>39.866999999999997</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1044.8905859906729</c:v>
                </c:pt>
                <c:pt idx="2">
                  <c:v>13.458186367274051</c:v>
                </c:pt>
                <c:pt idx="3">
                  <c:v>19.239252548426801</c:v>
                </c:pt>
                <c:pt idx="4">
                  <c:v>519.02482620352873</c:v>
                </c:pt>
                <c:pt idx="5">
                  <c:v>252.0636925459882</c:v>
                </c:pt>
                <c:pt idx="7">
                  <c:v>373.12734776450782</c:v>
                </c:pt>
                <c:pt idx="8">
                  <c:v>12.8186359942259</c:v>
                </c:pt>
                <c:pt idx="9">
                  <c:v>0</c:v>
                </c:pt>
                <c:pt idx="10">
                  <c:v>32.169875259999998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1077.5880249063737</c:v>
                </c:pt>
                <c:pt idx="4" formatCode="#,##0">
                  <c:v>519.02482620352873</c:v>
                </c:pt>
                <c:pt idx="5" formatCode="#,##0">
                  <c:v>252.0636925459882</c:v>
                </c:pt>
                <c:pt idx="6" formatCode="#,##0">
                  <c:v>385.94598375873375</c:v>
                </c:pt>
                <c:pt idx="10" formatCode="#,##0">
                  <c:v>32.169875259999998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366.863</c:v>
                </c:pt>
                <c:pt idx="2" formatCode="#,##0_);[Red]\(#,##0\)">
                  <c:v>0</c:v>
                </c:pt>
                <c:pt idx="3" formatCode="#,##0_);[Red]\(#,##0\)">
                  <c:v>32.491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366.863</c:v>
                </c:pt>
                <c:pt idx="1">
                  <c:v>32.491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厚木市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15：印刷・同関連業(N=2)</c:v>
                </c:pt>
                <c:pt idx="6">
                  <c:v>18：プラスチック製品製造業(N=3)</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27：業務用機械器具製造業(N=1)</c:v>
                </c:pt>
                <c:pt idx="14">
                  <c:v>28：電子部品等製造業(N=3)</c:v>
                </c:pt>
                <c:pt idx="15">
                  <c:v>29：電気機械器具製造業(N=3)</c:v>
                </c:pt>
                <c:pt idx="16">
                  <c:v>30：情報通信機械器具製造業(N=0)</c:v>
                </c:pt>
                <c:pt idx="17">
                  <c:v>31：輸送用機械器具製造業(N=7)</c:v>
                </c:pt>
                <c:pt idx="18">
                  <c:v>32：その他の製造業(N=0)</c:v>
                </c:pt>
              </c:strCache>
            </c:strRef>
          </c:cat>
          <c:val>
            <c:numRef>
              <c:f>③特定事業所の現状把握!$BG$21:$BG$39</c:f>
              <c:numCache>
                <c:formatCode>[=0]#,##0;[&lt;1]0.00;#,##0</c:formatCode>
                <c:ptCount val="19"/>
                <c:pt idx="0">
                  <c:v>4.0182500000000001</c:v>
                </c:pt>
                <c:pt idx="1">
                  <c:v>16.387</c:v>
                </c:pt>
                <c:pt idx="2">
                  <c:v>0</c:v>
                </c:pt>
                <c:pt idx="3">
                  <c:v>0</c:v>
                </c:pt>
                <c:pt idx="4">
                  <c:v>0</c:v>
                </c:pt>
                <c:pt idx="5">
                  <c:v>5.0635000000000003</c:v>
                </c:pt>
                <c:pt idx="6">
                  <c:v>4.4690000000000003</c:v>
                </c:pt>
                <c:pt idx="7">
                  <c:v>0</c:v>
                </c:pt>
                <c:pt idx="8">
                  <c:v>0</c:v>
                </c:pt>
                <c:pt idx="9">
                  <c:v>0</c:v>
                </c:pt>
                <c:pt idx="10">
                  <c:v>8.0719999999999992</c:v>
                </c:pt>
                <c:pt idx="11">
                  <c:v>7.2640000000000002</c:v>
                </c:pt>
                <c:pt idx="12">
                  <c:v>0</c:v>
                </c:pt>
                <c:pt idx="13">
                  <c:v>10.134</c:v>
                </c:pt>
                <c:pt idx="14">
                  <c:v>15.847</c:v>
                </c:pt>
                <c:pt idx="15">
                  <c:v>7.3460000000000001</c:v>
                </c:pt>
                <c:pt idx="16">
                  <c:v>0</c:v>
                </c:pt>
                <c:pt idx="17">
                  <c:v>17.311857142857143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15：印刷・同関連業(N=2)</c:v>
                </c:pt>
                <c:pt idx="6">
                  <c:v>18：プラスチック製品製造業(N=3)</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27：業務用機械器具製造業(N=1)</c:v>
                </c:pt>
                <c:pt idx="14">
                  <c:v>28：電子部品等製造業(N=3)</c:v>
                </c:pt>
                <c:pt idx="15">
                  <c:v>29：電気機械器具製造業(N=3)</c:v>
                </c:pt>
                <c:pt idx="16">
                  <c:v>30：情報通信機械器具製造業(N=0)</c:v>
                </c:pt>
                <c:pt idx="17">
                  <c:v>31：輸送用機械器具製造業(N=7)</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厚木市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G：情報通信業(N=2)</c:v>
                </c:pt>
                <c:pt idx="2">
                  <c:v>H：運輸業，郵便業(N=1)</c:v>
                </c:pt>
                <c:pt idx="3">
                  <c:v>I：卸売業，小売業(N=0)</c:v>
                </c:pt>
                <c:pt idx="4">
                  <c:v>J：金融業，保険業(N=1)</c:v>
                </c:pt>
                <c:pt idx="5">
                  <c:v>K：不動産業，物品賃貸業(N=2)</c:v>
                </c:pt>
                <c:pt idx="6">
                  <c:v>L：学術研究,専門･技術ｻｰﾋﾞｽ業(N=3)</c:v>
                </c:pt>
                <c:pt idx="7">
                  <c:v>M：宿泊業，飲食サービス業(N=0)</c:v>
                </c:pt>
                <c:pt idx="8">
                  <c:v>N：生活関連ｻｰﾋﾞｽ業,娯楽業(N=1)</c:v>
                </c:pt>
                <c:pt idx="9">
                  <c:v>O：教育，学習支援業(N=2)</c:v>
                </c:pt>
                <c:pt idx="10">
                  <c:v>P：医療，福祉(N=2)</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11.294</c:v>
                </c:pt>
                <c:pt idx="2">
                  <c:v>3.492</c:v>
                </c:pt>
                <c:pt idx="3">
                  <c:v>0</c:v>
                </c:pt>
                <c:pt idx="4">
                  <c:v>5.0179999999999998</c:v>
                </c:pt>
                <c:pt idx="5">
                  <c:v>2.9950000000000001</c:v>
                </c:pt>
                <c:pt idx="6">
                  <c:v>6.4536666666666669</c:v>
                </c:pt>
                <c:pt idx="7">
                  <c:v>0</c:v>
                </c:pt>
                <c:pt idx="8">
                  <c:v>2.97</c:v>
                </c:pt>
                <c:pt idx="9">
                  <c:v>3.0979999999999999</c:v>
                </c:pt>
                <c:pt idx="10">
                  <c:v>5.0199999999999996</c:v>
                </c:pt>
                <c:pt idx="11">
                  <c:v>0</c:v>
                </c:pt>
                <c:pt idx="12">
                  <c:v>19.933499999999999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G：情報通信業(N=2)</c:v>
                </c:pt>
                <c:pt idx="2">
                  <c:v>H：運輸業，郵便業(N=1)</c:v>
                </c:pt>
                <c:pt idx="3">
                  <c:v>I：卸売業，小売業(N=0)</c:v>
                </c:pt>
                <c:pt idx="4">
                  <c:v>J：金融業，保険業(N=1)</c:v>
                </c:pt>
                <c:pt idx="5">
                  <c:v>K：不動産業，物品賃貸業(N=2)</c:v>
                </c:pt>
                <c:pt idx="6">
                  <c:v>L：学術研究,専門･技術ｻｰﾋﾞｽ業(N=3)</c:v>
                </c:pt>
                <c:pt idx="7">
                  <c:v>M：宿泊業，飲食サービス業(N=0)</c:v>
                </c:pt>
                <c:pt idx="8">
                  <c:v>N：生活関連ｻｰﾋﾞｽ業,娯楽業(N=1)</c:v>
                </c:pt>
                <c:pt idx="9">
                  <c:v>O：教育，学習支援業(N=2)</c:v>
                </c:pt>
                <c:pt idx="10">
                  <c:v>P：医療，福祉(N=2)</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厚木市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厚木市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3.8340000000000001</c:v>
                </c:pt>
                <c:pt idx="1">
                  <c:v>3.56</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52,664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25534.099999999948</c:v>
                </c:pt>
                <c:pt idx="1">
                  <c:v>27129.800000000021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66,530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30643.984091999941</c:v>
                </c:pt>
                <c:pt idx="1">
                  <c:v>35886.214248000033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厚木市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40.655890872000001</c:v>
                </c:pt>
                <c:pt idx="1">
                  <c:v>1.1062520280000001</c:v>
                </c:pt>
                <c:pt idx="2">
                  <c:v>9.4603751999999999E-2</c:v>
                </c:pt>
                <c:pt idx="3">
                  <c:v>0</c:v>
                </c:pt>
                <c:pt idx="4">
                  <c:v>16.270548489999999</c:v>
                </c:pt>
                <c:pt idx="5">
                  <c:v>56.77552189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855,841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厚木市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840678</c:v>
                </c:pt>
                <c:pt idx="1">
                  <c:v>14800</c:v>
                </c:pt>
                <c:pt idx="2">
                  <c:v>363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18072</c:v>
                </c:pt>
                <c:pt idx="1">
                  <c:v>19147.7</c:v>
                </c:pt>
                <c:pt idx="2">
                  <c:v>19949.3</c:v>
                </c:pt>
                <c:pt idx="3">
                  <c:v>22628</c:v>
                </c:pt>
                <c:pt idx="4">
                  <c:v>23851.999999999989</c:v>
                </c:pt>
                <c:pt idx="5">
                  <c:v>23933.700000000019</c:v>
                </c:pt>
                <c:pt idx="6">
                  <c:v>25972.200000000019</c:v>
                </c:pt>
                <c:pt idx="7">
                  <c:v>27179.90000000002</c:v>
                </c:pt>
                <c:pt idx="8">
                  <c:v>27129.800000000021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14629.7</c:v>
                </c:pt>
                <c:pt idx="1">
                  <c:v>15897.5</c:v>
                </c:pt>
                <c:pt idx="2">
                  <c:v>16982.599999999999</c:v>
                </c:pt>
                <c:pt idx="3">
                  <c:v>18167.799999999988</c:v>
                </c:pt>
                <c:pt idx="4">
                  <c:v>19544.09999999998</c:v>
                </c:pt>
                <c:pt idx="5">
                  <c:v>20834.599999999919</c:v>
                </c:pt>
                <c:pt idx="6">
                  <c:v>22060.999999999902</c:v>
                </c:pt>
                <c:pt idx="7">
                  <c:v>23932.099999999853</c:v>
                </c:pt>
                <c:pt idx="8">
                  <c:v>25534.099999999948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2.3810376689173823E-2</c:v>
                </c:pt>
                <c:pt idx="1">
                  <c:v>2.6729332458050221E-2</c:v>
                </c:pt>
                <c:pt idx="2">
                  <c:v>2.7217963873217014E-2</c:v>
                </c:pt>
                <c:pt idx="3">
                  <c:v>3.1362678574347685E-2</c:v>
                </c:pt>
                <c:pt idx="4">
                  <c:v>3.2426724509536001E-2</c:v>
                </c:pt>
                <c:pt idx="5">
                  <c:v>3.3576901472918808E-2</c:v>
                </c:pt>
                <c:pt idx="6">
                  <c:v>3.5941653230219646E-2</c:v>
                </c:pt>
                <c:pt idx="7">
                  <c:v>3.901747953562254E-2</c:v>
                </c:pt>
                <c:pt idx="8">
                  <c:v>4.0137390824391064E-2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1004.6782263064709</c:v>
                </c:pt>
                <c:pt idx="2">
                  <c:v>14.29294051698322</c:v>
                </c:pt>
                <c:pt idx="3">
                  <c:v>10.97790002145101</c:v>
                </c:pt>
                <c:pt idx="4">
                  <c:v>679.14036525246672</c:v>
                </c:pt>
                <c:pt idx="5">
                  <c:v>299.18491450336239</c:v>
                </c:pt>
                <c:pt idx="7">
                  <c:v>343.68481630219958</c:v>
                </c:pt>
                <c:pt idx="8">
                  <c:v>17.42256537523</c:v>
                </c:pt>
                <c:pt idx="9">
                  <c:v>0</c:v>
                </c:pt>
                <c:pt idx="10">
                  <c:v>26.437944308839999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1029.9490668449052</c:v>
                </c:pt>
                <c:pt idx="4" formatCode="#,##0">
                  <c:v>679.14036525246672</c:v>
                </c:pt>
                <c:pt idx="5" formatCode="#,##0">
                  <c:v>299.18491450336239</c:v>
                </c:pt>
                <c:pt idx="6" formatCode="#,##0">
                  <c:v>361.1073816774296</c:v>
                </c:pt>
                <c:pt idx="10" formatCode="#,##0">
                  <c:v>26.437944308839999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3898</c:v>
                </c:pt>
                <c:pt idx="1">
                  <c:v>4178</c:v>
                </c:pt>
                <c:pt idx="2">
                  <c:v>4409</c:v>
                </c:pt>
                <c:pt idx="3">
                  <c:v>4652</c:v>
                </c:pt>
                <c:pt idx="4">
                  <c:v>4945</c:v>
                </c:pt>
                <c:pt idx="5">
                  <c:v>5216</c:v>
                </c:pt>
                <c:pt idx="6">
                  <c:v>5444</c:v>
                </c:pt>
                <c:pt idx="7">
                  <c:v>5792</c:v>
                </c:pt>
                <c:pt idx="8">
                  <c:v>6126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1657561.6145823381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66530.198339999974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1162687.4070000001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1129330.3020000001</c:v>
                </c:pt>
                <c:pt idx="1">
                  <c:v>30729.223000000002</c:v>
                </c:pt>
                <c:pt idx="2">
                  <c:v>2627.8819999999996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66530.198339999974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821.22454365658234</c:v>
                </c:pt>
                <c:pt idx="2">
                  <c:v>14.14154508057104</c:v>
                </c:pt>
                <c:pt idx="3">
                  <c:v>9.9049129800183042</c:v>
                </c:pt>
                <c:pt idx="4">
                  <c:v>488.05645310931442</c:v>
                </c:pt>
                <c:pt idx="5">
                  <c:v>272.87458404997938</c:v>
                </c:pt>
                <c:pt idx="7">
                  <c:v>304.00282824995975</c:v>
                </c:pt>
                <c:pt idx="8">
                  <c:v>13.177190067415713</c:v>
                </c:pt>
                <c:pt idx="9">
                  <c:v>0</c:v>
                </c:pt>
                <c:pt idx="10">
                  <c:v>19.5947230224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845.27100171717166</c:v>
                </c:pt>
                <c:pt idx="4">
                  <c:v>488.05645310931442</c:v>
                </c:pt>
                <c:pt idx="5">
                  <c:v>272.87458404997938</c:v>
                </c:pt>
                <c:pt idx="6">
                  <c:v>317.18001831737547</c:v>
                </c:pt>
                <c:pt idx="10">
                  <c:v>19.5947230224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厚木市</c:v>
                </c:pt>
              </c:strCache>
            </c:strRef>
          </c:cat>
          <c:val>
            <c:numRef>
              <c:f>①CO2排出量の現状把握!$AX$43:$AX$45</c:f>
              <c:numCache>
                <c:formatCode>0%</c:formatCode>
                <c:ptCount val="3"/>
                <c:pt idx="0">
                  <c:v>0.42072759503743129</c:v>
                </c:pt>
                <c:pt idx="1">
                  <c:v>0.41227254992588142</c:v>
                </c:pt>
                <c:pt idx="2">
                  <c:v>0.43503916790148073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厚木市</c:v>
                </c:pt>
              </c:strCache>
            </c:strRef>
          </c:cat>
          <c:val>
            <c:numRef>
              <c:f>①CO2排出量の現状把握!$AY$43:$AY$45</c:f>
              <c:numCache>
                <c:formatCode>0%</c:formatCode>
                <c:ptCount val="3"/>
                <c:pt idx="0">
                  <c:v>0.19118662390594171</c:v>
                </c:pt>
                <c:pt idx="1">
                  <c:v>0.21478251146138702</c:v>
                </c:pt>
                <c:pt idx="2">
                  <c:v>0.25119005954100843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厚木市</c:v>
                </c:pt>
              </c:strCache>
            </c:strRef>
          </c:cat>
          <c:val>
            <c:numRef>
              <c:f>①CO2排出量の現状把握!$AZ$43:$AZ$45</c:f>
              <c:numCache>
                <c:formatCode>0%</c:formatCode>
                <c:ptCount val="3"/>
                <c:pt idx="0">
                  <c:v>0.18034974026133399</c:v>
                </c:pt>
                <c:pt idx="1">
                  <c:v>0.20329506120823729</c:v>
                </c:pt>
                <c:pt idx="2">
                  <c:v>0.14044150544074446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厚木市</c:v>
                </c:pt>
              </c:strCache>
            </c:strRef>
          </c:cat>
          <c:val>
            <c:numRef>
              <c:f>①CO2排出量の現状把握!$BA$43:$BA$45</c:f>
              <c:numCache>
                <c:formatCode>0%</c:formatCode>
                <c:ptCount val="3"/>
                <c:pt idx="0">
                  <c:v>0.19226168778726088</c:v>
                </c:pt>
                <c:pt idx="1">
                  <c:v>0.15489208700772231</c:v>
                </c:pt>
                <c:pt idx="2">
                  <c:v>0.1632443689224507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厚木市</c:v>
                </c:pt>
              </c:strCache>
            </c:strRef>
          </c:cat>
          <c:val>
            <c:numRef>
              <c:f>①CO2排出量の現状把握!$BB$43:$BB$45</c:f>
              <c:numCache>
                <c:formatCode>0%</c:formatCode>
                <c:ptCount val="3"/>
                <c:pt idx="0">
                  <c:v>1.5474353008032191E-2</c:v>
                </c:pt>
                <c:pt idx="1">
                  <c:v>1.4757790396772066E-2</c:v>
                </c:pt>
                <c:pt idx="2">
                  <c:v>1.0084898194315649E-2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120367</c:v>
                </c:pt>
                <c:pt idx="1">
                  <c:v>120367</c:v>
                </c:pt>
                <c:pt idx="2">
                  <c:v>120367</c:v>
                </c:pt>
                <c:pt idx="3">
                  <c:v>120367</c:v>
                </c:pt>
                <c:pt idx="4">
                  <c:v>120367</c:v>
                </c:pt>
                <c:pt idx="5">
                  <c:v>122199</c:v>
                </c:pt>
                <c:pt idx="6">
                  <c:v>122199</c:v>
                </c:pt>
                <c:pt idx="7">
                  <c:v>122199</c:v>
                </c:pt>
                <c:pt idx="8">
                  <c:v>122199</c:v>
                </c:pt>
                <c:pt idx="9">
                  <c:v>122199</c:v>
                </c:pt>
                <c:pt idx="10">
                  <c:v>122199</c:v>
                </c:pt>
                <c:pt idx="11">
                  <c:v>127215</c:v>
                </c:pt>
                <c:pt idx="12">
                  <c:v>127215</c:v>
                </c:pt>
                <c:pt idx="13">
                  <c:v>127215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29.00684492600001</c:v>
                </c:pt>
                <c:pt idx="1">
                  <c:v>24.833968499619999</c:v>
                </c:pt>
                <c:pt idx="2">
                  <c:v>26.01534792947</c:v>
                </c:pt>
                <c:pt idx="3">
                  <c:v>24.875442384639999</c:v>
                </c:pt>
                <c:pt idx="4">
                  <c:v>26.437944308839999</c:v>
                </c:pt>
                <c:pt idx="5">
                  <c:v>27.81474554999</c:v>
                </c:pt>
                <c:pt idx="6">
                  <c:v>28.8241273336</c:v>
                </c:pt>
                <c:pt idx="7">
                  <c:v>26.243177456600002</c:v>
                </c:pt>
                <c:pt idx="8">
                  <c:v>22.528240939500002</c:v>
                </c:pt>
                <c:pt idx="9">
                  <c:v>32.436016661159996</c:v>
                </c:pt>
                <c:pt idx="10">
                  <c:v>14.079213962500001</c:v>
                </c:pt>
                <c:pt idx="11">
                  <c:v>29.086319505864321</c:v>
                </c:pt>
                <c:pt idx="12">
                  <c:v>26.166520265900001</c:v>
                </c:pt>
                <c:pt idx="13">
                  <c:v>19.5947230224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219027</c:v>
                </c:pt>
                <c:pt idx="1">
                  <c:v>218660</c:v>
                </c:pt>
                <c:pt idx="2">
                  <c:v>219120</c:v>
                </c:pt>
                <c:pt idx="3">
                  <c:v>224624</c:v>
                </c:pt>
                <c:pt idx="4">
                  <c:v>225229</c:v>
                </c:pt>
                <c:pt idx="5">
                  <c:v>225342</c:v>
                </c:pt>
                <c:pt idx="6">
                  <c:v>225503</c:v>
                </c:pt>
                <c:pt idx="7">
                  <c:v>225366</c:v>
                </c:pt>
                <c:pt idx="8">
                  <c:v>225654</c:v>
                </c:pt>
                <c:pt idx="9">
                  <c:v>225089</c:v>
                </c:pt>
                <c:pt idx="10">
                  <c:v>224378</c:v>
                </c:pt>
                <c:pt idx="11">
                  <c:v>223710</c:v>
                </c:pt>
                <c:pt idx="12">
                  <c:v>223451</c:v>
                </c:pt>
                <c:pt idx="13">
                  <c:v>223836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厚木市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69</v>
      </c>
      <c r="C9" s="70">
        <v>1</v>
      </c>
      <c r="D9" s="70">
        <v>5</v>
      </c>
      <c r="E9" s="70">
        <v>1990</v>
      </c>
      <c r="F9" s="70" t="s">
        <v>787</v>
      </c>
      <c r="G9" s="70" t="s">
        <v>1725</v>
      </c>
      <c r="H9" s="70" t="s">
        <v>1726</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1727</v>
      </c>
      <c r="B10" s="70">
        <v>70</v>
      </c>
      <c r="C10" s="70">
        <v>2</v>
      </c>
      <c r="D10" s="70">
        <v>5</v>
      </c>
      <c r="E10" s="70">
        <v>2005</v>
      </c>
      <c r="F10" s="70" t="s">
        <v>789</v>
      </c>
      <c r="G10" s="70" t="s">
        <v>1725</v>
      </c>
      <c r="H10" s="70" t="s">
        <v>1726</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1728</v>
      </c>
      <c r="B11" s="70">
        <v>71</v>
      </c>
      <c r="C11" s="70">
        <v>3</v>
      </c>
      <c r="D11" s="70">
        <v>5</v>
      </c>
      <c r="E11" s="70">
        <v>2006</v>
      </c>
      <c r="F11" s="70" t="s">
        <v>790</v>
      </c>
      <c r="G11" s="70" t="s">
        <v>1725</v>
      </c>
      <c r="H11" s="70" t="s">
        <v>1726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1729</v>
      </c>
      <c r="B12" s="70">
        <v>72</v>
      </c>
      <c r="C12" s="70">
        <v>4</v>
      </c>
      <c r="D12" s="70">
        <v>5</v>
      </c>
      <c r="E12" s="70">
        <v>2007</v>
      </c>
      <c r="F12" s="70" t="s">
        <v>791</v>
      </c>
      <c r="G12" s="70" t="s">
        <v>1725</v>
      </c>
      <c r="H12" s="70" t="s">
        <v>1726</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1730</v>
      </c>
      <c r="B13" s="70">
        <v>73</v>
      </c>
      <c r="C13" s="70">
        <v>5</v>
      </c>
      <c r="D13" s="70">
        <v>5</v>
      </c>
      <c r="E13" s="70">
        <v>2008</v>
      </c>
      <c r="F13" s="70" t="s">
        <v>792</v>
      </c>
      <c r="G13" s="70" t="s">
        <v>1725</v>
      </c>
      <c r="H13" s="70" t="s">
        <v>1726</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1731</v>
      </c>
      <c r="B14" s="70">
        <v>74</v>
      </c>
      <c r="C14" s="70">
        <v>6</v>
      </c>
      <c r="D14" s="70">
        <v>5</v>
      </c>
      <c r="E14" s="70">
        <v>2009</v>
      </c>
      <c r="F14" s="70" t="s">
        <v>176</v>
      </c>
      <c r="G14" s="70" t="s">
        <v>1725</v>
      </c>
      <c r="H14" s="70" t="s">
        <v>1726</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1732</v>
      </c>
      <c r="B15" s="70">
        <v>75</v>
      </c>
      <c r="C15" s="70">
        <v>7</v>
      </c>
      <c r="D15" s="70">
        <v>5</v>
      </c>
      <c r="E15" s="70">
        <v>2010</v>
      </c>
      <c r="F15" s="70" t="s">
        <v>177</v>
      </c>
      <c r="G15" s="70" t="s">
        <v>1725</v>
      </c>
      <c r="H15" s="70" t="s">
        <v>1726</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1733</v>
      </c>
      <c r="B16" s="70">
        <v>76</v>
      </c>
      <c r="C16" s="70">
        <v>8</v>
      </c>
      <c r="D16" s="70">
        <v>5</v>
      </c>
      <c r="E16" s="70">
        <v>2011</v>
      </c>
      <c r="F16" s="70" t="s">
        <v>178</v>
      </c>
      <c r="G16" s="70" t="s">
        <v>1725</v>
      </c>
      <c r="H16" s="70" t="s">
        <v>1726</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1734</v>
      </c>
      <c r="B17" s="70">
        <v>77</v>
      </c>
      <c r="C17" s="70">
        <v>9</v>
      </c>
      <c r="D17" s="70">
        <v>5</v>
      </c>
      <c r="E17" s="70">
        <v>2012</v>
      </c>
      <c r="F17" s="70" t="s">
        <v>179</v>
      </c>
      <c r="G17" s="70" t="s">
        <v>1725</v>
      </c>
      <c r="H17" s="70" t="s">
        <v>1726</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1735</v>
      </c>
      <c r="B18" s="70">
        <v>78</v>
      </c>
      <c r="C18" s="70">
        <v>10</v>
      </c>
      <c r="D18" s="70">
        <v>5</v>
      </c>
      <c r="E18" s="70">
        <v>2013</v>
      </c>
      <c r="F18" s="70" t="s">
        <v>180</v>
      </c>
      <c r="G18" s="70" t="s">
        <v>1725</v>
      </c>
      <c r="H18" s="70" t="s">
        <v>1726</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1736</v>
      </c>
      <c r="B19" s="70">
        <v>79</v>
      </c>
      <c r="C19" s="70">
        <v>11</v>
      </c>
      <c r="D19" s="70">
        <v>5</v>
      </c>
      <c r="E19" s="70">
        <v>2014</v>
      </c>
      <c r="F19" s="70" t="s">
        <v>181</v>
      </c>
      <c r="G19" s="70" t="s">
        <v>1725</v>
      </c>
      <c r="H19" s="70" t="s">
        <v>1726</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1737</v>
      </c>
      <c r="B20" s="70">
        <v>80</v>
      </c>
      <c r="C20" s="70">
        <v>12</v>
      </c>
      <c r="D20" s="70">
        <v>5</v>
      </c>
      <c r="E20" s="70">
        <v>2015</v>
      </c>
      <c r="F20" s="70" t="s">
        <v>182</v>
      </c>
      <c r="G20" s="70" t="s">
        <v>1725</v>
      </c>
      <c r="H20" s="70" t="s">
        <v>1726</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1738</v>
      </c>
      <c r="B21" s="70">
        <v>81</v>
      </c>
      <c r="C21" s="70">
        <v>13</v>
      </c>
      <c r="D21" s="70">
        <v>5</v>
      </c>
      <c r="E21" s="70">
        <v>2016</v>
      </c>
      <c r="F21" s="70" t="s">
        <v>155</v>
      </c>
      <c r="G21" s="70" t="s">
        <v>1725</v>
      </c>
      <c r="H21" s="70" t="s">
        <v>1726</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1739</v>
      </c>
      <c r="B22" s="70">
        <v>82</v>
      </c>
      <c r="C22" s="70">
        <v>14</v>
      </c>
      <c r="D22" s="70">
        <v>5</v>
      </c>
      <c r="E22" s="70">
        <v>2017</v>
      </c>
      <c r="F22" s="70" t="s">
        <v>156</v>
      </c>
      <c r="G22" s="70" t="s">
        <v>1725</v>
      </c>
      <c r="H22" s="70" t="s">
        <v>1726</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1740</v>
      </c>
      <c r="B23" s="70">
        <v>83</v>
      </c>
      <c r="C23" s="70">
        <v>15</v>
      </c>
      <c r="D23" s="70">
        <v>5</v>
      </c>
      <c r="E23" s="70">
        <v>2018</v>
      </c>
      <c r="F23" s="70" t="s">
        <v>183</v>
      </c>
      <c r="G23" s="70" t="s">
        <v>1725</v>
      </c>
      <c r="H23" s="70" t="s">
        <v>1726</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1741</v>
      </c>
      <c r="B24" s="70">
        <v>84</v>
      </c>
      <c r="C24" s="70">
        <v>16</v>
      </c>
      <c r="D24" s="70">
        <v>5</v>
      </c>
      <c r="E24" s="70">
        <v>2019</v>
      </c>
      <c r="F24" s="70" t="s">
        <v>158</v>
      </c>
      <c r="G24" s="70" t="s">
        <v>1725</v>
      </c>
      <c r="H24" s="70" t="s">
        <v>1726</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1742</v>
      </c>
      <c r="B25" s="70">
        <v>85</v>
      </c>
      <c r="C25" s="70">
        <v>17</v>
      </c>
      <c r="D25" s="70">
        <v>5</v>
      </c>
      <c r="E25" s="70">
        <v>2020</v>
      </c>
      <c r="F25" s="70" t="s">
        <v>159</v>
      </c>
      <c r="G25" s="70" t="s">
        <v>1725</v>
      </c>
      <c r="H25" s="70" t="s">
        <v>1726</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1743</v>
      </c>
      <c r="B26" s="70">
        <v>85</v>
      </c>
      <c r="C26" s="70">
        <v>18</v>
      </c>
      <c r="D26" s="70">
        <v>5</v>
      </c>
      <c r="E26" s="70">
        <v>2021</v>
      </c>
      <c r="F26" s="70" t="s">
        <v>160</v>
      </c>
      <c r="G26" s="1064" t="s">
        <v>1725</v>
      </c>
      <c r="H26" s="70" t="s">
        <v>1726</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1744</v>
      </c>
      <c r="B27" s="70">
        <v>85</v>
      </c>
      <c r="C27" s="70">
        <v>19</v>
      </c>
      <c r="D27" s="70">
        <v>5</v>
      </c>
      <c r="E27" s="70">
        <v>2022</v>
      </c>
      <c r="F27" s="70" t="s">
        <v>161</v>
      </c>
      <c r="G27" s="1064" t="s">
        <v>1725</v>
      </c>
      <c r="H27" s="70" t="s">
        <v>1726</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1745</v>
      </c>
      <c r="B28" s="70">
        <v>85</v>
      </c>
      <c r="C28" s="70">
        <v>20</v>
      </c>
      <c r="D28" s="70">
        <v>5</v>
      </c>
      <c r="E28" s="70">
        <v>2023</v>
      </c>
      <c r="F28" s="70" t="s">
        <v>1539</v>
      </c>
      <c r="G28" s="70" t="s">
        <v>1725</v>
      </c>
      <c r="H28" s="70" t="s">
        <v>1726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1746</v>
      </c>
      <c r="B29" s="70">
        <v>85</v>
      </c>
      <c r="C29" s="70">
        <v>21</v>
      </c>
      <c r="D29" s="70">
        <v>5</v>
      </c>
      <c r="E29" s="70">
        <v>2024</v>
      </c>
      <c r="F29" s="70" t="s">
        <v>1558</v>
      </c>
      <c r="G29" s="70" t="s">
        <v>1725</v>
      </c>
      <c r="H29" s="70" t="s">
        <v>1726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1747</v>
      </c>
      <c r="B30" s="70">
        <v>52</v>
      </c>
      <c r="C30" s="70">
        <v>1</v>
      </c>
      <c r="D30" s="70">
        <v>4</v>
      </c>
      <c r="E30" s="70">
        <v>1990</v>
      </c>
      <c r="F30" s="70" t="s">
        <v>787</v>
      </c>
      <c r="G30" s="70" t="s">
        <v>1748</v>
      </c>
      <c r="H30" s="70" t="s">
        <v>1749</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1750</v>
      </c>
      <c r="B31" s="70">
        <v>53</v>
      </c>
      <c r="C31" s="70">
        <v>2</v>
      </c>
      <c r="D31" s="70">
        <v>4</v>
      </c>
      <c r="E31" s="70">
        <v>2005</v>
      </c>
      <c r="F31" s="70" t="s">
        <v>789</v>
      </c>
      <c r="G31" s="70" t="s">
        <v>1748</v>
      </c>
      <c r="H31" s="70" t="s">
        <v>1749</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1751</v>
      </c>
      <c r="B32" s="70">
        <v>54</v>
      </c>
      <c r="C32" s="70">
        <v>3</v>
      </c>
      <c r="D32" s="70">
        <v>4</v>
      </c>
      <c r="E32" s="70">
        <v>2006</v>
      </c>
      <c r="F32" s="70" t="s">
        <v>790</v>
      </c>
      <c r="G32" s="70" t="s">
        <v>1748</v>
      </c>
      <c r="H32" s="70" t="s">
        <v>1749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1752</v>
      </c>
      <c r="B33" s="70">
        <v>55</v>
      </c>
      <c r="C33" s="70">
        <v>4</v>
      </c>
      <c r="D33" s="70">
        <v>4</v>
      </c>
      <c r="E33" s="70">
        <v>2007</v>
      </c>
      <c r="F33" s="70" t="s">
        <v>791</v>
      </c>
      <c r="G33" s="70" t="s">
        <v>1748</v>
      </c>
      <c r="H33" s="70" t="s">
        <v>1749</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1753</v>
      </c>
      <c r="B34" s="70">
        <v>56</v>
      </c>
      <c r="C34" s="70">
        <v>5</v>
      </c>
      <c r="D34" s="70">
        <v>4</v>
      </c>
      <c r="E34" s="70">
        <v>2008</v>
      </c>
      <c r="F34" s="70" t="s">
        <v>792</v>
      </c>
      <c r="G34" s="70" t="s">
        <v>1748</v>
      </c>
      <c r="H34" s="70" t="s">
        <v>1749</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1754</v>
      </c>
      <c r="B35" s="70">
        <v>57</v>
      </c>
      <c r="C35" s="70">
        <v>6</v>
      </c>
      <c r="D35" s="70">
        <v>4</v>
      </c>
      <c r="E35" s="70">
        <v>2009</v>
      </c>
      <c r="F35" s="70" t="s">
        <v>176</v>
      </c>
      <c r="G35" s="70" t="s">
        <v>1748</v>
      </c>
      <c r="H35" s="70" t="s">
        <v>1749</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1755</v>
      </c>
      <c r="B36" s="70">
        <v>58</v>
      </c>
      <c r="C36" s="70">
        <v>7</v>
      </c>
      <c r="D36" s="70">
        <v>4</v>
      </c>
      <c r="E36" s="70">
        <v>2010</v>
      </c>
      <c r="F36" s="70" t="s">
        <v>177</v>
      </c>
      <c r="G36" s="70" t="s">
        <v>1748</v>
      </c>
      <c r="H36" s="70" t="s">
        <v>1749</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1756</v>
      </c>
      <c r="B37" s="70">
        <v>59</v>
      </c>
      <c r="C37" s="70">
        <v>8</v>
      </c>
      <c r="D37" s="70">
        <v>4</v>
      </c>
      <c r="E37" s="70">
        <v>2011</v>
      </c>
      <c r="F37" s="70" t="s">
        <v>178</v>
      </c>
      <c r="G37" s="70" t="s">
        <v>1748</v>
      </c>
      <c r="H37" s="70" t="s">
        <v>1749</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1757</v>
      </c>
      <c r="B38" s="70">
        <v>60</v>
      </c>
      <c r="C38" s="70">
        <v>9</v>
      </c>
      <c r="D38" s="70">
        <v>4</v>
      </c>
      <c r="E38" s="70">
        <v>2012</v>
      </c>
      <c r="F38" s="70" t="s">
        <v>179</v>
      </c>
      <c r="G38" s="70" t="s">
        <v>1748</v>
      </c>
      <c r="H38" s="70" t="s">
        <v>1749</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1758</v>
      </c>
      <c r="B39" s="70">
        <v>61</v>
      </c>
      <c r="C39" s="70">
        <v>10</v>
      </c>
      <c r="D39" s="70">
        <v>4</v>
      </c>
      <c r="E39" s="70">
        <v>2013</v>
      </c>
      <c r="F39" s="70" t="s">
        <v>180</v>
      </c>
      <c r="G39" s="70" t="s">
        <v>1748</v>
      </c>
      <c r="H39" s="70" t="s">
        <v>1749</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1759</v>
      </c>
      <c r="B40" s="70">
        <v>62</v>
      </c>
      <c r="C40" s="70">
        <v>11</v>
      </c>
      <c r="D40" s="70">
        <v>4</v>
      </c>
      <c r="E40" s="70">
        <v>2014</v>
      </c>
      <c r="F40" s="70" t="s">
        <v>181</v>
      </c>
      <c r="G40" s="70" t="s">
        <v>1748</v>
      </c>
      <c r="H40" s="70" t="s">
        <v>1749</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1760</v>
      </c>
      <c r="B41" s="70">
        <v>63</v>
      </c>
      <c r="C41" s="70">
        <v>12</v>
      </c>
      <c r="D41" s="70">
        <v>4</v>
      </c>
      <c r="E41" s="70">
        <v>2015</v>
      </c>
      <c r="F41" s="70" t="s">
        <v>182</v>
      </c>
      <c r="G41" s="70" t="s">
        <v>1748</v>
      </c>
      <c r="H41" s="70" t="s">
        <v>1749</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1761</v>
      </c>
      <c r="B42" s="70">
        <v>64</v>
      </c>
      <c r="C42" s="70">
        <v>13</v>
      </c>
      <c r="D42" s="70">
        <v>4</v>
      </c>
      <c r="E42" s="70">
        <v>2016</v>
      </c>
      <c r="F42" s="70" t="s">
        <v>155</v>
      </c>
      <c r="G42" s="70" t="s">
        <v>1748</v>
      </c>
      <c r="H42" s="70" t="s">
        <v>1749</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1762</v>
      </c>
      <c r="B43" s="70">
        <v>65</v>
      </c>
      <c r="C43" s="70">
        <v>14</v>
      </c>
      <c r="D43" s="70">
        <v>4</v>
      </c>
      <c r="E43" s="70">
        <v>2017</v>
      </c>
      <c r="F43" s="70" t="s">
        <v>156</v>
      </c>
      <c r="G43" s="70" t="s">
        <v>1748</v>
      </c>
      <c r="H43" s="70" t="s">
        <v>1749</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1763</v>
      </c>
      <c r="B44" s="70">
        <v>66</v>
      </c>
      <c r="C44" s="70">
        <v>15</v>
      </c>
      <c r="D44" s="70">
        <v>4</v>
      </c>
      <c r="E44" s="70">
        <v>2018</v>
      </c>
      <c r="F44" s="70" t="s">
        <v>183</v>
      </c>
      <c r="G44" s="70" t="s">
        <v>1748</v>
      </c>
      <c r="H44" s="70" t="s">
        <v>1749</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1764</v>
      </c>
      <c r="B45" s="70">
        <v>67</v>
      </c>
      <c r="C45" s="70">
        <v>16</v>
      </c>
      <c r="D45" s="70">
        <v>4</v>
      </c>
      <c r="E45" s="70">
        <v>2019</v>
      </c>
      <c r="F45" s="70" t="s">
        <v>158</v>
      </c>
      <c r="G45" s="1064" t="s">
        <v>1748</v>
      </c>
      <c r="H45" s="70" t="s">
        <v>1749</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1765</v>
      </c>
      <c r="B46" s="70">
        <v>68</v>
      </c>
      <c r="C46" s="70">
        <v>17</v>
      </c>
      <c r="D46" s="70">
        <v>4</v>
      </c>
      <c r="E46" s="70">
        <v>2020</v>
      </c>
      <c r="F46" s="70" t="s">
        <v>159</v>
      </c>
      <c r="G46" s="1064" t="s">
        <v>1748</v>
      </c>
      <c r="H46" s="70" t="s">
        <v>1749</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1766</v>
      </c>
      <c r="B47" s="70">
        <v>68</v>
      </c>
      <c r="C47" s="70">
        <v>18</v>
      </c>
      <c r="D47" s="70">
        <v>4</v>
      </c>
      <c r="E47" s="70">
        <v>2021</v>
      </c>
      <c r="F47" s="70" t="s">
        <v>160</v>
      </c>
      <c r="G47" s="70" t="s">
        <v>1748</v>
      </c>
      <c r="H47" s="70" t="s">
        <v>1749</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1767</v>
      </c>
      <c r="B48" s="70">
        <v>68</v>
      </c>
      <c r="C48" s="70">
        <v>19</v>
      </c>
      <c r="D48" s="70">
        <v>4</v>
      </c>
      <c r="E48" s="70">
        <v>2022</v>
      </c>
      <c r="F48" s="70" t="s">
        <v>161</v>
      </c>
      <c r="G48" s="70" t="s">
        <v>1748</v>
      </c>
      <c r="H48" s="70" t="s">
        <v>1749</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1768</v>
      </c>
      <c r="B49" s="70">
        <v>68</v>
      </c>
      <c r="C49" s="70">
        <v>20</v>
      </c>
      <c r="D49" s="70">
        <v>4</v>
      </c>
      <c r="E49" s="70">
        <v>2023</v>
      </c>
      <c r="F49" s="70" t="s">
        <v>1539</v>
      </c>
      <c r="G49" s="70" t="s">
        <v>1748</v>
      </c>
      <c r="H49" s="70" t="s">
        <v>1749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1769</v>
      </c>
      <c r="B50" s="70">
        <v>68</v>
      </c>
      <c r="C50" s="70">
        <v>21</v>
      </c>
      <c r="D50" s="70">
        <v>4</v>
      </c>
      <c r="E50" s="70">
        <v>2024</v>
      </c>
      <c r="F50" s="70" t="s">
        <v>1558</v>
      </c>
      <c r="G50" s="70" t="s">
        <v>1748</v>
      </c>
      <c r="H50" s="70" t="s">
        <v>1749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1770</v>
      </c>
      <c r="B51" s="70">
        <v>460</v>
      </c>
      <c r="C51" s="70">
        <v>1</v>
      </c>
      <c r="D51" s="70">
        <v>28</v>
      </c>
      <c r="E51" s="70">
        <v>1990</v>
      </c>
      <c r="F51" s="70" t="s">
        <v>787</v>
      </c>
      <c r="G51" s="70" t="s">
        <v>1771</v>
      </c>
      <c r="H51" s="70" t="s">
        <v>1772</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1773</v>
      </c>
      <c r="B52" s="70">
        <v>461</v>
      </c>
      <c r="C52" s="70">
        <v>2</v>
      </c>
      <c r="D52" s="70">
        <v>28</v>
      </c>
      <c r="E52" s="70">
        <v>2005</v>
      </c>
      <c r="F52" s="70" t="s">
        <v>789</v>
      </c>
      <c r="G52" s="70" t="s">
        <v>1771</v>
      </c>
      <c r="H52" s="70" t="s">
        <v>1772</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1774</v>
      </c>
      <c r="B53" s="70">
        <v>462</v>
      </c>
      <c r="C53" s="70">
        <v>3</v>
      </c>
      <c r="D53" s="70">
        <v>28</v>
      </c>
      <c r="E53" s="70">
        <v>2006</v>
      </c>
      <c r="F53" s="70" t="s">
        <v>790</v>
      </c>
      <c r="G53" s="70" t="s">
        <v>1771</v>
      </c>
      <c r="H53" s="70" t="s">
        <v>1772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1775</v>
      </c>
      <c r="B54" s="70">
        <v>463</v>
      </c>
      <c r="C54" s="70">
        <v>4</v>
      </c>
      <c r="D54" s="70">
        <v>28</v>
      </c>
      <c r="E54" s="70">
        <v>2007</v>
      </c>
      <c r="F54" s="70" t="s">
        <v>791</v>
      </c>
      <c r="G54" s="70" t="s">
        <v>1771</v>
      </c>
      <c r="H54" s="70" t="s">
        <v>1772</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1776</v>
      </c>
      <c r="B55" s="70">
        <v>464</v>
      </c>
      <c r="C55" s="70">
        <v>5</v>
      </c>
      <c r="D55" s="70">
        <v>28</v>
      </c>
      <c r="E55" s="70">
        <v>2008</v>
      </c>
      <c r="F55" s="70" t="s">
        <v>792</v>
      </c>
      <c r="G55" s="70" t="s">
        <v>1771</v>
      </c>
      <c r="H55" s="70" t="s">
        <v>1772</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1777</v>
      </c>
      <c r="B56" s="70">
        <v>465</v>
      </c>
      <c r="C56" s="70">
        <v>6</v>
      </c>
      <c r="D56" s="70">
        <v>28</v>
      </c>
      <c r="E56" s="70">
        <v>2009</v>
      </c>
      <c r="F56" s="70" t="s">
        <v>176</v>
      </c>
      <c r="G56" s="70" t="s">
        <v>1771</v>
      </c>
      <c r="H56" s="70" t="s">
        <v>1772</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1778</v>
      </c>
      <c r="B57" s="70">
        <v>466</v>
      </c>
      <c r="C57" s="70">
        <v>7</v>
      </c>
      <c r="D57" s="70">
        <v>28</v>
      </c>
      <c r="E57" s="70">
        <v>2010</v>
      </c>
      <c r="F57" s="70" t="s">
        <v>177</v>
      </c>
      <c r="G57" s="70" t="s">
        <v>1771</v>
      </c>
      <c r="H57" s="70" t="s">
        <v>1772</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1779</v>
      </c>
      <c r="B58" s="70">
        <v>467</v>
      </c>
      <c r="C58" s="70">
        <v>8</v>
      </c>
      <c r="D58" s="70">
        <v>28</v>
      </c>
      <c r="E58" s="70">
        <v>2011</v>
      </c>
      <c r="F58" s="70" t="s">
        <v>178</v>
      </c>
      <c r="G58" s="70" t="s">
        <v>1771</v>
      </c>
      <c r="H58" s="70" t="s">
        <v>1772</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1780</v>
      </c>
      <c r="B59" s="70">
        <v>468</v>
      </c>
      <c r="C59" s="70">
        <v>9</v>
      </c>
      <c r="D59" s="70">
        <v>28</v>
      </c>
      <c r="E59" s="70">
        <v>2012</v>
      </c>
      <c r="F59" s="70" t="s">
        <v>179</v>
      </c>
      <c r="G59" s="70" t="s">
        <v>1771</v>
      </c>
      <c r="H59" s="70" t="s">
        <v>1772</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1781</v>
      </c>
      <c r="B60" s="70">
        <v>469</v>
      </c>
      <c r="C60" s="70">
        <v>10</v>
      </c>
      <c r="D60" s="70">
        <v>28</v>
      </c>
      <c r="E60" s="70">
        <v>2013</v>
      </c>
      <c r="F60" s="70" t="s">
        <v>180</v>
      </c>
      <c r="G60" s="70" t="s">
        <v>1771</v>
      </c>
      <c r="H60" s="70" t="s">
        <v>1772</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1782</v>
      </c>
      <c r="B61" s="70">
        <v>470</v>
      </c>
      <c r="C61" s="70">
        <v>11</v>
      </c>
      <c r="D61" s="70">
        <v>28</v>
      </c>
      <c r="E61" s="70">
        <v>2014</v>
      </c>
      <c r="F61" s="70" t="s">
        <v>181</v>
      </c>
      <c r="G61" s="70" t="s">
        <v>1771</v>
      </c>
      <c r="H61" s="70" t="s">
        <v>1772</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1783</v>
      </c>
      <c r="B62" s="70">
        <v>471</v>
      </c>
      <c r="C62" s="70">
        <v>12</v>
      </c>
      <c r="D62" s="70">
        <v>28</v>
      </c>
      <c r="E62" s="70">
        <v>2015</v>
      </c>
      <c r="F62" s="70" t="s">
        <v>182</v>
      </c>
      <c r="G62" s="70" t="s">
        <v>1771</v>
      </c>
      <c r="H62" s="70" t="s">
        <v>1772</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1784</v>
      </c>
      <c r="B63" s="70">
        <v>472</v>
      </c>
      <c r="C63" s="70">
        <v>13</v>
      </c>
      <c r="D63" s="70">
        <v>28</v>
      </c>
      <c r="E63" s="70">
        <v>2016</v>
      </c>
      <c r="F63" s="70" t="s">
        <v>155</v>
      </c>
      <c r="G63" s="70" t="s">
        <v>1771</v>
      </c>
      <c r="H63" s="70" t="s">
        <v>1772</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1785</v>
      </c>
      <c r="B64" s="70">
        <v>473</v>
      </c>
      <c r="C64" s="70">
        <v>14</v>
      </c>
      <c r="D64" s="70">
        <v>28</v>
      </c>
      <c r="E64" s="70">
        <v>2017</v>
      </c>
      <c r="F64" s="70" t="s">
        <v>156</v>
      </c>
      <c r="G64" s="1064" t="s">
        <v>1771</v>
      </c>
      <c r="H64" s="70" t="s">
        <v>1772</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1786</v>
      </c>
      <c r="B65" s="70">
        <v>474</v>
      </c>
      <c r="C65" s="70">
        <v>15</v>
      </c>
      <c r="D65" s="70">
        <v>28</v>
      </c>
      <c r="E65" s="70">
        <v>2018</v>
      </c>
      <c r="F65" s="70" t="s">
        <v>183</v>
      </c>
      <c r="G65" s="1064" t="s">
        <v>1771</v>
      </c>
      <c r="H65" s="70" t="s">
        <v>1772</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1787</v>
      </c>
      <c r="B66" s="70">
        <v>474</v>
      </c>
      <c r="C66" s="70">
        <v>16</v>
      </c>
      <c r="D66" s="70">
        <v>28</v>
      </c>
      <c r="E66" s="70">
        <v>2019</v>
      </c>
      <c r="F66" s="70" t="s">
        <v>158</v>
      </c>
      <c r="G66" s="70" t="s">
        <v>1771</v>
      </c>
      <c r="H66" s="70" t="s">
        <v>1772</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1788</v>
      </c>
      <c r="B67" s="70">
        <v>474</v>
      </c>
      <c r="C67" s="70">
        <v>17</v>
      </c>
      <c r="D67" s="70">
        <v>28</v>
      </c>
      <c r="E67" s="70">
        <v>2020</v>
      </c>
      <c r="F67" s="70" t="s">
        <v>159</v>
      </c>
      <c r="G67" s="70" t="s">
        <v>1771</v>
      </c>
      <c r="H67" s="70" t="s">
        <v>1772</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1789</v>
      </c>
      <c r="B68" s="70">
        <v>474</v>
      </c>
      <c r="C68" s="70">
        <v>18</v>
      </c>
      <c r="D68" s="70">
        <v>28</v>
      </c>
      <c r="E68" s="70">
        <v>2021</v>
      </c>
      <c r="F68" s="70" t="s">
        <v>160</v>
      </c>
      <c r="G68" s="70" t="s">
        <v>1771</v>
      </c>
      <c r="H68" s="70" t="s">
        <v>1772</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1790</v>
      </c>
      <c r="B69" s="70">
        <v>474</v>
      </c>
      <c r="C69" s="70">
        <v>19</v>
      </c>
      <c r="D69" s="70">
        <v>28</v>
      </c>
      <c r="E69" s="70">
        <v>2022</v>
      </c>
      <c r="F69" s="70" t="s">
        <v>161</v>
      </c>
      <c r="G69" s="70" t="s">
        <v>1771</v>
      </c>
      <c r="H69" s="70" t="s">
        <v>1772</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1791</v>
      </c>
      <c r="B70" s="70">
        <v>474</v>
      </c>
      <c r="C70" s="70">
        <v>20</v>
      </c>
      <c r="D70" s="70">
        <v>28</v>
      </c>
      <c r="E70" s="70">
        <v>2023</v>
      </c>
      <c r="F70" s="70" t="s">
        <v>1539</v>
      </c>
      <c r="G70" s="70" t="s">
        <v>1771</v>
      </c>
      <c r="H70" s="70" t="s">
        <v>1772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1792</v>
      </c>
      <c r="B71" s="70">
        <v>474</v>
      </c>
      <c r="C71" s="70">
        <v>21</v>
      </c>
      <c r="D71" s="70">
        <v>28</v>
      </c>
      <c r="E71" s="70">
        <v>2024</v>
      </c>
      <c r="F71" s="70" t="s">
        <v>1558</v>
      </c>
      <c r="G71" s="70" t="s">
        <v>1771</v>
      </c>
      <c r="H71" s="70" t="s">
        <v>1772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1793</v>
      </c>
      <c r="B72" s="70">
        <v>18</v>
      </c>
      <c r="C72" s="70">
        <v>1</v>
      </c>
      <c r="D72" s="70">
        <v>2</v>
      </c>
      <c r="E72" s="70">
        <v>1990</v>
      </c>
      <c r="F72" s="70" t="s">
        <v>787</v>
      </c>
      <c r="G72" s="70" t="s">
        <v>1794</v>
      </c>
      <c r="H72" s="70" t="s">
        <v>1795</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19</v>
      </c>
      <c r="C73" s="70">
        <v>2</v>
      </c>
      <c r="D73" s="70">
        <v>2</v>
      </c>
      <c r="E73" s="70">
        <v>2005</v>
      </c>
      <c r="F73" s="70" t="s">
        <v>789</v>
      </c>
      <c r="G73" s="70" t="s">
        <v>1794</v>
      </c>
      <c r="H73" s="70" t="s">
        <v>1795</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20</v>
      </c>
      <c r="C74" s="70">
        <v>3</v>
      </c>
      <c r="D74" s="70">
        <v>2</v>
      </c>
      <c r="E74" s="70">
        <v>2006</v>
      </c>
      <c r="F74" s="70" t="s">
        <v>790</v>
      </c>
      <c r="G74" s="70" t="s">
        <v>1794</v>
      </c>
      <c r="H74" s="70" t="s">
        <v>1795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21</v>
      </c>
      <c r="C75" s="70">
        <v>4</v>
      </c>
      <c r="D75" s="70">
        <v>2</v>
      </c>
      <c r="E75" s="70">
        <v>2007</v>
      </c>
      <c r="F75" s="70" t="s">
        <v>791</v>
      </c>
      <c r="G75" s="70" t="s">
        <v>1794</v>
      </c>
      <c r="H75" s="70" t="s">
        <v>1795</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22</v>
      </c>
      <c r="C76" s="70">
        <v>5</v>
      </c>
      <c r="D76" s="70">
        <v>2</v>
      </c>
      <c r="E76" s="70">
        <v>2008</v>
      </c>
      <c r="F76" s="70" t="s">
        <v>792</v>
      </c>
      <c r="G76" s="70" t="s">
        <v>1794</v>
      </c>
      <c r="H76" s="70" t="s">
        <v>1795</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23</v>
      </c>
      <c r="C77" s="70">
        <v>6</v>
      </c>
      <c r="D77" s="70">
        <v>2</v>
      </c>
      <c r="E77" s="70">
        <v>2009</v>
      </c>
      <c r="F77" s="70" t="s">
        <v>176</v>
      </c>
      <c r="G77" s="70" t="s">
        <v>1794</v>
      </c>
      <c r="H77" s="70" t="s">
        <v>1795</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1801</v>
      </c>
      <c r="B78" s="70">
        <v>24</v>
      </c>
      <c r="C78" s="70">
        <v>7</v>
      </c>
      <c r="D78" s="70">
        <v>2</v>
      </c>
      <c r="E78" s="70">
        <v>2010</v>
      </c>
      <c r="F78" s="70" t="s">
        <v>177</v>
      </c>
      <c r="G78" s="70" t="s">
        <v>1794</v>
      </c>
      <c r="H78" s="70" t="s">
        <v>1795</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1802</v>
      </c>
      <c r="B79" s="70">
        <v>25</v>
      </c>
      <c r="C79" s="70">
        <v>8</v>
      </c>
      <c r="D79" s="70">
        <v>2</v>
      </c>
      <c r="E79" s="70">
        <v>2011</v>
      </c>
      <c r="F79" s="70" t="s">
        <v>178</v>
      </c>
      <c r="G79" s="70" t="s">
        <v>1794</v>
      </c>
      <c r="H79" s="70" t="s">
        <v>1795</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1803</v>
      </c>
      <c r="B80" s="70">
        <v>26</v>
      </c>
      <c r="C80" s="70">
        <v>9</v>
      </c>
      <c r="D80" s="70">
        <v>2</v>
      </c>
      <c r="E80" s="70">
        <v>2012</v>
      </c>
      <c r="F80" s="70" t="s">
        <v>179</v>
      </c>
      <c r="G80" s="70" t="s">
        <v>1794</v>
      </c>
      <c r="H80" s="70" t="s">
        <v>1795</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1804</v>
      </c>
      <c r="B81" s="70">
        <v>27</v>
      </c>
      <c r="C81" s="70">
        <v>10</v>
      </c>
      <c r="D81" s="70">
        <v>2</v>
      </c>
      <c r="E81" s="70">
        <v>2013</v>
      </c>
      <c r="F81" s="70" t="s">
        <v>180</v>
      </c>
      <c r="G81" s="70" t="s">
        <v>1794</v>
      </c>
      <c r="H81" s="70" t="s">
        <v>1795</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1805</v>
      </c>
      <c r="B82" s="70">
        <v>28</v>
      </c>
      <c r="C82" s="70">
        <v>11</v>
      </c>
      <c r="D82" s="70">
        <v>2</v>
      </c>
      <c r="E82" s="70">
        <v>2014</v>
      </c>
      <c r="F82" s="70" t="s">
        <v>181</v>
      </c>
      <c r="G82" s="70" t="s">
        <v>1794</v>
      </c>
      <c r="H82" s="70" t="s">
        <v>1795</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1806</v>
      </c>
      <c r="B83" s="70">
        <v>29</v>
      </c>
      <c r="C83" s="70">
        <v>12</v>
      </c>
      <c r="D83" s="70">
        <v>2</v>
      </c>
      <c r="E83" s="70">
        <v>2015</v>
      </c>
      <c r="F83" s="70" t="s">
        <v>182</v>
      </c>
      <c r="G83" s="1064" t="s">
        <v>1794</v>
      </c>
      <c r="H83" s="70" t="s">
        <v>1795</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1807</v>
      </c>
      <c r="B84" s="70">
        <v>30</v>
      </c>
      <c r="C84" s="70">
        <v>13</v>
      </c>
      <c r="D84" s="70">
        <v>2</v>
      </c>
      <c r="E84" s="70">
        <v>2016</v>
      </c>
      <c r="F84" s="70" t="s">
        <v>155</v>
      </c>
      <c r="G84" s="1064" t="s">
        <v>1794</v>
      </c>
      <c r="H84" s="70" t="s">
        <v>1795</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1808</v>
      </c>
      <c r="B85" s="70">
        <v>31</v>
      </c>
      <c r="C85" s="70">
        <v>14</v>
      </c>
      <c r="D85" s="70">
        <v>2</v>
      </c>
      <c r="E85" s="70">
        <v>2017</v>
      </c>
      <c r="F85" s="70" t="s">
        <v>156</v>
      </c>
      <c r="G85" s="70" t="s">
        <v>1794</v>
      </c>
      <c r="H85" s="70" t="s">
        <v>1795</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1809</v>
      </c>
      <c r="B86" s="70">
        <v>32</v>
      </c>
      <c r="C86" s="70">
        <v>15</v>
      </c>
      <c r="D86" s="70">
        <v>2</v>
      </c>
      <c r="E86" s="70">
        <v>2018</v>
      </c>
      <c r="F86" s="70" t="s">
        <v>183</v>
      </c>
      <c r="G86" s="70" t="s">
        <v>1794</v>
      </c>
      <c r="H86" s="70" t="s">
        <v>1795</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1810</v>
      </c>
      <c r="B87" s="70">
        <v>33</v>
      </c>
      <c r="C87" s="70">
        <v>16</v>
      </c>
      <c r="D87" s="70">
        <v>2</v>
      </c>
      <c r="E87" s="70">
        <v>2019</v>
      </c>
      <c r="F87" s="70" t="s">
        <v>158</v>
      </c>
      <c r="G87" s="70" t="s">
        <v>1794</v>
      </c>
      <c r="H87" s="70" t="s">
        <v>1795</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1811</v>
      </c>
      <c r="B88" s="70">
        <v>34</v>
      </c>
      <c r="C88" s="70">
        <v>17</v>
      </c>
      <c r="D88" s="70">
        <v>2</v>
      </c>
      <c r="E88" s="70">
        <v>2020</v>
      </c>
      <c r="F88" s="70" t="s">
        <v>159</v>
      </c>
      <c r="G88" s="70" t="s">
        <v>1794</v>
      </c>
      <c r="H88" s="70" t="s">
        <v>1795</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1812</v>
      </c>
      <c r="B89" s="70">
        <v>34</v>
      </c>
      <c r="C89" s="70">
        <v>18</v>
      </c>
      <c r="D89" s="70">
        <v>2</v>
      </c>
      <c r="E89" s="70">
        <v>2021</v>
      </c>
      <c r="F89" s="70" t="s">
        <v>160</v>
      </c>
      <c r="G89" s="70" t="s">
        <v>1794</v>
      </c>
      <c r="H89" s="70" t="s">
        <v>1795</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1813</v>
      </c>
      <c r="B90" s="70">
        <v>34</v>
      </c>
      <c r="C90" s="70">
        <v>19</v>
      </c>
      <c r="D90" s="70">
        <v>2</v>
      </c>
      <c r="E90" s="70">
        <v>2022</v>
      </c>
      <c r="F90" s="70" t="s">
        <v>161</v>
      </c>
      <c r="G90" s="70" t="s">
        <v>1794</v>
      </c>
      <c r="H90" s="70" t="s">
        <v>1795</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1814</v>
      </c>
      <c r="B91" s="70">
        <v>34</v>
      </c>
      <c r="C91" s="70">
        <v>20</v>
      </c>
      <c r="D91" s="70">
        <v>2</v>
      </c>
      <c r="E91" s="70">
        <v>2023</v>
      </c>
      <c r="F91" s="70" t="s">
        <v>1539</v>
      </c>
      <c r="G91" s="70" t="s">
        <v>1794</v>
      </c>
      <c r="H91" s="70" t="s">
        <v>1795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1815</v>
      </c>
      <c r="B92" s="70">
        <v>34</v>
      </c>
      <c r="C92" s="70">
        <v>21</v>
      </c>
      <c r="D92" s="70">
        <v>2</v>
      </c>
      <c r="E92" s="70">
        <v>2024</v>
      </c>
      <c r="F92" s="70" t="s">
        <v>1558</v>
      </c>
      <c r="G92" s="70" t="s">
        <v>1794</v>
      </c>
      <c r="H92" s="70" t="s">
        <v>1795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1816</v>
      </c>
      <c r="B93" s="70">
        <v>1</v>
      </c>
      <c r="C93" s="70">
        <v>1</v>
      </c>
      <c r="D93" s="70">
        <v>1</v>
      </c>
      <c r="E93" s="70">
        <v>1990</v>
      </c>
      <c r="F93" s="70" t="s">
        <v>787</v>
      </c>
      <c r="G93" s="70" t="s">
        <v>1817</v>
      </c>
      <c r="H93" s="70" t="s">
        <v>1818</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1819</v>
      </c>
      <c r="B94" s="70">
        <v>2</v>
      </c>
      <c r="C94" s="70">
        <v>2</v>
      </c>
      <c r="D94" s="70">
        <v>1</v>
      </c>
      <c r="E94" s="70">
        <v>2005</v>
      </c>
      <c r="F94" s="70" t="s">
        <v>789</v>
      </c>
      <c r="G94" s="70" t="s">
        <v>1817</v>
      </c>
      <c r="H94" s="70" t="s">
        <v>1818</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1820</v>
      </c>
      <c r="B95" s="70">
        <v>3</v>
      </c>
      <c r="C95" s="70">
        <v>3</v>
      </c>
      <c r="D95" s="70">
        <v>1</v>
      </c>
      <c r="E95" s="70">
        <v>2006</v>
      </c>
      <c r="F95" s="70" t="s">
        <v>790</v>
      </c>
      <c r="G95" s="70" t="s">
        <v>1817</v>
      </c>
      <c r="H95" s="70" t="s">
        <v>1818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1821</v>
      </c>
      <c r="B96" s="70">
        <v>4</v>
      </c>
      <c r="C96" s="70">
        <v>4</v>
      </c>
      <c r="D96" s="70">
        <v>1</v>
      </c>
      <c r="E96" s="70">
        <v>2007</v>
      </c>
      <c r="F96" s="70" t="s">
        <v>791</v>
      </c>
      <c r="G96" s="70" t="s">
        <v>1817</v>
      </c>
      <c r="H96" s="70" t="s">
        <v>1818</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1822</v>
      </c>
      <c r="B97" s="70">
        <v>5</v>
      </c>
      <c r="C97" s="70">
        <v>5</v>
      </c>
      <c r="D97" s="70">
        <v>1</v>
      </c>
      <c r="E97" s="70">
        <v>2008</v>
      </c>
      <c r="F97" s="70" t="s">
        <v>792</v>
      </c>
      <c r="G97" s="70" t="s">
        <v>1817</v>
      </c>
      <c r="H97" s="70" t="s">
        <v>1818</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1823</v>
      </c>
      <c r="B98" s="70">
        <v>6</v>
      </c>
      <c r="C98" s="70">
        <v>6</v>
      </c>
      <c r="D98" s="70">
        <v>1</v>
      </c>
      <c r="E98" s="70">
        <v>2009</v>
      </c>
      <c r="F98" s="70" t="s">
        <v>176</v>
      </c>
      <c r="G98" s="70" t="s">
        <v>1817</v>
      </c>
      <c r="H98" s="70" t="s">
        <v>1818</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1824</v>
      </c>
      <c r="B99" s="70">
        <v>7</v>
      </c>
      <c r="C99" s="70">
        <v>7</v>
      </c>
      <c r="D99" s="70">
        <v>1</v>
      </c>
      <c r="E99" s="70">
        <v>2010</v>
      </c>
      <c r="F99" s="70" t="s">
        <v>177</v>
      </c>
      <c r="G99" s="70" t="s">
        <v>1817</v>
      </c>
      <c r="H99" s="70" t="s">
        <v>1818</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1825</v>
      </c>
      <c r="B100" s="70">
        <v>8</v>
      </c>
      <c r="C100" s="70">
        <v>8</v>
      </c>
      <c r="D100" s="70">
        <v>1</v>
      </c>
      <c r="E100" s="70">
        <v>2011</v>
      </c>
      <c r="F100" s="70" t="s">
        <v>178</v>
      </c>
      <c r="G100" s="70" t="s">
        <v>1817</v>
      </c>
      <c r="H100" s="70" t="s">
        <v>1818</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1826</v>
      </c>
      <c r="B101" s="70">
        <v>9</v>
      </c>
      <c r="C101" s="70">
        <v>9</v>
      </c>
      <c r="D101" s="70">
        <v>1</v>
      </c>
      <c r="E101" s="70">
        <v>2012</v>
      </c>
      <c r="F101" s="70" t="s">
        <v>179</v>
      </c>
      <c r="G101" s="70" t="s">
        <v>1817</v>
      </c>
      <c r="H101" s="70" t="s">
        <v>1818</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1827</v>
      </c>
      <c r="B102" s="70">
        <v>10</v>
      </c>
      <c r="C102" s="70">
        <v>10</v>
      </c>
      <c r="D102" s="70">
        <v>1</v>
      </c>
      <c r="E102" s="70">
        <v>2013</v>
      </c>
      <c r="F102" s="70" t="s">
        <v>180</v>
      </c>
      <c r="G102" s="1064" t="s">
        <v>1817</v>
      </c>
      <c r="H102" s="70" t="s">
        <v>1818</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1828</v>
      </c>
      <c r="B103" s="70">
        <v>11</v>
      </c>
      <c r="C103" s="70">
        <v>11</v>
      </c>
      <c r="D103" s="70">
        <v>1</v>
      </c>
      <c r="E103" s="70">
        <v>2014</v>
      </c>
      <c r="F103" s="70" t="s">
        <v>181</v>
      </c>
      <c r="G103" s="1064" t="s">
        <v>1817</v>
      </c>
      <c r="H103" s="70" t="s">
        <v>1818</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1829</v>
      </c>
      <c r="B104" s="70">
        <v>12</v>
      </c>
      <c r="C104" s="70">
        <v>12</v>
      </c>
      <c r="D104" s="70">
        <v>1</v>
      </c>
      <c r="E104" s="70">
        <v>2015</v>
      </c>
      <c r="F104" s="70" t="s">
        <v>182</v>
      </c>
      <c r="G104" s="70" t="s">
        <v>1817</v>
      </c>
      <c r="H104" s="70" t="s">
        <v>1818</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1830</v>
      </c>
      <c r="B105" s="70">
        <v>13</v>
      </c>
      <c r="C105" s="70">
        <v>13</v>
      </c>
      <c r="D105" s="70">
        <v>1</v>
      </c>
      <c r="E105" s="70">
        <v>2016</v>
      </c>
      <c r="F105" s="70" t="s">
        <v>155</v>
      </c>
      <c r="G105" s="70" t="s">
        <v>1817</v>
      </c>
      <c r="H105" s="70" t="s">
        <v>1818</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1831</v>
      </c>
      <c r="B106" s="70">
        <v>14</v>
      </c>
      <c r="C106" s="70">
        <v>14</v>
      </c>
      <c r="D106" s="70">
        <v>1</v>
      </c>
      <c r="E106" s="70">
        <v>2017</v>
      </c>
      <c r="F106" s="70" t="s">
        <v>156</v>
      </c>
      <c r="G106" s="70" t="s">
        <v>1817</v>
      </c>
      <c r="H106" s="70" t="s">
        <v>1818</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1832</v>
      </c>
      <c r="B107" s="70">
        <v>15</v>
      </c>
      <c r="C107" s="70">
        <v>15</v>
      </c>
      <c r="D107" s="70">
        <v>1</v>
      </c>
      <c r="E107" s="70">
        <v>2018</v>
      </c>
      <c r="F107" s="70" t="s">
        <v>183</v>
      </c>
      <c r="G107" s="70" t="s">
        <v>1817</v>
      </c>
      <c r="H107" s="70" t="s">
        <v>1818</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1833</v>
      </c>
      <c r="B108" s="70">
        <v>16</v>
      </c>
      <c r="C108" s="70">
        <v>16</v>
      </c>
      <c r="D108" s="70">
        <v>1</v>
      </c>
      <c r="E108" s="70">
        <v>2019</v>
      </c>
      <c r="F108" s="70" t="s">
        <v>158</v>
      </c>
      <c r="G108" s="70" t="s">
        <v>1817</v>
      </c>
      <c r="H108" s="70" t="s">
        <v>1818</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1834</v>
      </c>
      <c r="B109" s="70">
        <v>17</v>
      </c>
      <c r="C109" s="70">
        <v>17</v>
      </c>
      <c r="D109" s="70">
        <v>1</v>
      </c>
      <c r="E109" s="70">
        <v>2020</v>
      </c>
      <c r="F109" s="70" t="s">
        <v>159</v>
      </c>
      <c r="G109" s="70" t="s">
        <v>1817</v>
      </c>
      <c r="H109" s="70" t="s">
        <v>1818</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1835</v>
      </c>
      <c r="B110" s="70">
        <v>17</v>
      </c>
      <c r="C110" s="70">
        <v>18</v>
      </c>
      <c r="D110" s="70">
        <v>1</v>
      </c>
      <c r="E110" s="70">
        <v>2021</v>
      </c>
      <c r="F110" s="70" t="s">
        <v>160</v>
      </c>
      <c r="G110" s="70" t="s">
        <v>1817</v>
      </c>
      <c r="H110" s="70" t="s">
        <v>1818</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1836</v>
      </c>
      <c r="B111" s="70">
        <v>17</v>
      </c>
      <c r="C111" s="70">
        <v>19</v>
      </c>
      <c r="D111" s="70">
        <v>1</v>
      </c>
      <c r="E111" s="70">
        <v>2022</v>
      </c>
      <c r="F111" s="70" t="s">
        <v>161</v>
      </c>
      <c r="G111" s="70" t="s">
        <v>1817</v>
      </c>
      <c r="H111" s="70" t="s">
        <v>1818</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1837</v>
      </c>
      <c r="B112" s="70">
        <v>17</v>
      </c>
      <c r="C112" s="70">
        <v>20</v>
      </c>
      <c r="D112" s="70">
        <v>1</v>
      </c>
      <c r="E112" s="70">
        <v>2023</v>
      </c>
      <c r="F112" s="70" t="s">
        <v>1539</v>
      </c>
      <c r="G112" s="70" t="s">
        <v>1817</v>
      </c>
      <c r="H112" s="70" t="s">
        <v>1818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1838</v>
      </c>
      <c r="B113" s="70">
        <v>17</v>
      </c>
      <c r="C113" s="70">
        <v>21</v>
      </c>
      <c r="D113" s="70">
        <v>1</v>
      </c>
      <c r="E113" s="70">
        <v>2024</v>
      </c>
      <c r="F113" s="70" t="s">
        <v>1558</v>
      </c>
      <c r="G113" s="70" t="s">
        <v>1817</v>
      </c>
      <c r="H113" s="70" t="s">
        <v>1818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1839</v>
      </c>
      <c r="B114" s="70">
        <v>86</v>
      </c>
      <c r="C114" s="70">
        <v>1</v>
      </c>
      <c r="D114" s="70">
        <v>6</v>
      </c>
      <c r="E114" s="70">
        <v>1990</v>
      </c>
      <c r="F114" s="70" t="s">
        <v>787</v>
      </c>
      <c r="G114" s="70" t="s">
        <v>1840</v>
      </c>
      <c r="H114" s="70" t="s">
        <v>1841</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1842</v>
      </c>
      <c r="B115" s="70">
        <v>87</v>
      </c>
      <c r="C115" s="70">
        <v>2</v>
      </c>
      <c r="D115" s="70">
        <v>6</v>
      </c>
      <c r="E115" s="70">
        <v>2005</v>
      </c>
      <c r="F115" s="70" t="s">
        <v>789</v>
      </c>
      <c r="G115" s="70" t="s">
        <v>1840</v>
      </c>
      <c r="H115" s="70" t="s">
        <v>1841</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1843</v>
      </c>
      <c r="B116" s="70">
        <v>88</v>
      </c>
      <c r="C116" s="70">
        <v>3</v>
      </c>
      <c r="D116" s="70">
        <v>6</v>
      </c>
      <c r="E116" s="70">
        <v>2006</v>
      </c>
      <c r="F116" s="70" t="s">
        <v>790</v>
      </c>
      <c r="G116" s="70" t="s">
        <v>1840</v>
      </c>
      <c r="H116" s="70" t="s">
        <v>1841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1844</v>
      </c>
      <c r="B117" s="70">
        <v>89</v>
      </c>
      <c r="C117" s="70">
        <v>4</v>
      </c>
      <c r="D117" s="70">
        <v>6</v>
      </c>
      <c r="E117" s="70">
        <v>2007</v>
      </c>
      <c r="F117" s="70" t="s">
        <v>791</v>
      </c>
      <c r="G117" s="70" t="s">
        <v>1840</v>
      </c>
      <c r="H117" s="70" t="s">
        <v>1841</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1845</v>
      </c>
      <c r="B118" s="70">
        <v>90</v>
      </c>
      <c r="C118" s="70">
        <v>5</v>
      </c>
      <c r="D118" s="70">
        <v>6</v>
      </c>
      <c r="E118" s="70">
        <v>2008</v>
      </c>
      <c r="F118" s="70" t="s">
        <v>792</v>
      </c>
      <c r="G118" s="70" t="s">
        <v>1840</v>
      </c>
      <c r="H118" s="70" t="s">
        <v>1841</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1846</v>
      </c>
      <c r="B119" s="70">
        <v>91</v>
      </c>
      <c r="C119" s="70">
        <v>6</v>
      </c>
      <c r="D119" s="70">
        <v>6</v>
      </c>
      <c r="E119" s="70">
        <v>2009</v>
      </c>
      <c r="F119" s="70" t="s">
        <v>176</v>
      </c>
      <c r="G119" s="70" t="s">
        <v>1840</v>
      </c>
      <c r="H119" s="70" t="s">
        <v>1841</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1847</v>
      </c>
      <c r="B120" s="70">
        <v>92</v>
      </c>
      <c r="C120" s="70">
        <v>7</v>
      </c>
      <c r="D120" s="70">
        <v>6</v>
      </c>
      <c r="E120" s="70">
        <v>2010</v>
      </c>
      <c r="F120" s="70" t="s">
        <v>177</v>
      </c>
      <c r="G120" s="70" t="s">
        <v>1840</v>
      </c>
      <c r="H120" s="70" t="s">
        <v>1841</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1848</v>
      </c>
      <c r="B121" s="70">
        <v>93</v>
      </c>
      <c r="C121" s="70">
        <v>8</v>
      </c>
      <c r="D121" s="70">
        <v>6</v>
      </c>
      <c r="E121" s="70">
        <v>2011</v>
      </c>
      <c r="F121" s="70" t="s">
        <v>178</v>
      </c>
      <c r="G121" s="1064" t="s">
        <v>1840</v>
      </c>
      <c r="H121" s="70" t="s">
        <v>1841</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1849</v>
      </c>
      <c r="B122" s="70">
        <v>94</v>
      </c>
      <c r="C122" s="70">
        <v>9</v>
      </c>
      <c r="D122" s="70">
        <v>6</v>
      </c>
      <c r="E122" s="70">
        <v>2012</v>
      </c>
      <c r="F122" s="70" t="s">
        <v>179</v>
      </c>
      <c r="G122" s="1064" t="s">
        <v>1840</v>
      </c>
      <c r="H122" s="70" t="s">
        <v>1841</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1850</v>
      </c>
      <c r="B123" s="70">
        <v>95</v>
      </c>
      <c r="C123" s="70">
        <v>10</v>
      </c>
      <c r="D123" s="70">
        <v>6</v>
      </c>
      <c r="E123" s="70">
        <v>2013</v>
      </c>
      <c r="F123" s="70" t="s">
        <v>180</v>
      </c>
      <c r="G123" s="70" t="s">
        <v>1840</v>
      </c>
      <c r="H123" s="70" t="s">
        <v>1841</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1851</v>
      </c>
      <c r="B124" s="70">
        <v>96</v>
      </c>
      <c r="C124" s="70">
        <v>11</v>
      </c>
      <c r="D124" s="70">
        <v>6</v>
      </c>
      <c r="E124" s="70">
        <v>2014</v>
      </c>
      <c r="F124" s="70" t="s">
        <v>181</v>
      </c>
      <c r="G124" s="70" t="s">
        <v>1840</v>
      </c>
      <c r="H124" s="70" t="s">
        <v>1841</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1852</v>
      </c>
      <c r="B125" s="70">
        <v>97</v>
      </c>
      <c r="C125" s="70">
        <v>12</v>
      </c>
      <c r="D125" s="70">
        <v>6</v>
      </c>
      <c r="E125" s="70">
        <v>2015</v>
      </c>
      <c r="F125" s="70" t="s">
        <v>182</v>
      </c>
      <c r="G125" s="70" t="s">
        <v>1840</v>
      </c>
      <c r="H125" s="70" t="s">
        <v>1841</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1853</v>
      </c>
      <c r="B126" s="70">
        <v>98</v>
      </c>
      <c r="C126" s="70">
        <v>13</v>
      </c>
      <c r="D126" s="70">
        <v>6</v>
      </c>
      <c r="E126" s="70">
        <v>2016</v>
      </c>
      <c r="F126" s="70" t="s">
        <v>155</v>
      </c>
      <c r="G126" s="70" t="s">
        <v>1840</v>
      </c>
      <c r="H126" s="70" t="s">
        <v>1841</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1854</v>
      </c>
      <c r="B127" s="70">
        <v>99</v>
      </c>
      <c r="C127" s="70">
        <v>14</v>
      </c>
      <c r="D127" s="70">
        <v>6</v>
      </c>
      <c r="E127" s="70">
        <v>2017</v>
      </c>
      <c r="F127" s="70" t="s">
        <v>156</v>
      </c>
      <c r="G127" s="70" t="s">
        <v>1840</v>
      </c>
      <c r="H127" s="70" t="s">
        <v>1841</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1855</v>
      </c>
      <c r="B128" s="70">
        <v>100</v>
      </c>
      <c r="C128" s="70">
        <v>15</v>
      </c>
      <c r="D128" s="70">
        <v>6</v>
      </c>
      <c r="E128" s="70">
        <v>2018</v>
      </c>
      <c r="F128" s="70" t="s">
        <v>183</v>
      </c>
      <c r="G128" s="70" t="s">
        <v>1840</v>
      </c>
      <c r="H128" s="70" t="s">
        <v>1841</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1856</v>
      </c>
      <c r="B129" s="70">
        <v>101</v>
      </c>
      <c r="C129" s="70">
        <v>16</v>
      </c>
      <c r="D129" s="70">
        <v>6</v>
      </c>
      <c r="E129" s="70">
        <v>2019</v>
      </c>
      <c r="F129" s="70" t="s">
        <v>158</v>
      </c>
      <c r="G129" s="70" t="s">
        <v>1840</v>
      </c>
      <c r="H129" s="70" t="s">
        <v>1841</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1857</v>
      </c>
      <c r="B130" s="70">
        <v>102</v>
      </c>
      <c r="C130" s="70">
        <v>17</v>
      </c>
      <c r="D130" s="70">
        <v>6</v>
      </c>
      <c r="E130" s="70">
        <v>2020</v>
      </c>
      <c r="F130" s="70" t="s">
        <v>159</v>
      </c>
      <c r="G130" s="70" t="s">
        <v>1840</v>
      </c>
      <c r="H130" s="70" t="s">
        <v>1841</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1858</v>
      </c>
      <c r="B131" s="70">
        <v>102</v>
      </c>
      <c r="C131" s="70">
        <v>18</v>
      </c>
      <c r="D131" s="70">
        <v>6</v>
      </c>
      <c r="E131" s="70">
        <v>2021</v>
      </c>
      <c r="F131" s="70" t="s">
        <v>160</v>
      </c>
      <c r="G131" s="70" t="s">
        <v>1840</v>
      </c>
      <c r="H131" s="70" t="s">
        <v>1841</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1859</v>
      </c>
      <c r="B132" s="70">
        <v>102</v>
      </c>
      <c r="C132" s="70">
        <v>19</v>
      </c>
      <c r="D132" s="70">
        <v>6</v>
      </c>
      <c r="E132" s="70">
        <v>2022</v>
      </c>
      <c r="F132" s="70" t="s">
        <v>161</v>
      </c>
      <c r="G132" s="70" t="s">
        <v>1840</v>
      </c>
      <c r="H132" s="70" t="s">
        <v>1841</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1860</v>
      </c>
      <c r="B133" s="70">
        <v>102</v>
      </c>
      <c r="C133" s="70">
        <v>20</v>
      </c>
      <c r="D133" s="70">
        <v>6</v>
      </c>
      <c r="E133" s="70">
        <v>2023</v>
      </c>
      <c r="F133" s="70" t="s">
        <v>1539</v>
      </c>
      <c r="G133" s="70" t="s">
        <v>1840</v>
      </c>
      <c r="H133" s="70" t="s">
        <v>1841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1861</v>
      </c>
      <c r="B134" s="70">
        <v>102</v>
      </c>
      <c r="C134" s="70">
        <v>21</v>
      </c>
      <c r="D134" s="70">
        <v>6</v>
      </c>
      <c r="E134" s="70">
        <v>2024</v>
      </c>
      <c r="F134" s="70" t="s">
        <v>1558</v>
      </c>
      <c r="G134" s="70" t="s">
        <v>1840</v>
      </c>
      <c r="H134" s="70" t="s">
        <v>1841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1862</v>
      </c>
      <c r="B135" s="70">
        <v>120</v>
      </c>
      <c r="C135" s="70">
        <v>1</v>
      </c>
      <c r="D135" s="70">
        <v>8</v>
      </c>
      <c r="E135" s="70">
        <v>1990</v>
      </c>
      <c r="F135" s="70" t="s">
        <v>787</v>
      </c>
      <c r="G135" s="70" t="s">
        <v>1863</v>
      </c>
      <c r="H135" s="70" t="s">
        <v>1864</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1865</v>
      </c>
      <c r="B136" s="70">
        <v>121</v>
      </c>
      <c r="C136" s="70">
        <v>2</v>
      </c>
      <c r="D136" s="70">
        <v>8</v>
      </c>
      <c r="E136" s="70">
        <v>2005</v>
      </c>
      <c r="F136" s="70" t="s">
        <v>789</v>
      </c>
      <c r="G136" s="70" t="s">
        <v>1863</v>
      </c>
      <c r="H136" s="70" t="s">
        <v>1864</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1866</v>
      </c>
      <c r="B137" s="70">
        <v>122</v>
      </c>
      <c r="C137" s="70">
        <v>3</v>
      </c>
      <c r="D137" s="70">
        <v>8</v>
      </c>
      <c r="E137" s="70">
        <v>2006</v>
      </c>
      <c r="F137" s="70" t="s">
        <v>790</v>
      </c>
      <c r="G137" s="70" t="s">
        <v>1863</v>
      </c>
      <c r="H137" s="70" t="s">
        <v>1864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1867</v>
      </c>
      <c r="B138" s="70">
        <v>123</v>
      </c>
      <c r="C138" s="70">
        <v>4</v>
      </c>
      <c r="D138" s="70">
        <v>8</v>
      </c>
      <c r="E138" s="70">
        <v>2007</v>
      </c>
      <c r="F138" s="70" t="s">
        <v>791</v>
      </c>
      <c r="G138" s="70" t="s">
        <v>1863</v>
      </c>
      <c r="H138" s="70" t="s">
        <v>1864</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1868</v>
      </c>
      <c r="B139" s="70">
        <v>124</v>
      </c>
      <c r="C139" s="70">
        <v>5</v>
      </c>
      <c r="D139" s="70">
        <v>8</v>
      </c>
      <c r="E139" s="70">
        <v>2008</v>
      </c>
      <c r="F139" s="70" t="s">
        <v>792</v>
      </c>
      <c r="G139" s="70" t="s">
        <v>1863</v>
      </c>
      <c r="H139" s="70" t="s">
        <v>1864</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1869</v>
      </c>
      <c r="B140" s="70">
        <v>125</v>
      </c>
      <c r="C140" s="70">
        <v>6</v>
      </c>
      <c r="D140" s="70">
        <v>8</v>
      </c>
      <c r="E140" s="70">
        <v>2009</v>
      </c>
      <c r="F140" s="70" t="s">
        <v>176</v>
      </c>
      <c r="G140" s="1064" t="s">
        <v>1863</v>
      </c>
      <c r="H140" s="70" t="s">
        <v>1864</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1870</v>
      </c>
      <c r="B141" s="70">
        <v>126</v>
      </c>
      <c r="C141" s="70">
        <v>7</v>
      </c>
      <c r="D141" s="70">
        <v>8</v>
      </c>
      <c r="E141" s="70">
        <v>2010</v>
      </c>
      <c r="F141" s="70" t="s">
        <v>177</v>
      </c>
      <c r="G141" s="1064" t="s">
        <v>1863</v>
      </c>
      <c r="H141" s="70" t="s">
        <v>1864</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1871</v>
      </c>
      <c r="B142" s="70">
        <v>127</v>
      </c>
      <c r="C142" s="70">
        <v>8</v>
      </c>
      <c r="D142" s="70">
        <v>8</v>
      </c>
      <c r="E142" s="70">
        <v>2011</v>
      </c>
      <c r="F142" s="70" t="s">
        <v>178</v>
      </c>
      <c r="G142" s="70" t="s">
        <v>1863</v>
      </c>
      <c r="H142" s="70" t="s">
        <v>1864</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1872</v>
      </c>
      <c r="B143" s="70">
        <v>128</v>
      </c>
      <c r="C143" s="70">
        <v>9</v>
      </c>
      <c r="D143" s="70">
        <v>8</v>
      </c>
      <c r="E143" s="70">
        <v>2012</v>
      </c>
      <c r="F143" s="70" t="s">
        <v>179</v>
      </c>
      <c r="G143" s="70" t="s">
        <v>1863</v>
      </c>
      <c r="H143" s="70" t="s">
        <v>1864</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1873</v>
      </c>
      <c r="B144" s="70">
        <v>129</v>
      </c>
      <c r="C144" s="70">
        <v>10</v>
      </c>
      <c r="D144" s="70">
        <v>8</v>
      </c>
      <c r="E144" s="70">
        <v>2013</v>
      </c>
      <c r="F144" s="70" t="s">
        <v>180</v>
      </c>
      <c r="G144" s="70" t="s">
        <v>1863</v>
      </c>
      <c r="H144" s="70" t="s">
        <v>1864</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1874</v>
      </c>
      <c r="B145" s="70">
        <v>130</v>
      </c>
      <c r="C145" s="70">
        <v>11</v>
      </c>
      <c r="D145" s="70">
        <v>8</v>
      </c>
      <c r="E145" s="70">
        <v>2014</v>
      </c>
      <c r="F145" s="70" t="s">
        <v>181</v>
      </c>
      <c r="G145" s="70" t="s">
        <v>1863</v>
      </c>
      <c r="H145" s="70" t="s">
        <v>1864</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1875</v>
      </c>
      <c r="B146" s="70">
        <v>131</v>
      </c>
      <c r="C146" s="70">
        <v>12</v>
      </c>
      <c r="D146" s="70">
        <v>8</v>
      </c>
      <c r="E146" s="70">
        <v>2015</v>
      </c>
      <c r="F146" s="70" t="s">
        <v>182</v>
      </c>
      <c r="G146" s="70" t="s">
        <v>1863</v>
      </c>
      <c r="H146" s="70" t="s">
        <v>1864</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1876</v>
      </c>
      <c r="B147" s="70">
        <v>132</v>
      </c>
      <c r="C147" s="70">
        <v>13</v>
      </c>
      <c r="D147" s="70">
        <v>8</v>
      </c>
      <c r="E147" s="70">
        <v>2016</v>
      </c>
      <c r="F147" s="70" t="s">
        <v>155</v>
      </c>
      <c r="G147" s="70" t="s">
        <v>1863</v>
      </c>
      <c r="H147" s="70" t="s">
        <v>1864</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1877</v>
      </c>
      <c r="B148" s="70">
        <v>133</v>
      </c>
      <c r="C148" s="70">
        <v>14</v>
      </c>
      <c r="D148" s="70">
        <v>8</v>
      </c>
      <c r="E148" s="70">
        <v>2017</v>
      </c>
      <c r="F148" s="70" t="s">
        <v>156</v>
      </c>
      <c r="G148" s="70" t="s">
        <v>1863</v>
      </c>
      <c r="H148" s="70" t="s">
        <v>1864</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1878</v>
      </c>
      <c r="B149" s="70">
        <v>134</v>
      </c>
      <c r="C149" s="70">
        <v>15</v>
      </c>
      <c r="D149" s="70">
        <v>8</v>
      </c>
      <c r="E149" s="70">
        <v>2018</v>
      </c>
      <c r="F149" s="70" t="s">
        <v>183</v>
      </c>
      <c r="G149" s="70" t="s">
        <v>1863</v>
      </c>
      <c r="H149" s="70" t="s">
        <v>1864</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1879</v>
      </c>
      <c r="B150" s="70">
        <v>135</v>
      </c>
      <c r="C150" s="70">
        <v>16</v>
      </c>
      <c r="D150" s="70">
        <v>8</v>
      </c>
      <c r="E150" s="70">
        <v>2019</v>
      </c>
      <c r="F150" s="70" t="s">
        <v>158</v>
      </c>
      <c r="G150" s="70" t="s">
        <v>1863</v>
      </c>
      <c r="H150" s="70" t="s">
        <v>1864</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1880</v>
      </c>
      <c r="B151" s="70">
        <v>136</v>
      </c>
      <c r="C151" s="70">
        <v>17</v>
      </c>
      <c r="D151" s="70">
        <v>8</v>
      </c>
      <c r="E151" s="70">
        <v>2020</v>
      </c>
      <c r="F151" s="70" t="s">
        <v>159</v>
      </c>
      <c r="G151" s="70" t="s">
        <v>1863</v>
      </c>
      <c r="H151" s="70" t="s">
        <v>1864</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1881</v>
      </c>
      <c r="B152" s="70">
        <v>136</v>
      </c>
      <c r="C152" s="70">
        <v>18</v>
      </c>
      <c r="D152" s="70">
        <v>8</v>
      </c>
      <c r="E152" s="70">
        <v>2021</v>
      </c>
      <c r="F152" s="70" t="s">
        <v>160</v>
      </c>
      <c r="G152" s="70" t="s">
        <v>1863</v>
      </c>
      <c r="H152" s="70" t="s">
        <v>1864</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1882</v>
      </c>
      <c r="B153" s="70">
        <v>136</v>
      </c>
      <c r="C153" s="70">
        <v>19</v>
      </c>
      <c r="D153" s="70">
        <v>8</v>
      </c>
      <c r="E153" s="70">
        <v>2022</v>
      </c>
      <c r="F153" s="70" t="s">
        <v>161</v>
      </c>
      <c r="G153" s="70" t="s">
        <v>1863</v>
      </c>
      <c r="H153" s="70" t="s">
        <v>1864</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1883</v>
      </c>
      <c r="B154" s="70">
        <v>136</v>
      </c>
      <c r="C154" s="70">
        <v>20</v>
      </c>
      <c r="D154" s="70">
        <v>8</v>
      </c>
      <c r="E154" s="70">
        <v>2023</v>
      </c>
      <c r="F154" s="70" t="s">
        <v>1539</v>
      </c>
      <c r="G154" s="70" t="s">
        <v>1863</v>
      </c>
      <c r="H154" s="70" t="s">
        <v>1864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1884</v>
      </c>
      <c r="B155" s="70">
        <v>136</v>
      </c>
      <c r="C155" s="70">
        <v>21</v>
      </c>
      <c r="D155" s="70">
        <v>8</v>
      </c>
      <c r="E155" s="70">
        <v>2024</v>
      </c>
      <c r="F155" s="70" t="s">
        <v>1558</v>
      </c>
      <c r="G155" s="70" t="s">
        <v>1863</v>
      </c>
      <c r="H155" s="70" t="s">
        <v>1864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1885</v>
      </c>
      <c r="B156" s="70">
        <v>154</v>
      </c>
      <c r="C156" s="70">
        <v>1</v>
      </c>
      <c r="D156" s="70">
        <v>10</v>
      </c>
      <c r="E156" s="70">
        <v>1990</v>
      </c>
      <c r="F156" s="70" t="s">
        <v>787</v>
      </c>
      <c r="G156" s="70" t="s">
        <v>1886</v>
      </c>
      <c r="H156" s="70" t="s">
        <v>1887</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1888</v>
      </c>
      <c r="B157" s="70">
        <v>155</v>
      </c>
      <c r="C157" s="70">
        <v>2</v>
      </c>
      <c r="D157" s="70">
        <v>10</v>
      </c>
      <c r="E157" s="70">
        <v>2005</v>
      </c>
      <c r="F157" s="70" t="s">
        <v>789</v>
      </c>
      <c r="G157" s="70" t="s">
        <v>1886</v>
      </c>
      <c r="H157" s="70" t="s">
        <v>1887</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1889</v>
      </c>
      <c r="B158" s="70">
        <v>156</v>
      </c>
      <c r="C158" s="70">
        <v>3</v>
      </c>
      <c r="D158" s="70">
        <v>10</v>
      </c>
      <c r="E158" s="70">
        <v>2006</v>
      </c>
      <c r="F158" s="70" t="s">
        <v>790</v>
      </c>
      <c r="G158" s="1064" t="s">
        <v>1886</v>
      </c>
      <c r="H158" s="70" t="s">
        <v>1887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1890</v>
      </c>
      <c r="B159" s="70">
        <v>157</v>
      </c>
      <c r="C159" s="70">
        <v>4</v>
      </c>
      <c r="D159" s="70">
        <v>10</v>
      </c>
      <c r="E159" s="70">
        <v>2007</v>
      </c>
      <c r="F159" s="70" t="s">
        <v>791</v>
      </c>
      <c r="G159" s="1064" t="s">
        <v>1886</v>
      </c>
      <c r="H159" s="70" t="s">
        <v>1887</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1891</v>
      </c>
      <c r="B160" s="70">
        <v>158</v>
      </c>
      <c r="C160" s="70">
        <v>5</v>
      </c>
      <c r="D160" s="70">
        <v>10</v>
      </c>
      <c r="E160" s="70">
        <v>2008</v>
      </c>
      <c r="F160" s="70" t="s">
        <v>792</v>
      </c>
      <c r="G160" s="70" t="s">
        <v>1886</v>
      </c>
      <c r="H160" s="70" t="s">
        <v>1887</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1892</v>
      </c>
      <c r="B161" s="70">
        <v>159</v>
      </c>
      <c r="C161" s="70">
        <v>6</v>
      </c>
      <c r="D161" s="70">
        <v>10</v>
      </c>
      <c r="E161" s="70">
        <v>2009</v>
      </c>
      <c r="F161" s="70" t="s">
        <v>176</v>
      </c>
      <c r="G161" s="70" t="s">
        <v>1886</v>
      </c>
      <c r="H161" s="70" t="s">
        <v>1887</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1893</v>
      </c>
      <c r="B162" s="70">
        <v>160</v>
      </c>
      <c r="C162" s="70">
        <v>7</v>
      </c>
      <c r="D162" s="70">
        <v>10</v>
      </c>
      <c r="E162" s="70">
        <v>2010</v>
      </c>
      <c r="F162" s="70" t="s">
        <v>177</v>
      </c>
      <c r="G162" s="70" t="s">
        <v>1886</v>
      </c>
      <c r="H162" s="70" t="s">
        <v>1887</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1894</v>
      </c>
      <c r="B163" s="70">
        <v>161</v>
      </c>
      <c r="C163" s="70">
        <v>8</v>
      </c>
      <c r="D163" s="70">
        <v>10</v>
      </c>
      <c r="E163" s="70">
        <v>2011</v>
      </c>
      <c r="F163" s="70" t="s">
        <v>178</v>
      </c>
      <c r="G163" s="70" t="s">
        <v>1886</v>
      </c>
      <c r="H163" s="70" t="s">
        <v>1887</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1895</v>
      </c>
      <c r="B164" s="70">
        <v>162</v>
      </c>
      <c r="C164" s="70">
        <v>9</v>
      </c>
      <c r="D164" s="70">
        <v>10</v>
      </c>
      <c r="E164" s="70">
        <v>2012</v>
      </c>
      <c r="F164" s="70" t="s">
        <v>179</v>
      </c>
      <c r="G164" s="70" t="s">
        <v>1886</v>
      </c>
      <c r="H164" s="70" t="s">
        <v>1887</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1896</v>
      </c>
      <c r="B165" s="70">
        <v>163</v>
      </c>
      <c r="C165" s="70">
        <v>10</v>
      </c>
      <c r="D165" s="70">
        <v>10</v>
      </c>
      <c r="E165" s="70">
        <v>2013</v>
      </c>
      <c r="F165" s="70" t="s">
        <v>180</v>
      </c>
      <c r="G165" s="70" t="s">
        <v>1886</v>
      </c>
      <c r="H165" s="70" t="s">
        <v>1887</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1897</v>
      </c>
      <c r="B166" s="70">
        <v>164</v>
      </c>
      <c r="C166" s="70">
        <v>11</v>
      </c>
      <c r="D166" s="70">
        <v>10</v>
      </c>
      <c r="E166" s="70">
        <v>2014</v>
      </c>
      <c r="F166" s="70" t="s">
        <v>181</v>
      </c>
      <c r="G166" s="70" t="s">
        <v>1886</v>
      </c>
      <c r="H166" s="70" t="s">
        <v>1887</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1898</v>
      </c>
      <c r="B167" s="70">
        <v>165</v>
      </c>
      <c r="C167" s="70">
        <v>12</v>
      </c>
      <c r="D167" s="70">
        <v>10</v>
      </c>
      <c r="E167" s="70">
        <v>2015</v>
      </c>
      <c r="F167" s="70" t="s">
        <v>182</v>
      </c>
      <c r="G167" s="70" t="s">
        <v>1886</v>
      </c>
      <c r="H167" s="70" t="s">
        <v>1887</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1899</v>
      </c>
      <c r="B168" s="70">
        <v>166</v>
      </c>
      <c r="C168" s="70">
        <v>13</v>
      </c>
      <c r="D168" s="70">
        <v>10</v>
      </c>
      <c r="E168" s="70">
        <v>2016</v>
      </c>
      <c r="F168" s="70" t="s">
        <v>155</v>
      </c>
      <c r="G168" s="70" t="s">
        <v>1886</v>
      </c>
      <c r="H168" s="70" t="s">
        <v>1887</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1900</v>
      </c>
      <c r="B169" s="70">
        <v>167</v>
      </c>
      <c r="C169" s="70">
        <v>14</v>
      </c>
      <c r="D169" s="70">
        <v>10</v>
      </c>
      <c r="E169" s="70">
        <v>2017</v>
      </c>
      <c r="F169" s="70" t="s">
        <v>156</v>
      </c>
      <c r="G169" s="70" t="s">
        <v>1886</v>
      </c>
      <c r="H169" s="70" t="s">
        <v>1887</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1901</v>
      </c>
      <c r="B170" s="70">
        <v>168</v>
      </c>
      <c r="C170" s="70">
        <v>15</v>
      </c>
      <c r="D170" s="70">
        <v>10</v>
      </c>
      <c r="E170" s="70">
        <v>2018</v>
      </c>
      <c r="F170" s="70" t="s">
        <v>183</v>
      </c>
      <c r="G170" s="70" t="s">
        <v>1886</v>
      </c>
      <c r="H170" s="70" t="s">
        <v>1887</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1902</v>
      </c>
      <c r="B171" s="70">
        <v>169</v>
      </c>
      <c r="C171" s="70">
        <v>16</v>
      </c>
      <c r="D171" s="70">
        <v>10</v>
      </c>
      <c r="E171" s="70">
        <v>2019</v>
      </c>
      <c r="F171" s="70" t="s">
        <v>158</v>
      </c>
      <c r="G171" s="70" t="s">
        <v>1886</v>
      </c>
      <c r="H171" s="70" t="s">
        <v>1887</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1903</v>
      </c>
      <c r="B172" s="70">
        <v>170</v>
      </c>
      <c r="C172" s="70">
        <v>17</v>
      </c>
      <c r="D172" s="70">
        <v>10</v>
      </c>
      <c r="E172" s="70">
        <v>2020</v>
      </c>
      <c r="F172" s="70" t="s">
        <v>159</v>
      </c>
      <c r="G172" s="70" t="s">
        <v>1886</v>
      </c>
      <c r="H172" s="70" t="s">
        <v>1887</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1904</v>
      </c>
      <c r="B173" s="70">
        <v>170</v>
      </c>
      <c r="C173" s="70">
        <v>18</v>
      </c>
      <c r="D173" s="70">
        <v>10</v>
      </c>
      <c r="E173" s="70">
        <v>2021</v>
      </c>
      <c r="F173" s="70" t="s">
        <v>160</v>
      </c>
      <c r="G173" s="70" t="s">
        <v>1886</v>
      </c>
      <c r="H173" s="70" t="s">
        <v>1887</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1905</v>
      </c>
      <c r="B174" s="70">
        <v>170</v>
      </c>
      <c r="C174" s="70">
        <v>19</v>
      </c>
      <c r="D174" s="70">
        <v>10</v>
      </c>
      <c r="E174" s="70">
        <v>2022</v>
      </c>
      <c r="F174" s="70" t="s">
        <v>161</v>
      </c>
      <c r="G174" s="70" t="s">
        <v>1886</v>
      </c>
      <c r="H174" s="70" t="s">
        <v>1887</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1906</v>
      </c>
      <c r="B175" s="70">
        <v>170</v>
      </c>
      <c r="C175" s="70">
        <v>20</v>
      </c>
      <c r="D175" s="70">
        <v>10</v>
      </c>
      <c r="E175" s="70">
        <v>2023</v>
      </c>
      <c r="F175" s="70" t="s">
        <v>1539</v>
      </c>
      <c r="G175" s="70" t="s">
        <v>1886</v>
      </c>
      <c r="H175" s="70" t="s">
        <v>1887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1907</v>
      </c>
      <c r="B176" s="70">
        <v>170</v>
      </c>
      <c r="C176" s="70">
        <v>21</v>
      </c>
      <c r="D176" s="70">
        <v>10</v>
      </c>
      <c r="E176" s="70">
        <v>2024</v>
      </c>
      <c r="F176" s="70" t="s">
        <v>1558</v>
      </c>
      <c r="G176" s="70" t="s">
        <v>1886</v>
      </c>
      <c r="H176" s="70" t="s">
        <v>1887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1908</v>
      </c>
      <c r="B177" s="70">
        <v>35</v>
      </c>
      <c r="C177" s="70">
        <v>1</v>
      </c>
      <c r="D177" s="70">
        <v>3</v>
      </c>
      <c r="E177" s="70">
        <v>1990</v>
      </c>
      <c r="F177" s="70" t="s">
        <v>787</v>
      </c>
      <c r="G177" s="70" t="s">
        <v>1721</v>
      </c>
      <c r="H177" s="70" t="s">
        <v>1722</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1909</v>
      </c>
      <c r="B178" s="70">
        <v>36</v>
      </c>
      <c r="C178" s="70">
        <v>2</v>
      </c>
      <c r="D178" s="70">
        <v>3</v>
      </c>
      <c r="E178" s="70">
        <v>2005</v>
      </c>
      <c r="F178" s="70" t="s">
        <v>789</v>
      </c>
      <c r="G178" s="1064" t="s">
        <v>1721</v>
      </c>
      <c r="H178" s="70" t="s">
        <v>1722</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1910</v>
      </c>
      <c r="B179" s="70">
        <v>37</v>
      </c>
      <c r="C179" s="70">
        <v>3</v>
      </c>
      <c r="D179" s="70">
        <v>3</v>
      </c>
      <c r="E179" s="70">
        <v>2006</v>
      </c>
      <c r="F179" s="70" t="s">
        <v>790</v>
      </c>
      <c r="G179" s="1064" t="s">
        <v>1721</v>
      </c>
      <c r="H179" s="70" t="s">
        <v>1722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1911</v>
      </c>
      <c r="B180" s="70">
        <v>38</v>
      </c>
      <c r="C180" s="70">
        <v>4</v>
      </c>
      <c r="D180" s="70">
        <v>3</v>
      </c>
      <c r="E180" s="70">
        <v>2007</v>
      </c>
      <c r="F180" s="70" t="s">
        <v>791</v>
      </c>
      <c r="G180" s="70" t="s">
        <v>1721</v>
      </c>
      <c r="H180" s="70" t="s">
        <v>1722</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1912</v>
      </c>
      <c r="B181" s="70">
        <v>39</v>
      </c>
      <c r="C181" s="70">
        <v>5</v>
      </c>
      <c r="D181" s="70">
        <v>3</v>
      </c>
      <c r="E181" s="70">
        <v>2008</v>
      </c>
      <c r="F181" s="70" t="s">
        <v>792</v>
      </c>
      <c r="G181" s="70" t="s">
        <v>1721</v>
      </c>
      <c r="H181" s="70" t="s">
        <v>1722</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1913</v>
      </c>
      <c r="B182" s="70">
        <v>40</v>
      </c>
      <c r="C182" s="70">
        <v>6</v>
      </c>
      <c r="D182" s="70">
        <v>3</v>
      </c>
      <c r="E182" s="70">
        <v>2009</v>
      </c>
      <c r="F182" s="70" t="s">
        <v>176</v>
      </c>
      <c r="G182" s="70" t="s">
        <v>1721</v>
      </c>
      <c r="H182" s="70" t="s">
        <v>1722</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1914</v>
      </c>
      <c r="B183" s="70">
        <v>41</v>
      </c>
      <c r="C183" s="70">
        <v>7</v>
      </c>
      <c r="D183" s="70">
        <v>3</v>
      </c>
      <c r="E183" s="70">
        <v>2010</v>
      </c>
      <c r="F183" s="70" t="s">
        <v>177</v>
      </c>
      <c r="G183" s="70" t="s">
        <v>1721</v>
      </c>
      <c r="H183" s="70" t="s">
        <v>1722</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1915</v>
      </c>
      <c r="B184" s="70">
        <v>42</v>
      </c>
      <c r="C184" s="70">
        <v>8</v>
      </c>
      <c r="D184" s="70">
        <v>3</v>
      </c>
      <c r="E184" s="70">
        <v>2011</v>
      </c>
      <c r="F184" s="70" t="s">
        <v>178</v>
      </c>
      <c r="G184" s="70" t="s">
        <v>1721</v>
      </c>
      <c r="H184" s="70" t="s">
        <v>1722</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1916</v>
      </c>
      <c r="B185" s="70">
        <v>43</v>
      </c>
      <c r="C185" s="70">
        <v>9</v>
      </c>
      <c r="D185" s="70">
        <v>3</v>
      </c>
      <c r="E185" s="70">
        <v>2012</v>
      </c>
      <c r="F185" s="70" t="s">
        <v>179</v>
      </c>
      <c r="G185" s="70" t="s">
        <v>1721</v>
      </c>
      <c r="H185" s="70" t="s">
        <v>1722</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1917</v>
      </c>
      <c r="B186" s="70">
        <v>44</v>
      </c>
      <c r="C186" s="70">
        <v>10</v>
      </c>
      <c r="D186" s="70">
        <v>3</v>
      </c>
      <c r="E186" s="70">
        <v>2013</v>
      </c>
      <c r="F186" s="70" t="s">
        <v>180</v>
      </c>
      <c r="G186" s="70" t="s">
        <v>1721</v>
      </c>
      <c r="H186" s="70" t="s">
        <v>1722</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1918</v>
      </c>
      <c r="B187" s="70">
        <v>45</v>
      </c>
      <c r="C187" s="70">
        <v>11</v>
      </c>
      <c r="D187" s="70">
        <v>3</v>
      </c>
      <c r="E187" s="70">
        <v>2014</v>
      </c>
      <c r="F187" s="70" t="s">
        <v>181</v>
      </c>
      <c r="G187" s="70" t="s">
        <v>1721</v>
      </c>
      <c r="H187" s="70" t="s">
        <v>1722</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1919</v>
      </c>
      <c r="B188" s="70">
        <v>46</v>
      </c>
      <c r="C188" s="70">
        <v>12</v>
      </c>
      <c r="D188" s="70">
        <v>3</v>
      </c>
      <c r="E188" s="70">
        <v>2015</v>
      </c>
      <c r="F188" s="70" t="s">
        <v>182</v>
      </c>
      <c r="G188" s="70" t="s">
        <v>1721</v>
      </c>
      <c r="H188" s="70" t="s">
        <v>1722</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1920</v>
      </c>
      <c r="B189" s="70">
        <v>47</v>
      </c>
      <c r="C189" s="70">
        <v>13</v>
      </c>
      <c r="D189" s="70">
        <v>3</v>
      </c>
      <c r="E189" s="70">
        <v>2016</v>
      </c>
      <c r="F189" s="70" t="s">
        <v>155</v>
      </c>
      <c r="G189" s="70" t="s">
        <v>1721</v>
      </c>
      <c r="H189" s="70" t="s">
        <v>1722</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1921</v>
      </c>
      <c r="B190" s="70">
        <v>48</v>
      </c>
      <c r="C190" s="70">
        <v>14</v>
      </c>
      <c r="D190" s="70">
        <v>3</v>
      </c>
      <c r="E190" s="70">
        <v>2017</v>
      </c>
      <c r="F190" s="70" t="s">
        <v>156</v>
      </c>
      <c r="G190" s="70" t="s">
        <v>1721</v>
      </c>
      <c r="H190" s="70" t="s">
        <v>1722</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1922</v>
      </c>
      <c r="B191" s="70">
        <v>49</v>
      </c>
      <c r="C191" s="70">
        <v>15</v>
      </c>
      <c r="D191" s="70">
        <v>3</v>
      </c>
      <c r="E191" s="70">
        <v>2018</v>
      </c>
      <c r="F191" s="70" t="s">
        <v>183</v>
      </c>
      <c r="G191" s="70" t="s">
        <v>1721</v>
      </c>
      <c r="H191" s="70" t="s">
        <v>1722</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1923</v>
      </c>
      <c r="B192" s="70">
        <v>50</v>
      </c>
      <c r="C192" s="70">
        <v>16</v>
      </c>
      <c r="D192" s="70">
        <v>3</v>
      </c>
      <c r="E192" s="70">
        <v>2019</v>
      </c>
      <c r="F192" s="70" t="s">
        <v>158</v>
      </c>
      <c r="G192" s="70" t="s">
        <v>1721</v>
      </c>
      <c r="H192" s="70" t="s">
        <v>1722</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1924</v>
      </c>
      <c r="B193" s="70">
        <v>51</v>
      </c>
      <c r="C193" s="70">
        <v>17</v>
      </c>
      <c r="D193" s="70">
        <v>3</v>
      </c>
      <c r="E193" s="70">
        <v>2020</v>
      </c>
      <c r="F193" s="70" t="s">
        <v>159</v>
      </c>
      <c r="G193" s="70" t="s">
        <v>1721</v>
      </c>
      <c r="H193" s="70" t="s">
        <v>1722</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1925</v>
      </c>
      <c r="B194" s="70">
        <v>51</v>
      </c>
      <c r="C194" s="70">
        <v>18</v>
      </c>
      <c r="D194" s="70">
        <v>3</v>
      </c>
      <c r="E194" s="70">
        <v>2021</v>
      </c>
      <c r="F194" s="70" t="s">
        <v>160</v>
      </c>
      <c r="G194" s="70" t="s">
        <v>1721</v>
      </c>
      <c r="H194" s="70" t="s">
        <v>1722</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1723</v>
      </c>
      <c r="B195" s="70">
        <v>51</v>
      </c>
      <c r="C195" s="70">
        <v>19</v>
      </c>
      <c r="D195" s="70">
        <v>3</v>
      </c>
      <c r="E195" s="70">
        <v>2022</v>
      </c>
      <c r="F195" s="70" t="s">
        <v>161</v>
      </c>
      <c r="G195" s="70" t="s">
        <v>1721</v>
      </c>
      <c r="H195" s="70" t="s">
        <v>1722</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1926</v>
      </c>
      <c r="B196" s="70">
        <v>51</v>
      </c>
      <c r="C196" s="70">
        <v>20</v>
      </c>
      <c r="D196" s="70">
        <v>3</v>
      </c>
      <c r="E196" s="70">
        <v>2023</v>
      </c>
      <c r="F196" s="70" t="s">
        <v>1539</v>
      </c>
      <c r="G196" s="70" t="s">
        <v>1721</v>
      </c>
      <c r="H196" s="70" t="s">
        <v>1722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1720</v>
      </c>
      <c r="B197" s="70">
        <v>51</v>
      </c>
      <c r="C197" s="70">
        <v>21</v>
      </c>
      <c r="D197" s="70">
        <v>3</v>
      </c>
      <c r="E197" s="70">
        <v>2024</v>
      </c>
      <c r="F197" s="70" t="s">
        <v>1558</v>
      </c>
      <c r="G197" s="1064" t="s">
        <v>1721</v>
      </c>
      <c r="H197" s="70" t="s">
        <v>1722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1927</v>
      </c>
      <c r="B198" s="70">
        <v>256</v>
      </c>
      <c r="C198" s="70">
        <v>1</v>
      </c>
      <c r="D198" s="70">
        <v>16</v>
      </c>
      <c r="E198" s="70">
        <v>1990</v>
      </c>
      <c r="F198" s="70" t="s">
        <v>787</v>
      </c>
      <c r="G198" s="1064" t="s">
        <v>1928</v>
      </c>
      <c r="H198" s="70" t="s">
        <v>1929</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1930</v>
      </c>
      <c r="B199" s="70">
        <v>257</v>
      </c>
      <c r="C199" s="70">
        <v>2</v>
      </c>
      <c r="D199" s="70">
        <v>16</v>
      </c>
      <c r="E199" s="70">
        <v>2005</v>
      </c>
      <c r="F199" s="70" t="s">
        <v>789</v>
      </c>
      <c r="G199" s="70" t="s">
        <v>1928</v>
      </c>
      <c r="H199" s="70" t="s">
        <v>1929</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1931</v>
      </c>
      <c r="B200" s="70">
        <v>258</v>
      </c>
      <c r="C200" s="70">
        <v>3</v>
      </c>
      <c r="D200" s="70">
        <v>16</v>
      </c>
      <c r="E200" s="70">
        <v>2006</v>
      </c>
      <c r="F200" s="70" t="s">
        <v>790</v>
      </c>
      <c r="G200" s="70" t="s">
        <v>1928</v>
      </c>
      <c r="H200" s="70" t="s">
        <v>1929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1932</v>
      </c>
      <c r="B201" s="70">
        <v>259</v>
      </c>
      <c r="C201" s="70">
        <v>4</v>
      </c>
      <c r="D201" s="70">
        <v>16</v>
      </c>
      <c r="E201" s="70">
        <v>2007</v>
      </c>
      <c r="F201" s="70" t="s">
        <v>791</v>
      </c>
      <c r="G201" s="70" t="s">
        <v>1928</v>
      </c>
      <c r="H201" s="70" t="s">
        <v>1929</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1933</v>
      </c>
      <c r="B202" s="70">
        <v>260</v>
      </c>
      <c r="C202" s="70">
        <v>5</v>
      </c>
      <c r="D202" s="70">
        <v>16</v>
      </c>
      <c r="E202" s="70">
        <v>2008</v>
      </c>
      <c r="F202" s="70" t="s">
        <v>792</v>
      </c>
      <c r="G202" s="70" t="s">
        <v>1928</v>
      </c>
      <c r="H202" s="70" t="s">
        <v>1929</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1934</v>
      </c>
      <c r="B203" s="70">
        <v>261</v>
      </c>
      <c r="C203" s="70">
        <v>6</v>
      </c>
      <c r="D203" s="70">
        <v>16</v>
      </c>
      <c r="E203" s="70">
        <v>2009</v>
      </c>
      <c r="F203" s="70" t="s">
        <v>176</v>
      </c>
      <c r="G203" s="70" t="s">
        <v>1928</v>
      </c>
      <c r="H203" s="70" t="s">
        <v>1929</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1935</v>
      </c>
      <c r="B204" s="70">
        <v>262</v>
      </c>
      <c r="C204" s="70">
        <v>7</v>
      </c>
      <c r="D204" s="70">
        <v>16</v>
      </c>
      <c r="E204" s="70">
        <v>2010</v>
      </c>
      <c r="F204" s="70" t="s">
        <v>177</v>
      </c>
      <c r="G204" s="70" t="s">
        <v>1928</v>
      </c>
      <c r="H204" s="70" t="s">
        <v>1929</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1936</v>
      </c>
      <c r="B205" s="70">
        <v>263</v>
      </c>
      <c r="C205" s="70">
        <v>8</v>
      </c>
      <c r="D205" s="70">
        <v>16</v>
      </c>
      <c r="E205" s="70">
        <v>2011</v>
      </c>
      <c r="F205" s="70" t="s">
        <v>178</v>
      </c>
      <c r="G205" s="70" t="s">
        <v>1928</v>
      </c>
      <c r="H205" s="70" t="s">
        <v>1929</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1937</v>
      </c>
      <c r="B206" s="70">
        <v>264</v>
      </c>
      <c r="C206" s="70">
        <v>9</v>
      </c>
      <c r="D206" s="70">
        <v>16</v>
      </c>
      <c r="E206" s="70">
        <v>2012</v>
      </c>
      <c r="F206" s="70" t="s">
        <v>179</v>
      </c>
      <c r="G206" s="70" t="s">
        <v>1928</v>
      </c>
      <c r="H206" s="70" t="s">
        <v>1929</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1938</v>
      </c>
      <c r="B207" s="70">
        <v>265</v>
      </c>
      <c r="C207" s="70">
        <v>10</v>
      </c>
      <c r="D207" s="70">
        <v>16</v>
      </c>
      <c r="E207" s="70">
        <v>2013</v>
      </c>
      <c r="F207" s="70" t="s">
        <v>180</v>
      </c>
      <c r="G207" s="70" t="s">
        <v>1928</v>
      </c>
      <c r="H207" s="70" t="s">
        <v>1929</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1939</v>
      </c>
      <c r="B208" s="70">
        <v>266</v>
      </c>
      <c r="C208" s="70">
        <v>11</v>
      </c>
      <c r="D208" s="70">
        <v>16</v>
      </c>
      <c r="E208" s="70">
        <v>2014</v>
      </c>
      <c r="F208" s="70" t="s">
        <v>181</v>
      </c>
      <c r="G208" s="70" t="s">
        <v>1928</v>
      </c>
      <c r="H208" s="70" t="s">
        <v>1929</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1940</v>
      </c>
      <c r="B209" s="70">
        <v>267</v>
      </c>
      <c r="C209" s="70">
        <v>12</v>
      </c>
      <c r="D209" s="70">
        <v>16</v>
      </c>
      <c r="E209" s="70">
        <v>2015</v>
      </c>
      <c r="F209" s="70" t="s">
        <v>182</v>
      </c>
      <c r="G209" s="70" t="s">
        <v>1928</v>
      </c>
      <c r="H209" s="70" t="s">
        <v>1929</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1941</v>
      </c>
      <c r="B210" s="70">
        <v>268</v>
      </c>
      <c r="C210" s="70">
        <v>13</v>
      </c>
      <c r="D210" s="70">
        <v>16</v>
      </c>
      <c r="E210" s="70">
        <v>2016</v>
      </c>
      <c r="F210" s="70" t="s">
        <v>155</v>
      </c>
      <c r="G210" s="70" t="s">
        <v>1928</v>
      </c>
      <c r="H210" s="70" t="s">
        <v>1929</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1942</v>
      </c>
      <c r="B211" s="70">
        <v>269</v>
      </c>
      <c r="C211" s="70">
        <v>14</v>
      </c>
      <c r="D211" s="70">
        <v>16</v>
      </c>
      <c r="E211" s="70">
        <v>2017</v>
      </c>
      <c r="F211" s="70" t="s">
        <v>156</v>
      </c>
      <c r="G211" s="70" t="s">
        <v>1928</v>
      </c>
      <c r="H211" s="70" t="s">
        <v>1929</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1943</v>
      </c>
      <c r="B212" s="70">
        <v>270</v>
      </c>
      <c r="C212" s="70">
        <v>15</v>
      </c>
      <c r="D212" s="70">
        <v>16</v>
      </c>
      <c r="E212" s="70">
        <v>2018</v>
      </c>
      <c r="F212" s="70" t="s">
        <v>183</v>
      </c>
      <c r="G212" s="70" t="s">
        <v>1928</v>
      </c>
      <c r="H212" s="70" t="s">
        <v>1929</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1944</v>
      </c>
      <c r="B213" s="70">
        <v>271</v>
      </c>
      <c r="C213" s="70">
        <v>16</v>
      </c>
      <c r="D213" s="70">
        <v>16</v>
      </c>
      <c r="E213" s="70">
        <v>2019</v>
      </c>
      <c r="F213" s="70" t="s">
        <v>158</v>
      </c>
      <c r="G213" s="70" t="s">
        <v>1928</v>
      </c>
      <c r="H213" s="70" t="s">
        <v>1929</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1945</v>
      </c>
      <c r="B214" s="70">
        <v>272</v>
      </c>
      <c r="C214" s="70">
        <v>17</v>
      </c>
      <c r="D214" s="70">
        <v>16</v>
      </c>
      <c r="E214" s="70">
        <v>2020</v>
      </c>
      <c r="F214" s="70" t="s">
        <v>159</v>
      </c>
      <c r="G214" s="70" t="s">
        <v>1928</v>
      </c>
      <c r="H214" s="70" t="s">
        <v>1929</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1946</v>
      </c>
      <c r="B215" s="70">
        <v>272</v>
      </c>
      <c r="C215" s="70">
        <v>18</v>
      </c>
      <c r="D215" s="70">
        <v>16</v>
      </c>
      <c r="E215" s="70">
        <v>2021</v>
      </c>
      <c r="F215" s="70" t="s">
        <v>160</v>
      </c>
      <c r="G215" s="70" t="s">
        <v>1928</v>
      </c>
      <c r="H215" s="70" t="s">
        <v>1929</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1947</v>
      </c>
      <c r="B216" s="70">
        <v>272</v>
      </c>
      <c r="C216" s="70">
        <v>19</v>
      </c>
      <c r="D216" s="70">
        <v>16</v>
      </c>
      <c r="E216" s="70">
        <v>2022</v>
      </c>
      <c r="F216" s="70" t="s">
        <v>161</v>
      </c>
      <c r="G216" s="1064" t="s">
        <v>1928</v>
      </c>
      <c r="H216" s="70" t="s">
        <v>1929</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1948</v>
      </c>
      <c r="B217" s="70">
        <v>272</v>
      </c>
      <c r="C217" s="70">
        <v>20</v>
      </c>
      <c r="D217" s="70">
        <v>16</v>
      </c>
      <c r="E217" s="70">
        <v>2023</v>
      </c>
      <c r="F217" s="70" t="s">
        <v>1539</v>
      </c>
      <c r="G217" s="1064" t="s">
        <v>1928</v>
      </c>
      <c r="H217" s="70" t="s">
        <v>1929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1949</v>
      </c>
      <c r="B218" s="70">
        <v>272</v>
      </c>
      <c r="C218" s="70">
        <v>21</v>
      </c>
      <c r="D218" s="70">
        <v>16</v>
      </c>
      <c r="E218" s="70">
        <v>2024</v>
      </c>
      <c r="F218" s="70" t="s">
        <v>1558</v>
      </c>
      <c r="G218" s="70" t="s">
        <v>1928</v>
      </c>
      <c r="H218" s="70" t="s">
        <v>1929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1950</v>
      </c>
      <c r="B219" s="70">
        <v>171</v>
      </c>
      <c r="C219" s="70">
        <v>1</v>
      </c>
      <c r="D219" s="70">
        <v>11</v>
      </c>
      <c r="E219" s="70">
        <v>1990</v>
      </c>
      <c r="F219" s="70" t="s">
        <v>787</v>
      </c>
      <c r="G219" s="70" t="s">
        <v>1951</v>
      </c>
      <c r="H219" s="70" t="s">
        <v>1952</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1953</v>
      </c>
      <c r="B220" s="70">
        <v>172</v>
      </c>
      <c r="C220" s="70">
        <v>2</v>
      </c>
      <c r="D220" s="70">
        <v>11</v>
      </c>
      <c r="E220" s="70">
        <v>2005</v>
      </c>
      <c r="F220" s="70" t="s">
        <v>789</v>
      </c>
      <c r="G220" s="70" t="s">
        <v>1951</v>
      </c>
      <c r="H220" s="70" t="s">
        <v>1952</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1954</v>
      </c>
      <c r="B221" s="70">
        <v>173</v>
      </c>
      <c r="C221" s="70">
        <v>3</v>
      </c>
      <c r="D221" s="70">
        <v>11</v>
      </c>
      <c r="E221" s="70">
        <v>2006</v>
      </c>
      <c r="F221" s="70" t="s">
        <v>790</v>
      </c>
      <c r="G221" s="70" t="s">
        <v>1951</v>
      </c>
      <c r="H221" s="70" t="s">
        <v>1952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1955</v>
      </c>
      <c r="B222" s="70">
        <v>174</v>
      </c>
      <c r="C222" s="70">
        <v>4</v>
      </c>
      <c r="D222" s="70">
        <v>11</v>
      </c>
      <c r="E222" s="70">
        <v>2007</v>
      </c>
      <c r="F222" s="70" t="s">
        <v>791</v>
      </c>
      <c r="G222" s="70" t="s">
        <v>1951</v>
      </c>
      <c r="H222" s="70" t="s">
        <v>1952</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1956</v>
      </c>
      <c r="B223" s="70">
        <v>175</v>
      </c>
      <c r="C223" s="70">
        <v>5</v>
      </c>
      <c r="D223" s="70">
        <v>11</v>
      </c>
      <c r="E223" s="70">
        <v>2008</v>
      </c>
      <c r="F223" s="70" t="s">
        <v>792</v>
      </c>
      <c r="G223" s="70" t="s">
        <v>1951</v>
      </c>
      <c r="H223" s="70" t="s">
        <v>1952</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1957</v>
      </c>
      <c r="B224" s="70">
        <v>176</v>
      </c>
      <c r="C224" s="70">
        <v>6</v>
      </c>
      <c r="D224" s="70">
        <v>11</v>
      </c>
      <c r="E224" s="70">
        <v>2009</v>
      </c>
      <c r="F224" s="70" t="s">
        <v>176</v>
      </c>
      <c r="G224" s="70" t="s">
        <v>1951</v>
      </c>
      <c r="H224" s="70" t="s">
        <v>1952</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1958</v>
      </c>
      <c r="B225" s="70">
        <v>177</v>
      </c>
      <c r="C225" s="70">
        <v>7</v>
      </c>
      <c r="D225" s="70">
        <v>11</v>
      </c>
      <c r="E225" s="70">
        <v>2010</v>
      </c>
      <c r="F225" s="70" t="s">
        <v>177</v>
      </c>
      <c r="G225" s="70" t="s">
        <v>1951</v>
      </c>
      <c r="H225" s="70" t="s">
        <v>1952</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1959</v>
      </c>
      <c r="B226" s="70">
        <v>178</v>
      </c>
      <c r="C226" s="70">
        <v>8</v>
      </c>
      <c r="D226" s="70">
        <v>11</v>
      </c>
      <c r="E226" s="70">
        <v>2011</v>
      </c>
      <c r="F226" s="70" t="s">
        <v>178</v>
      </c>
      <c r="G226" s="70" t="s">
        <v>1951</v>
      </c>
      <c r="H226" s="70" t="s">
        <v>1952</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1960</v>
      </c>
      <c r="B227" s="70">
        <v>179</v>
      </c>
      <c r="C227" s="70">
        <v>9</v>
      </c>
      <c r="D227" s="70">
        <v>11</v>
      </c>
      <c r="E227" s="70">
        <v>2012</v>
      </c>
      <c r="F227" s="70" t="s">
        <v>179</v>
      </c>
      <c r="G227" s="70" t="s">
        <v>1951</v>
      </c>
      <c r="H227" s="70" t="s">
        <v>1952</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1961</v>
      </c>
      <c r="B228" s="70">
        <v>180</v>
      </c>
      <c r="C228" s="70">
        <v>10</v>
      </c>
      <c r="D228" s="70">
        <v>11</v>
      </c>
      <c r="E228" s="70">
        <v>2013</v>
      </c>
      <c r="F228" s="70" t="s">
        <v>180</v>
      </c>
      <c r="G228" s="70" t="s">
        <v>1951</v>
      </c>
      <c r="H228" s="70" t="s">
        <v>1952</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1962</v>
      </c>
      <c r="B229" s="70">
        <v>181</v>
      </c>
      <c r="C229" s="70">
        <v>11</v>
      </c>
      <c r="D229" s="70">
        <v>11</v>
      </c>
      <c r="E229" s="70">
        <v>2014</v>
      </c>
      <c r="F229" s="70" t="s">
        <v>181</v>
      </c>
      <c r="G229" s="70" t="s">
        <v>1951</v>
      </c>
      <c r="H229" s="70" t="s">
        <v>1952</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1963</v>
      </c>
      <c r="B230" s="70">
        <v>182</v>
      </c>
      <c r="C230" s="70">
        <v>12</v>
      </c>
      <c r="D230" s="70">
        <v>11</v>
      </c>
      <c r="E230" s="70">
        <v>2015</v>
      </c>
      <c r="F230" s="70" t="s">
        <v>182</v>
      </c>
      <c r="G230" s="70" t="s">
        <v>1951</v>
      </c>
      <c r="H230" s="70" t="s">
        <v>1952</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1964</v>
      </c>
      <c r="B231" s="70">
        <v>183</v>
      </c>
      <c r="C231" s="70">
        <v>13</v>
      </c>
      <c r="D231" s="70">
        <v>11</v>
      </c>
      <c r="E231" s="70">
        <v>2016</v>
      </c>
      <c r="F231" s="70" t="s">
        <v>155</v>
      </c>
      <c r="G231" s="70" t="s">
        <v>1951</v>
      </c>
      <c r="H231" s="70" t="s">
        <v>1952</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1965</v>
      </c>
      <c r="B232" s="70">
        <v>184</v>
      </c>
      <c r="C232" s="70">
        <v>14</v>
      </c>
      <c r="D232" s="70">
        <v>11</v>
      </c>
      <c r="E232" s="70">
        <v>2017</v>
      </c>
      <c r="F232" s="70" t="s">
        <v>156</v>
      </c>
      <c r="G232" s="70" t="s">
        <v>1951</v>
      </c>
      <c r="H232" s="70" t="s">
        <v>1952</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1966</v>
      </c>
      <c r="B233" s="70">
        <v>185</v>
      </c>
      <c r="C233" s="70">
        <v>15</v>
      </c>
      <c r="D233" s="70">
        <v>11</v>
      </c>
      <c r="E233" s="70">
        <v>2018</v>
      </c>
      <c r="F233" s="70" t="s">
        <v>183</v>
      </c>
      <c r="G233" s="70" t="s">
        <v>1951</v>
      </c>
      <c r="H233" s="70" t="s">
        <v>1952</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1967</v>
      </c>
      <c r="B234" s="70">
        <v>186</v>
      </c>
      <c r="C234" s="70">
        <v>16</v>
      </c>
      <c r="D234" s="70">
        <v>11</v>
      </c>
      <c r="E234" s="70">
        <v>2019</v>
      </c>
      <c r="F234" s="70" t="s">
        <v>158</v>
      </c>
      <c r="G234" s="70" t="s">
        <v>1951</v>
      </c>
      <c r="H234" s="70" t="s">
        <v>1952</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1968</v>
      </c>
      <c r="B235" s="70">
        <v>187</v>
      </c>
      <c r="C235" s="70">
        <v>17</v>
      </c>
      <c r="D235" s="70">
        <v>11</v>
      </c>
      <c r="E235" s="70">
        <v>2020</v>
      </c>
      <c r="F235" s="70" t="s">
        <v>159</v>
      </c>
      <c r="G235" s="1064" t="s">
        <v>1951</v>
      </c>
      <c r="H235" s="70" t="s">
        <v>1952</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1969</v>
      </c>
      <c r="B236" s="70">
        <v>187</v>
      </c>
      <c r="C236" s="70">
        <v>18</v>
      </c>
      <c r="D236" s="70">
        <v>11</v>
      </c>
      <c r="E236" s="70">
        <v>2021</v>
      </c>
      <c r="F236" s="70" t="s">
        <v>160</v>
      </c>
      <c r="G236" s="1064" t="s">
        <v>1951</v>
      </c>
      <c r="H236" s="70" t="s">
        <v>1952</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1970</v>
      </c>
      <c r="B237" s="70">
        <v>187</v>
      </c>
      <c r="C237" s="70">
        <v>19</v>
      </c>
      <c r="D237" s="70">
        <v>11</v>
      </c>
      <c r="E237" s="70">
        <v>2022</v>
      </c>
      <c r="F237" s="70" t="s">
        <v>161</v>
      </c>
      <c r="G237" s="70" t="s">
        <v>1951</v>
      </c>
      <c r="H237" s="70" t="s">
        <v>1952</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1971</v>
      </c>
      <c r="B238" s="70">
        <v>187</v>
      </c>
      <c r="C238" s="70">
        <v>20</v>
      </c>
      <c r="D238" s="70">
        <v>11</v>
      </c>
      <c r="E238" s="70">
        <v>2023</v>
      </c>
      <c r="F238" s="70" t="s">
        <v>1539</v>
      </c>
      <c r="G238" s="70" t="s">
        <v>1951</v>
      </c>
      <c r="H238" s="70" t="s">
        <v>1952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1972</v>
      </c>
      <c r="B239" s="70">
        <v>187</v>
      </c>
      <c r="C239" s="70">
        <v>21</v>
      </c>
      <c r="D239" s="70">
        <v>11</v>
      </c>
      <c r="E239" s="70">
        <v>2024</v>
      </c>
      <c r="F239" s="70" t="s">
        <v>1558</v>
      </c>
      <c r="G239" s="70" t="s">
        <v>1951</v>
      </c>
      <c r="H239" s="70" t="s">
        <v>1952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1973</v>
      </c>
      <c r="B240" s="70">
        <v>409</v>
      </c>
      <c r="C240" s="70">
        <v>1</v>
      </c>
      <c r="D240" s="70">
        <v>25</v>
      </c>
      <c r="E240" s="70">
        <v>1990</v>
      </c>
      <c r="F240" s="70" t="s">
        <v>787</v>
      </c>
      <c r="G240" s="70" t="s">
        <v>1974</v>
      </c>
      <c r="H240" s="70" t="s">
        <v>1975</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1976</v>
      </c>
      <c r="B241" s="70">
        <v>410</v>
      </c>
      <c r="C241" s="70">
        <v>2</v>
      </c>
      <c r="D241" s="70">
        <v>25</v>
      </c>
      <c r="E241" s="70">
        <v>2005</v>
      </c>
      <c r="F241" s="70" t="s">
        <v>789</v>
      </c>
      <c r="G241" s="70" t="s">
        <v>1974</v>
      </c>
      <c r="H241" s="70" t="s">
        <v>1975</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1977</v>
      </c>
      <c r="B242" s="70">
        <v>411</v>
      </c>
      <c r="C242" s="70">
        <v>3</v>
      </c>
      <c r="D242" s="70">
        <v>25</v>
      </c>
      <c r="E242" s="70">
        <v>2006</v>
      </c>
      <c r="F242" s="70" t="s">
        <v>790</v>
      </c>
      <c r="G242" s="70" t="s">
        <v>1974</v>
      </c>
      <c r="H242" s="70" t="s">
        <v>1975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1978</v>
      </c>
      <c r="B243" s="70">
        <v>412</v>
      </c>
      <c r="C243" s="70">
        <v>4</v>
      </c>
      <c r="D243" s="70">
        <v>25</v>
      </c>
      <c r="E243" s="70">
        <v>2007</v>
      </c>
      <c r="F243" s="70" t="s">
        <v>791</v>
      </c>
      <c r="G243" s="70" t="s">
        <v>1974</v>
      </c>
      <c r="H243" s="70" t="s">
        <v>1975</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1979</v>
      </c>
      <c r="B244" s="70">
        <v>413</v>
      </c>
      <c r="C244" s="70">
        <v>5</v>
      </c>
      <c r="D244" s="70">
        <v>25</v>
      </c>
      <c r="E244" s="70">
        <v>2008</v>
      </c>
      <c r="F244" s="70" t="s">
        <v>792</v>
      </c>
      <c r="G244" s="70" t="s">
        <v>1974</v>
      </c>
      <c r="H244" s="70" t="s">
        <v>1975</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1980</v>
      </c>
      <c r="B245" s="70">
        <v>414</v>
      </c>
      <c r="C245" s="70">
        <v>6</v>
      </c>
      <c r="D245" s="70">
        <v>25</v>
      </c>
      <c r="E245" s="70">
        <v>2009</v>
      </c>
      <c r="F245" s="70" t="s">
        <v>176</v>
      </c>
      <c r="G245" s="70" t="s">
        <v>1974</v>
      </c>
      <c r="H245" s="70" t="s">
        <v>1975</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1981</v>
      </c>
      <c r="B246" s="70">
        <v>415</v>
      </c>
      <c r="C246" s="70">
        <v>7</v>
      </c>
      <c r="D246" s="70">
        <v>25</v>
      </c>
      <c r="E246" s="70">
        <v>2010</v>
      </c>
      <c r="F246" s="70" t="s">
        <v>177</v>
      </c>
      <c r="G246" s="70" t="s">
        <v>1974</v>
      </c>
      <c r="H246" s="70" t="s">
        <v>1975</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1982</v>
      </c>
      <c r="B247" s="70">
        <v>416</v>
      </c>
      <c r="C247" s="70">
        <v>8</v>
      </c>
      <c r="D247" s="70">
        <v>25</v>
      </c>
      <c r="E247" s="70">
        <v>2011</v>
      </c>
      <c r="F247" s="70" t="s">
        <v>178</v>
      </c>
      <c r="G247" s="70" t="s">
        <v>1974</v>
      </c>
      <c r="H247" s="70" t="s">
        <v>1975</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1983</v>
      </c>
      <c r="B248" s="70">
        <v>417</v>
      </c>
      <c r="C248" s="70">
        <v>9</v>
      </c>
      <c r="D248" s="70">
        <v>25</v>
      </c>
      <c r="E248" s="70">
        <v>2012</v>
      </c>
      <c r="F248" s="70" t="s">
        <v>179</v>
      </c>
      <c r="G248" s="70" t="s">
        <v>1974</v>
      </c>
      <c r="H248" s="70" t="s">
        <v>1975</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1984</v>
      </c>
      <c r="B249" s="70">
        <v>418</v>
      </c>
      <c r="C249" s="70">
        <v>10</v>
      </c>
      <c r="D249" s="70">
        <v>25</v>
      </c>
      <c r="E249" s="70">
        <v>2013</v>
      </c>
      <c r="F249" s="70" t="s">
        <v>180</v>
      </c>
      <c r="G249" s="70" t="s">
        <v>1974</v>
      </c>
      <c r="H249" s="70" t="s">
        <v>1975</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1985</v>
      </c>
      <c r="B250" s="70">
        <v>419</v>
      </c>
      <c r="C250" s="70">
        <v>11</v>
      </c>
      <c r="D250" s="70">
        <v>25</v>
      </c>
      <c r="E250" s="70">
        <v>2014</v>
      </c>
      <c r="F250" s="70" t="s">
        <v>181</v>
      </c>
      <c r="G250" s="70" t="s">
        <v>1974</v>
      </c>
      <c r="H250" s="70" t="s">
        <v>1975</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1986</v>
      </c>
      <c r="B251" s="70">
        <v>420</v>
      </c>
      <c r="C251" s="70">
        <v>12</v>
      </c>
      <c r="D251" s="70">
        <v>25</v>
      </c>
      <c r="E251" s="70">
        <v>2015</v>
      </c>
      <c r="F251" s="70" t="s">
        <v>182</v>
      </c>
      <c r="G251" s="70" t="s">
        <v>1974</v>
      </c>
      <c r="H251" s="70" t="s">
        <v>1975</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1987</v>
      </c>
      <c r="B252" s="70">
        <v>421</v>
      </c>
      <c r="C252" s="70">
        <v>13</v>
      </c>
      <c r="D252" s="70">
        <v>25</v>
      </c>
      <c r="E252" s="70">
        <v>2016</v>
      </c>
      <c r="F252" s="70" t="s">
        <v>155</v>
      </c>
      <c r="G252" s="70" t="s">
        <v>1974</v>
      </c>
      <c r="H252" s="70" t="s">
        <v>1975</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1988</v>
      </c>
      <c r="B253" s="70">
        <v>422</v>
      </c>
      <c r="C253" s="70">
        <v>14</v>
      </c>
      <c r="D253" s="70">
        <v>25</v>
      </c>
      <c r="E253" s="70">
        <v>2017</v>
      </c>
      <c r="F253" s="70" t="s">
        <v>156</v>
      </c>
      <c r="G253" s="70" t="s">
        <v>1974</v>
      </c>
      <c r="H253" s="70" t="s">
        <v>1975</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1989</v>
      </c>
      <c r="B254" s="70">
        <v>423</v>
      </c>
      <c r="C254" s="70">
        <v>15</v>
      </c>
      <c r="D254" s="70">
        <v>25</v>
      </c>
      <c r="E254" s="70">
        <v>2018</v>
      </c>
      <c r="F254" s="70" t="s">
        <v>183</v>
      </c>
      <c r="G254" s="1064" t="s">
        <v>1974</v>
      </c>
      <c r="H254" s="70" t="s">
        <v>1975</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1990</v>
      </c>
      <c r="B255" s="70">
        <v>424</v>
      </c>
      <c r="C255" s="70">
        <v>16</v>
      </c>
      <c r="D255" s="70">
        <v>25</v>
      </c>
      <c r="E255" s="70">
        <v>2019</v>
      </c>
      <c r="F255" s="70" t="s">
        <v>158</v>
      </c>
      <c r="G255" s="1064" t="s">
        <v>1974</v>
      </c>
      <c r="H255" s="70" t="s">
        <v>1975</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1991</v>
      </c>
      <c r="B256" s="70">
        <v>425</v>
      </c>
      <c r="C256" s="70">
        <v>17</v>
      </c>
      <c r="D256" s="70">
        <v>25</v>
      </c>
      <c r="E256" s="70">
        <v>2020</v>
      </c>
      <c r="F256" s="70" t="s">
        <v>159</v>
      </c>
      <c r="G256" s="70" t="s">
        <v>1974</v>
      </c>
      <c r="H256" s="70" t="s">
        <v>1975</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1992</v>
      </c>
      <c r="B257" s="70">
        <v>425</v>
      </c>
      <c r="C257" s="70">
        <v>18</v>
      </c>
      <c r="D257" s="70">
        <v>25</v>
      </c>
      <c r="E257" s="70">
        <v>2021</v>
      </c>
      <c r="F257" s="70" t="s">
        <v>160</v>
      </c>
      <c r="G257" s="70" t="s">
        <v>1974</v>
      </c>
      <c r="H257" s="70" t="s">
        <v>1975</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1993</v>
      </c>
      <c r="B258" s="70">
        <v>425</v>
      </c>
      <c r="C258" s="70">
        <v>19</v>
      </c>
      <c r="D258" s="70">
        <v>25</v>
      </c>
      <c r="E258" s="70">
        <v>2022</v>
      </c>
      <c r="F258" s="70" t="s">
        <v>161</v>
      </c>
      <c r="G258" s="70" t="s">
        <v>1974</v>
      </c>
      <c r="H258" s="70" t="s">
        <v>1975</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1994</v>
      </c>
      <c r="B259" s="70">
        <v>425</v>
      </c>
      <c r="C259" s="70">
        <v>20</v>
      </c>
      <c r="D259" s="70">
        <v>25</v>
      </c>
      <c r="E259" s="70">
        <v>2023</v>
      </c>
      <c r="F259" s="70" t="s">
        <v>1539</v>
      </c>
      <c r="G259" s="70" t="s">
        <v>1974</v>
      </c>
      <c r="H259" s="70" t="s">
        <v>1975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1995</v>
      </c>
      <c r="B260" s="70">
        <v>425</v>
      </c>
      <c r="C260" s="70">
        <v>21</v>
      </c>
      <c r="D260" s="70">
        <v>25</v>
      </c>
      <c r="E260" s="70">
        <v>2024</v>
      </c>
      <c r="F260" s="70" t="s">
        <v>1558</v>
      </c>
      <c r="G260" s="70" t="s">
        <v>1974</v>
      </c>
      <c r="H260" s="70" t="s">
        <v>1975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1996</v>
      </c>
      <c r="B261" s="70">
        <v>222</v>
      </c>
      <c r="C261" s="70">
        <v>1</v>
      </c>
      <c r="D261" s="70">
        <v>14</v>
      </c>
      <c r="E261" s="70">
        <v>1990</v>
      </c>
      <c r="F261" s="70" t="s">
        <v>787</v>
      </c>
      <c r="G261" s="70" t="s">
        <v>1997</v>
      </c>
      <c r="H261" s="70" t="s">
        <v>1998</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1999</v>
      </c>
      <c r="B262" s="70">
        <v>223</v>
      </c>
      <c r="C262" s="70">
        <v>2</v>
      </c>
      <c r="D262" s="70">
        <v>14</v>
      </c>
      <c r="E262" s="70">
        <v>2005</v>
      </c>
      <c r="F262" s="70" t="s">
        <v>789</v>
      </c>
      <c r="G262" s="70" t="s">
        <v>1997</v>
      </c>
      <c r="H262" s="70" t="s">
        <v>1998</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2000</v>
      </c>
      <c r="B263" s="70">
        <v>224</v>
      </c>
      <c r="C263" s="70">
        <v>3</v>
      </c>
      <c r="D263" s="70">
        <v>14</v>
      </c>
      <c r="E263" s="70">
        <v>2006</v>
      </c>
      <c r="F263" s="70" t="s">
        <v>790</v>
      </c>
      <c r="G263" s="70" t="s">
        <v>1997</v>
      </c>
      <c r="H263" s="70" t="s">
        <v>1998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2001</v>
      </c>
      <c r="B264" s="70">
        <v>225</v>
      </c>
      <c r="C264" s="70">
        <v>4</v>
      </c>
      <c r="D264" s="70">
        <v>14</v>
      </c>
      <c r="E264" s="70">
        <v>2007</v>
      </c>
      <c r="F264" s="70" t="s">
        <v>791</v>
      </c>
      <c r="G264" s="70" t="s">
        <v>1997</v>
      </c>
      <c r="H264" s="70" t="s">
        <v>1998</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2002</v>
      </c>
      <c r="B265" s="70">
        <v>226</v>
      </c>
      <c r="C265" s="70">
        <v>5</v>
      </c>
      <c r="D265" s="70">
        <v>14</v>
      </c>
      <c r="E265" s="70">
        <v>2008</v>
      </c>
      <c r="F265" s="70" t="s">
        <v>792</v>
      </c>
      <c r="G265" s="70" t="s">
        <v>1997</v>
      </c>
      <c r="H265" s="70" t="s">
        <v>1998</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2003</v>
      </c>
      <c r="B266" s="70">
        <v>227</v>
      </c>
      <c r="C266" s="70">
        <v>6</v>
      </c>
      <c r="D266" s="70">
        <v>14</v>
      </c>
      <c r="E266" s="70">
        <v>2009</v>
      </c>
      <c r="F266" s="70" t="s">
        <v>176</v>
      </c>
      <c r="G266" s="70" t="s">
        <v>1997</v>
      </c>
      <c r="H266" s="70" t="s">
        <v>1998</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2004</v>
      </c>
      <c r="B267" s="70">
        <v>228</v>
      </c>
      <c r="C267" s="70">
        <v>7</v>
      </c>
      <c r="D267" s="70">
        <v>14</v>
      </c>
      <c r="E267" s="70">
        <v>2010</v>
      </c>
      <c r="F267" s="70" t="s">
        <v>177</v>
      </c>
      <c r="G267" s="70" t="s">
        <v>1997</v>
      </c>
      <c r="H267" s="70" t="s">
        <v>1998</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2005</v>
      </c>
      <c r="B268" s="70">
        <v>229</v>
      </c>
      <c r="C268" s="70">
        <v>8</v>
      </c>
      <c r="D268" s="70">
        <v>14</v>
      </c>
      <c r="E268" s="70">
        <v>2011</v>
      </c>
      <c r="F268" s="70" t="s">
        <v>178</v>
      </c>
      <c r="G268" s="70" t="s">
        <v>1997</v>
      </c>
      <c r="H268" s="70" t="s">
        <v>1998</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2006</v>
      </c>
      <c r="B269" s="70">
        <v>230</v>
      </c>
      <c r="C269" s="70">
        <v>9</v>
      </c>
      <c r="D269" s="70">
        <v>14</v>
      </c>
      <c r="E269" s="70">
        <v>2012</v>
      </c>
      <c r="F269" s="70" t="s">
        <v>179</v>
      </c>
      <c r="G269" s="70" t="s">
        <v>1997</v>
      </c>
      <c r="H269" s="70" t="s">
        <v>1998</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2007</v>
      </c>
      <c r="B270" s="70">
        <v>231</v>
      </c>
      <c r="C270" s="70">
        <v>10</v>
      </c>
      <c r="D270" s="70">
        <v>14</v>
      </c>
      <c r="E270" s="70">
        <v>2013</v>
      </c>
      <c r="F270" s="70" t="s">
        <v>180</v>
      </c>
      <c r="G270" s="70" t="s">
        <v>1997</v>
      </c>
      <c r="H270" s="70" t="s">
        <v>1998</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2008</v>
      </c>
      <c r="B271" s="70">
        <v>232</v>
      </c>
      <c r="C271" s="70">
        <v>11</v>
      </c>
      <c r="D271" s="70">
        <v>14</v>
      </c>
      <c r="E271" s="70">
        <v>2014</v>
      </c>
      <c r="F271" s="70" t="s">
        <v>181</v>
      </c>
      <c r="G271" s="70" t="s">
        <v>1997</v>
      </c>
      <c r="H271" s="70" t="s">
        <v>1998</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2009</v>
      </c>
      <c r="B272" s="70">
        <v>233</v>
      </c>
      <c r="C272" s="70">
        <v>12</v>
      </c>
      <c r="D272" s="70">
        <v>14</v>
      </c>
      <c r="E272" s="70">
        <v>2015</v>
      </c>
      <c r="F272" s="70" t="s">
        <v>182</v>
      </c>
      <c r="G272" s="70" t="s">
        <v>1997</v>
      </c>
      <c r="H272" s="70" t="s">
        <v>1998</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2010</v>
      </c>
      <c r="B273" s="70">
        <v>234</v>
      </c>
      <c r="C273" s="70">
        <v>13</v>
      </c>
      <c r="D273" s="70">
        <v>14</v>
      </c>
      <c r="E273" s="70">
        <v>2016</v>
      </c>
      <c r="F273" s="70" t="s">
        <v>155</v>
      </c>
      <c r="G273" s="1064" t="s">
        <v>1997</v>
      </c>
      <c r="H273" s="70" t="s">
        <v>1998</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2011</v>
      </c>
      <c r="B274" s="70">
        <v>235</v>
      </c>
      <c r="C274" s="70">
        <v>14</v>
      </c>
      <c r="D274" s="70">
        <v>14</v>
      </c>
      <c r="E274" s="70">
        <v>2017</v>
      </c>
      <c r="F274" s="70" t="s">
        <v>156</v>
      </c>
      <c r="G274" s="1064" t="s">
        <v>1997</v>
      </c>
      <c r="H274" s="70" t="s">
        <v>1998</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2012</v>
      </c>
      <c r="B275" s="70">
        <v>236</v>
      </c>
      <c r="C275" s="70">
        <v>15</v>
      </c>
      <c r="D275" s="70">
        <v>14</v>
      </c>
      <c r="E275" s="70">
        <v>2018</v>
      </c>
      <c r="F275" s="70" t="s">
        <v>183</v>
      </c>
      <c r="G275" s="70" t="s">
        <v>1997</v>
      </c>
      <c r="H275" s="70" t="s">
        <v>1998</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2013</v>
      </c>
      <c r="B276" s="70">
        <v>237</v>
      </c>
      <c r="C276" s="70">
        <v>16</v>
      </c>
      <c r="D276" s="70">
        <v>14</v>
      </c>
      <c r="E276" s="70">
        <v>2019</v>
      </c>
      <c r="F276" s="70" t="s">
        <v>158</v>
      </c>
      <c r="G276" s="70" t="s">
        <v>1997</v>
      </c>
      <c r="H276" s="70" t="s">
        <v>1998</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2014</v>
      </c>
      <c r="B277" s="70">
        <v>238</v>
      </c>
      <c r="C277" s="70">
        <v>17</v>
      </c>
      <c r="D277" s="70">
        <v>14</v>
      </c>
      <c r="E277" s="70">
        <v>2020</v>
      </c>
      <c r="F277" s="70" t="s">
        <v>159</v>
      </c>
      <c r="G277" s="70" t="s">
        <v>1997</v>
      </c>
      <c r="H277" s="70" t="s">
        <v>1998</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2015</v>
      </c>
      <c r="B278" s="70">
        <v>238</v>
      </c>
      <c r="C278" s="70">
        <v>18</v>
      </c>
      <c r="D278" s="70">
        <v>14</v>
      </c>
      <c r="E278" s="70">
        <v>2021</v>
      </c>
      <c r="F278" s="70" t="s">
        <v>160</v>
      </c>
      <c r="G278" s="70" t="s">
        <v>1997</v>
      </c>
      <c r="H278" s="70" t="s">
        <v>1998</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2016</v>
      </c>
      <c r="B279" s="70">
        <v>238</v>
      </c>
      <c r="C279" s="70">
        <v>19</v>
      </c>
      <c r="D279" s="70">
        <v>14</v>
      </c>
      <c r="E279" s="70">
        <v>2022</v>
      </c>
      <c r="F279" s="70" t="s">
        <v>161</v>
      </c>
      <c r="G279" s="70" t="s">
        <v>1997</v>
      </c>
      <c r="H279" s="70" t="s">
        <v>1998</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2017</v>
      </c>
      <c r="B280" s="70">
        <v>238</v>
      </c>
      <c r="C280" s="70">
        <v>20</v>
      </c>
      <c r="D280" s="70">
        <v>14</v>
      </c>
      <c r="E280" s="70">
        <v>2023</v>
      </c>
      <c r="F280" s="70" t="s">
        <v>1539</v>
      </c>
      <c r="G280" s="70" t="s">
        <v>1997</v>
      </c>
      <c r="H280" s="70" t="s">
        <v>1998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2018</v>
      </c>
      <c r="B281" s="70">
        <v>238</v>
      </c>
      <c r="C281" s="70">
        <v>21</v>
      </c>
      <c r="D281" s="70">
        <v>14</v>
      </c>
      <c r="E281" s="70">
        <v>2024</v>
      </c>
      <c r="F281" s="70" t="s">
        <v>1558</v>
      </c>
      <c r="G281" s="70" t="s">
        <v>1997</v>
      </c>
      <c r="H281" s="70" t="s">
        <v>1998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2019</v>
      </c>
      <c r="B282" s="70">
        <v>273</v>
      </c>
      <c r="C282" s="70">
        <v>1</v>
      </c>
      <c r="D282" s="70">
        <v>17</v>
      </c>
      <c r="E282" s="70">
        <v>1990</v>
      </c>
      <c r="F282" s="70" t="s">
        <v>787</v>
      </c>
      <c r="G282" s="70" t="s">
        <v>2020</v>
      </c>
      <c r="H282" s="70" t="s">
        <v>2021</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2022</v>
      </c>
      <c r="B283" s="70">
        <v>274</v>
      </c>
      <c r="C283" s="70">
        <v>2</v>
      </c>
      <c r="D283" s="70">
        <v>17</v>
      </c>
      <c r="E283" s="70">
        <v>2005</v>
      </c>
      <c r="F283" s="70" t="s">
        <v>789</v>
      </c>
      <c r="G283" s="70" t="s">
        <v>2020</v>
      </c>
      <c r="H283" s="70" t="s">
        <v>2021</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2023</v>
      </c>
      <c r="B284" s="70">
        <v>275</v>
      </c>
      <c r="C284" s="70">
        <v>3</v>
      </c>
      <c r="D284" s="70">
        <v>17</v>
      </c>
      <c r="E284" s="70">
        <v>2006</v>
      </c>
      <c r="F284" s="70" t="s">
        <v>790</v>
      </c>
      <c r="G284" s="70" t="s">
        <v>2020</v>
      </c>
      <c r="H284" s="70" t="s">
        <v>2021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2024</v>
      </c>
      <c r="B285" s="70">
        <v>276</v>
      </c>
      <c r="C285" s="70">
        <v>4</v>
      </c>
      <c r="D285" s="70">
        <v>17</v>
      </c>
      <c r="E285" s="70">
        <v>2007</v>
      </c>
      <c r="F285" s="70" t="s">
        <v>791</v>
      </c>
      <c r="G285" s="70" t="s">
        <v>2020</v>
      </c>
      <c r="H285" s="70" t="s">
        <v>2021</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2025</v>
      </c>
      <c r="B286" s="70">
        <v>277</v>
      </c>
      <c r="C286" s="70">
        <v>5</v>
      </c>
      <c r="D286" s="70">
        <v>17</v>
      </c>
      <c r="E286" s="70">
        <v>2008</v>
      </c>
      <c r="F286" s="70" t="s">
        <v>792</v>
      </c>
      <c r="G286" s="70" t="s">
        <v>2020</v>
      </c>
      <c r="H286" s="70" t="s">
        <v>2021</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2026</v>
      </c>
      <c r="B287" s="70">
        <v>278</v>
      </c>
      <c r="C287" s="70">
        <v>6</v>
      </c>
      <c r="D287" s="70">
        <v>17</v>
      </c>
      <c r="E287" s="70">
        <v>2009</v>
      </c>
      <c r="F287" s="70" t="s">
        <v>176</v>
      </c>
      <c r="G287" s="70" t="s">
        <v>2020</v>
      </c>
      <c r="H287" s="70" t="s">
        <v>2021</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2027</v>
      </c>
      <c r="B288" s="70">
        <v>279</v>
      </c>
      <c r="C288" s="70">
        <v>7</v>
      </c>
      <c r="D288" s="70">
        <v>17</v>
      </c>
      <c r="E288" s="70">
        <v>2010</v>
      </c>
      <c r="F288" s="70" t="s">
        <v>177</v>
      </c>
      <c r="G288" s="70" t="s">
        <v>2020</v>
      </c>
      <c r="H288" s="70" t="s">
        <v>2021</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2028</v>
      </c>
      <c r="B289" s="70">
        <v>280</v>
      </c>
      <c r="C289" s="70">
        <v>8</v>
      </c>
      <c r="D289" s="70">
        <v>17</v>
      </c>
      <c r="E289" s="70">
        <v>2011</v>
      </c>
      <c r="F289" s="70" t="s">
        <v>178</v>
      </c>
      <c r="G289" s="70" t="s">
        <v>2020</v>
      </c>
      <c r="H289" s="70" t="s">
        <v>2021</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2029</v>
      </c>
      <c r="B290" s="70">
        <v>281</v>
      </c>
      <c r="C290" s="70">
        <v>9</v>
      </c>
      <c r="D290" s="70">
        <v>17</v>
      </c>
      <c r="E290" s="70">
        <v>2012</v>
      </c>
      <c r="F290" s="70" t="s">
        <v>179</v>
      </c>
      <c r="G290" s="70" t="s">
        <v>2020</v>
      </c>
      <c r="H290" s="70" t="s">
        <v>2021</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2030</v>
      </c>
      <c r="B291" s="70">
        <v>282</v>
      </c>
      <c r="C291" s="70">
        <v>10</v>
      </c>
      <c r="D291" s="70">
        <v>17</v>
      </c>
      <c r="E291" s="70">
        <v>2013</v>
      </c>
      <c r="F291" s="70" t="s">
        <v>180</v>
      </c>
      <c r="G291" s="70" t="s">
        <v>2020</v>
      </c>
      <c r="H291" s="70" t="s">
        <v>2021</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2031</v>
      </c>
      <c r="B292" s="70">
        <v>283</v>
      </c>
      <c r="C292" s="70">
        <v>11</v>
      </c>
      <c r="D292" s="70">
        <v>17</v>
      </c>
      <c r="E292" s="70">
        <v>2014</v>
      </c>
      <c r="F292" s="70" t="s">
        <v>181</v>
      </c>
      <c r="G292" s="1064" t="s">
        <v>2020</v>
      </c>
      <c r="H292" s="70" t="s">
        <v>2021</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2032</v>
      </c>
      <c r="B293" s="70">
        <v>284</v>
      </c>
      <c r="C293" s="70">
        <v>12</v>
      </c>
      <c r="D293" s="70">
        <v>17</v>
      </c>
      <c r="E293" s="70">
        <v>2015</v>
      </c>
      <c r="F293" s="70" t="s">
        <v>182</v>
      </c>
      <c r="G293" s="1064" t="s">
        <v>2020</v>
      </c>
      <c r="H293" s="70" t="s">
        <v>2021</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2033</v>
      </c>
      <c r="B294" s="70">
        <v>285</v>
      </c>
      <c r="C294" s="70">
        <v>13</v>
      </c>
      <c r="D294" s="70">
        <v>17</v>
      </c>
      <c r="E294" s="70">
        <v>2016</v>
      </c>
      <c r="F294" s="70" t="s">
        <v>155</v>
      </c>
      <c r="G294" s="70" t="s">
        <v>2020</v>
      </c>
      <c r="H294" s="70" t="s">
        <v>2021</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2034</v>
      </c>
      <c r="B295" s="70">
        <v>286</v>
      </c>
      <c r="C295" s="70">
        <v>14</v>
      </c>
      <c r="D295" s="70">
        <v>17</v>
      </c>
      <c r="E295" s="70">
        <v>2017</v>
      </c>
      <c r="F295" s="70" t="s">
        <v>156</v>
      </c>
      <c r="G295" s="70" t="s">
        <v>2020</v>
      </c>
      <c r="H295" s="70" t="s">
        <v>2021</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2035</v>
      </c>
      <c r="B296" s="70">
        <v>287</v>
      </c>
      <c r="C296" s="70">
        <v>15</v>
      </c>
      <c r="D296" s="70">
        <v>17</v>
      </c>
      <c r="E296" s="70">
        <v>2018</v>
      </c>
      <c r="F296" s="70" t="s">
        <v>183</v>
      </c>
      <c r="G296" s="70" t="s">
        <v>2020</v>
      </c>
      <c r="H296" s="70" t="s">
        <v>2021</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2036</v>
      </c>
      <c r="B297" s="70">
        <v>288</v>
      </c>
      <c r="C297" s="70">
        <v>16</v>
      </c>
      <c r="D297" s="70">
        <v>17</v>
      </c>
      <c r="E297" s="70">
        <v>2019</v>
      </c>
      <c r="F297" s="70" t="s">
        <v>158</v>
      </c>
      <c r="G297" s="70" t="s">
        <v>2020</v>
      </c>
      <c r="H297" s="70" t="s">
        <v>2021</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2037</v>
      </c>
      <c r="B298" s="70">
        <v>289</v>
      </c>
      <c r="C298" s="70">
        <v>17</v>
      </c>
      <c r="D298" s="70">
        <v>17</v>
      </c>
      <c r="E298" s="70">
        <v>2020</v>
      </c>
      <c r="F298" s="70" t="s">
        <v>159</v>
      </c>
      <c r="G298" s="70" t="s">
        <v>2020</v>
      </c>
      <c r="H298" s="70" t="s">
        <v>2021</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2038</v>
      </c>
      <c r="B299" s="70">
        <v>289</v>
      </c>
      <c r="C299" s="70">
        <v>18</v>
      </c>
      <c r="D299" s="70">
        <v>17</v>
      </c>
      <c r="E299" s="70">
        <v>2021</v>
      </c>
      <c r="F299" s="70" t="s">
        <v>160</v>
      </c>
      <c r="G299" s="70" t="s">
        <v>2020</v>
      </c>
      <c r="H299" s="70" t="s">
        <v>2021</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2039</v>
      </c>
      <c r="B300" s="70">
        <v>289</v>
      </c>
      <c r="C300" s="70">
        <v>19</v>
      </c>
      <c r="D300" s="70">
        <v>17</v>
      </c>
      <c r="E300" s="70">
        <v>2022</v>
      </c>
      <c r="F300" s="70" t="s">
        <v>161</v>
      </c>
      <c r="G300" s="70" t="s">
        <v>2020</v>
      </c>
      <c r="H300" s="70" t="s">
        <v>2021</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2040</v>
      </c>
      <c r="B301" s="70">
        <v>289</v>
      </c>
      <c r="C301" s="70">
        <v>20</v>
      </c>
      <c r="D301" s="70">
        <v>17</v>
      </c>
      <c r="E301" s="70">
        <v>2023</v>
      </c>
      <c r="F301" s="70" t="s">
        <v>1539</v>
      </c>
      <c r="G301" s="70" t="s">
        <v>2020</v>
      </c>
      <c r="H301" s="70" t="s">
        <v>2021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2041</v>
      </c>
      <c r="B302" s="70">
        <v>289</v>
      </c>
      <c r="C302" s="70">
        <v>21</v>
      </c>
      <c r="D302" s="70">
        <v>17</v>
      </c>
      <c r="E302" s="70">
        <v>2024</v>
      </c>
      <c r="F302" s="70" t="s">
        <v>1558</v>
      </c>
      <c r="G302" s="70" t="s">
        <v>2020</v>
      </c>
      <c r="H302" s="70" t="s">
        <v>2021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2042</v>
      </c>
      <c r="B303" s="70">
        <v>103</v>
      </c>
      <c r="C303" s="70">
        <v>1</v>
      </c>
      <c r="D303" s="70">
        <v>7</v>
      </c>
      <c r="E303" s="70">
        <v>1990</v>
      </c>
      <c r="F303" s="70" t="s">
        <v>787</v>
      </c>
      <c r="G303" s="70" t="s">
        <v>2043</v>
      </c>
      <c r="H303" s="70" t="s">
        <v>2044</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2045</v>
      </c>
      <c r="B304" s="70">
        <v>104</v>
      </c>
      <c r="C304" s="70">
        <v>2</v>
      </c>
      <c r="D304" s="70">
        <v>7</v>
      </c>
      <c r="E304" s="70">
        <v>2005</v>
      </c>
      <c r="F304" s="70" t="s">
        <v>789</v>
      </c>
      <c r="G304" s="70" t="s">
        <v>2043</v>
      </c>
      <c r="H304" s="70" t="s">
        <v>2044</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2046</v>
      </c>
      <c r="B305" s="70">
        <v>105</v>
      </c>
      <c r="C305" s="70">
        <v>3</v>
      </c>
      <c r="D305" s="70">
        <v>7</v>
      </c>
      <c r="E305" s="70">
        <v>2006</v>
      </c>
      <c r="F305" s="70" t="s">
        <v>790</v>
      </c>
      <c r="G305" s="70" t="s">
        <v>2043</v>
      </c>
      <c r="H305" s="70" t="s">
        <v>2044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2047</v>
      </c>
      <c r="B306" s="70">
        <v>106</v>
      </c>
      <c r="C306" s="70">
        <v>4</v>
      </c>
      <c r="D306" s="70">
        <v>7</v>
      </c>
      <c r="E306" s="70">
        <v>2007</v>
      </c>
      <c r="F306" s="70" t="s">
        <v>791</v>
      </c>
      <c r="G306" s="70" t="s">
        <v>2043</v>
      </c>
      <c r="H306" s="70" t="s">
        <v>2044</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2048</v>
      </c>
      <c r="B307" s="70">
        <v>107</v>
      </c>
      <c r="C307" s="70">
        <v>5</v>
      </c>
      <c r="D307" s="70">
        <v>7</v>
      </c>
      <c r="E307" s="70">
        <v>2008</v>
      </c>
      <c r="F307" s="70" t="s">
        <v>792</v>
      </c>
      <c r="G307" s="70" t="s">
        <v>2043</v>
      </c>
      <c r="H307" s="70" t="s">
        <v>2044</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2049</v>
      </c>
      <c r="B308" s="70">
        <v>108</v>
      </c>
      <c r="C308" s="70">
        <v>6</v>
      </c>
      <c r="D308" s="70">
        <v>7</v>
      </c>
      <c r="E308" s="70">
        <v>2009</v>
      </c>
      <c r="F308" s="70" t="s">
        <v>176</v>
      </c>
      <c r="G308" s="70" t="s">
        <v>2043</v>
      </c>
      <c r="H308" s="70" t="s">
        <v>2044</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2050</v>
      </c>
      <c r="B309" s="70">
        <v>109</v>
      </c>
      <c r="C309" s="70">
        <v>7</v>
      </c>
      <c r="D309" s="70">
        <v>7</v>
      </c>
      <c r="E309" s="70">
        <v>2010</v>
      </c>
      <c r="F309" s="70" t="s">
        <v>177</v>
      </c>
      <c r="G309" s="70" t="s">
        <v>2043</v>
      </c>
      <c r="H309" s="70" t="s">
        <v>2044</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2051</v>
      </c>
      <c r="B310" s="70">
        <v>110</v>
      </c>
      <c r="C310" s="70">
        <v>8</v>
      </c>
      <c r="D310" s="70">
        <v>7</v>
      </c>
      <c r="E310" s="70">
        <v>2011</v>
      </c>
      <c r="F310" s="70" t="s">
        <v>178</v>
      </c>
      <c r="G310" s="70" t="s">
        <v>2043</v>
      </c>
      <c r="H310" s="70" t="s">
        <v>2044</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2052</v>
      </c>
      <c r="B311" s="70">
        <v>111</v>
      </c>
      <c r="C311" s="70">
        <v>9</v>
      </c>
      <c r="D311" s="70">
        <v>7</v>
      </c>
      <c r="E311" s="70">
        <v>2012</v>
      </c>
      <c r="F311" s="70" t="s">
        <v>179</v>
      </c>
      <c r="G311" s="1064" t="s">
        <v>2043</v>
      </c>
      <c r="H311" s="70" t="s">
        <v>2044</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2053</v>
      </c>
      <c r="B312" s="70">
        <v>112</v>
      </c>
      <c r="C312" s="70">
        <v>10</v>
      </c>
      <c r="D312" s="70">
        <v>7</v>
      </c>
      <c r="E312" s="70">
        <v>2013</v>
      </c>
      <c r="F312" s="70" t="s">
        <v>180</v>
      </c>
      <c r="G312" s="1064" t="s">
        <v>2043</v>
      </c>
      <c r="H312" s="70" t="s">
        <v>2044</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2054</v>
      </c>
      <c r="B313" s="70">
        <v>113</v>
      </c>
      <c r="C313" s="70">
        <v>11</v>
      </c>
      <c r="D313" s="70">
        <v>7</v>
      </c>
      <c r="E313" s="70">
        <v>2014</v>
      </c>
      <c r="F313" s="70" t="s">
        <v>181</v>
      </c>
      <c r="G313" s="70" t="s">
        <v>2043</v>
      </c>
      <c r="H313" s="70" t="s">
        <v>2044</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2055</v>
      </c>
      <c r="B314" s="70">
        <v>114</v>
      </c>
      <c r="C314" s="70">
        <v>12</v>
      </c>
      <c r="D314" s="70">
        <v>7</v>
      </c>
      <c r="E314" s="70">
        <v>2015</v>
      </c>
      <c r="F314" s="70" t="s">
        <v>182</v>
      </c>
      <c r="G314" s="70" t="s">
        <v>2043</v>
      </c>
      <c r="H314" s="70" t="s">
        <v>2044</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2056</v>
      </c>
      <c r="B315" s="70">
        <v>115</v>
      </c>
      <c r="C315" s="70">
        <v>13</v>
      </c>
      <c r="D315" s="70">
        <v>7</v>
      </c>
      <c r="E315" s="70">
        <v>2016</v>
      </c>
      <c r="F315" s="70" t="s">
        <v>155</v>
      </c>
      <c r="G315" s="70" t="s">
        <v>2043</v>
      </c>
      <c r="H315" s="70" t="s">
        <v>2044</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2057</v>
      </c>
      <c r="B316" s="70">
        <v>116</v>
      </c>
      <c r="C316" s="70">
        <v>14</v>
      </c>
      <c r="D316" s="70">
        <v>7</v>
      </c>
      <c r="E316" s="70">
        <v>2017</v>
      </c>
      <c r="F316" s="70" t="s">
        <v>156</v>
      </c>
      <c r="G316" s="70" t="s">
        <v>2043</v>
      </c>
      <c r="H316" s="70" t="s">
        <v>2044</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2058</v>
      </c>
      <c r="B317" s="70">
        <v>117</v>
      </c>
      <c r="C317" s="70">
        <v>15</v>
      </c>
      <c r="D317" s="70">
        <v>7</v>
      </c>
      <c r="E317" s="70">
        <v>2018</v>
      </c>
      <c r="F317" s="70" t="s">
        <v>183</v>
      </c>
      <c r="G317" s="70" t="s">
        <v>2043</v>
      </c>
      <c r="H317" s="70" t="s">
        <v>2044</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2059</v>
      </c>
      <c r="B318" s="70">
        <v>118</v>
      </c>
      <c r="C318" s="70">
        <v>16</v>
      </c>
      <c r="D318" s="70">
        <v>7</v>
      </c>
      <c r="E318" s="70">
        <v>2019</v>
      </c>
      <c r="F318" s="70" t="s">
        <v>158</v>
      </c>
      <c r="G318" s="70" t="s">
        <v>2043</v>
      </c>
      <c r="H318" s="70" t="s">
        <v>2044</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2060</v>
      </c>
      <c r="B319" s="70">
        <v>119</v>
      </c>
      <c r="C319" s="70">
        <v>17</v>
      </c>
      <c r="D319" s="70">
        <v>7</v>
      </c>
      <c r="E319" s="70">
        <v>2020</v>
      </c>
      <c r="F319" s="70" t="s">
        <v>159</v>
      </c>
      <c r="G319" s="70" t="s">
        <v>2043</v>
      </c>
      <c r="H319" s="70" t="s">
        <v>2044</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2061</v>
      </c>
      <c r="B320" s="70">
        <v>119</v>
      </c>
      <c r="C320" s="70">
        <v>18</v>
      </c>
      <c r="D320" s="70">
        <v>7</v>
      </c>
      <c r="E320" s="70">
        <v>2021</v>
      </c>
      <c r="F320" s="70" t="s">
        <v>160</v>
      </c>
      <c r="G320" s="70" t="s">
        <v>2043</v>
      </c>
      <c r="H320" s="70" t="s">
        <v>2044</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2062</v>
      </c>
      <c r="B321" s="70">
        <v>119</v>
      </c>
      <c r="C321" s="70">
        <v>19</v>
      </c>
      <c r="D321" s="70">
        <v>7</v>
      </c>
      <c r="E321" s="70">
        <v>2022</v>
      </c>
      <c r="F321" s="70" t="s">
        <v>161</v>
      </c>
      <c r="G321" s="70" t="s">
        <v>2043</v>
      </c>
      <c r="H321" s="70" t="s">
        <v>2044</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2063</v>
      </c>
      <c r="B322" s="70">
        <v>119</v>
      </c>
      <c r="C322" s="70">
        <v>20</v>
      </c>
      <c r="D322" s="70">
        <v>7</v>
      </c>
      <c r="E322" s="70">
        <v>2023</v>
      </c>
      <c r="F322" s="70" t="s">
        <v>1539</v>
      </c>
      <c r="G322" s="70" t="s">
        <v>2043</v>
      </c>
      <c r="H322" s="70" t="s">
        <v>2044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2064</v>
      </c>
      <c r="B323" s="70">
        <v>119</v>
      </c>
      <c r="C323" s="70">
        <v>21</v>
      </c>
      <c r="D323" s="70">
        <v>7</v>
      </c>
      <c r="E323" s="70">
        <v>2024</v>
      </c>
      <c r="F323" s="70" t="s">
        <v>1558</v>
      </c>
      <c r="G323" s="70" t="s">
        <v>2043</v>
      </c>
      <c r="H323" s="70" t="s">
        <v>2044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2065</v>
      </c>
      <c r="B324" s="70">
        <v>188</v>
      </c>
      <c r="C324" s="70">
        <v>1</v>
      </c>
      <c r="D324" s="70">
        <v>12</v>
      </c>
      <c r="E324" s="70">
        <v>1990</v>
      </c>
      <c r="F324" s="70" t="s">
        <v>787</v>
      </c>
      <c r="G324" s="70" t="s">
        <v>2066</v>
      </c>
      <c r="H324" s="70" t="s">
        <v>2067</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2068</v>
      </c>
      <c r="B325" s="70">
        <v>189</v>
      </c>
      <c r="C325" s="70">
        <v>2</v>
      </c>
      <c r="D325" s="70">
        <v>12</v>
      </c>
      <c r="E325" s="70">
        <v>2005</v>
      </c>
      <c r="F325" s="70" t="s">
        <v>789</v>
      </c>
      <c r="G325" s="70" t="s">
        <v>2066</v>
      </c>
      <c r="H325" s="70" t="s">
        <v>2067</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2069</v>
      </c>
      <c r="B326" s="70">
        <v>190</v>
      </c>
      <c r="C326" s="70">
        <v>3</v>
      </c>
      <c r="D326" s="70">
        <v>12</v>
      </c>
      <c r="E326" s="70">
        <v>2006</v>
      </c>
      <c r="F326" s="70" t="s">
        <v>790</v>
      </c>
      <c r="G326" s="70" t="s">
        <v>2066</v>
      </c>
      <c r="H326" s="70" t="s">
        <v>2067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2070</v>
      </c>
      <c r="B327" s="70">
        <v>191</v>
      </c>
      <c r="C327" s="70">
        <v>4</v>
      </c>
      <c r="D327" s="70">
        <v>12</v>
      </c>
      <c r="E327" s="70">
        <v>2007</v>
      </c>
      <c r="F327" s="70" t="s">
        <v>791</v>
      </c>
      <c r="G327" s="70" t="s">
        <v>2066</v>
      </c>
      <c r="H327" s="70" t="s">
        <v>2067</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2071</v>
      </c>
      <c r="B328" s="70">
        <v>192</v>
      </c>
      <c r="C328" s="70">
        <v>5</v>
      </c>
      <c r="D328" s="70">
        <v>12</v>
      </c>
      <c r="E328" s="70">
        <v>2008</v>
      </c>
      <c r="F328" s="70" t="s">
        <v>792</v>
      </c>
      <c r="G328" s="70" t="s">
        <v>2066</v>
      </c>
      <c r="H328" s="70" t="s">
        <v>2067</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2072</v>
      </c>
      <c r="B329" s="70">
        <v>193</v>
      </c>
      <c r="C329" s="70">
        <v>6</v>
      </c>
      <c r="D329" s="70">
        <v>12</v>
      </c>
      <c r="E329" s="70">
        <v>2009</v>
      </c>
      <c r="F329" s="70" t="s">
        <v>176</v>
      </c>
      <c r="G329" s="1064" t="s">
        <v>2066</v>
      </c>
      <c r="H329" s="70" t="s">
        <v>2067</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2073</v>
      </c>
      <c r="B330" s="70">
        <v>194</v>
      </c>
      <c r="C330" s="70">
        <v>7</v>
      </c>
      <c r="D330" s="70">
        <v>12</v>
      </c>
      <c r="E330" s="70">
        <v>2010</v>
      </c>
      <c r="F330" s="70" t="s">
        <v>177</v>
      </c>
      <c r="G330" s="1064" t="s">
        <v>2066</v>
      </c>
      <c r="H330" s="70" t="s">
        <v>2067</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2074</v>
      </c>
      <c r="B331" s="70">
        <v>195</v>
      </c>
      <c r="C331" s="70">
        <v>8</v>
      </c>
      <c r="D331" s="70">
        <v>12</v>
      </c>
      <c r="E331" s="70">
        <v>2011</v>
      </c>
      <c r="F331" s="70" t="s">
        <v>178</v>
      </c>
      <c r="G331" s="70" t="s">
        <v>2066</v>
      </c>
      <c r="H331" s="70" t="s">
        <v>2067</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2075</v>
      </c>
      <c r="B332" s="70">
        <v>196</v>
      </c>
      <c r="C332" s="70">
        <v>9</v>
      </c>
      <c r="D332" s="70">
        <v>12</v>
      </c>
      <c r="E332" s="70">
        <v>2012</v>
      </c>
      <c r="F332" s="70" t="s">
        <v>179</v>
      </c>
      <c r="G332" s="70" t="s">
        <v>2066</v>
      </c>
      <c r="H332" s="70" t="s">
        <v>2067</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2076</v>
      </c>
      <c r="B333" s="70">
        <v>197</v>
      </c>
      <c r="C333" s="70">
        <v>10</v>
      </c>
      <c r="D333" s="70">
        <v>12</v>
      </c>
      <c r="E333" s="70">
        <v>2013</v>
      </c>
      <c r="F333" s="70" t="s">
        <v>180</v>
      </c>
      <c r="G333" s="70" t="s">
        <v>2066</v>
      </c>
      <c r="H333" s="70" t="s">
        <v>2067</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2077</v>
      </c>
      <c r="B334" s="70">
        <v>198</v>
      </c>
      <c r="C334" s="70">
        <v>11</v>
      </c>
      <c r="D334" s="70">
        <v>12</v>
      </c>
      <c r="E334" s="70">
        <v>2014</v>
      </c>
      <c r="F334" s="70" t="s">
        <v>181</v>
      </c>
      <c r="G334" s="70" t="s">
        <v>2066</v>
      </c>
      <c r="H334" s="70" t="s">
        <v>2067</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2078</v>
      </c>
      <c r="B335" s="70">
        <v>199</v>
      </c>
      <c r="C335" s="70">
        <v>12</v>
      </c>
      <c r="D335" s="70">
        <v>12</v>
      </c>
      <c r="E335" s="70">
        <v>2015</v>
      </c>
      <c r="F335" s="70" t="s">
        <v>182</v>
      </c>
      <c r="G335" s="70" t="s">
        <v>2066</v>
      </c>
      <c r="H335" s="70" t="s">
        <v>2067</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2079</v>
      </c>
      <c r="B336" s="70">
        <v>200</v>
      </c>
      <c r="C336" s="70">
        <v>13</v>
      </c>
      <c r="D336" s="70">
        <v>12</v>
      </c>
      <c r="E336" s="70">
        <v>2016</v>
      </c>
      <c r="F336" s="70" t="s">
        <v>155</v>
      </c>
      <c r="G336" s="70" t="s">
        <v>2066</v>
      </c>
      <c r="H336" s="70" t="s">
        <v>2067</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2080</v>
      </c>
      <c r="B337" s="70">
        <v>201</v>
      </c>
      <c r="C337" s="70">
        <v>14</v>
      </c>
      <c r="D337" s="70">
        <v>12</v>
      </c>
      <c r="E337" s="70">
        <v>2017</v>
      </c>
      <c r="F337" s="70" t="s">
        <v>156</v>
      </c>
      <c r="G337" s="70" t="s">
        <v>2066</v>
      </c>
      <c r="H337" s="70" t="s">
        <v>2067</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2081</v>
      </c>
      <c r="B338" s="70">
        <v>202</v>
      </c>
      <c r="C338" s="70">
        <v>15</v>
      </c>
      <c r="D338" s="70">
        <v>12</v>
      </c>
      <c r="E338" s="70">
        <v>2018</v>
      </c>
      <c r="F338" s="70" t="s">
        <v>183</v>
      </c>
      <c r="G338" s="70" t="s">
        <v>2066</v>
      </c>
      <c r="H338" s="70" t="s">
        <v>2067</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2082</v>
      </c>
      <c r="B339" s="70">
        <v>203</v>
      </c>
      <c r="C339" s="70">
        <v>16</v>
      </c>
      <c r="D339" s="70">
        <v>12</v>
      </c>
      <c r="E339" s="70">
        <v>2019</v>
      </c>
      <c r="F339" s="70" t="s">
        <v>158</v>
      </c>
      <c r="G339" s="70" t="s">
        <v>2066</v>
      </c>
      <c r="H339" s="70" t="s">
        <v>2067</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2083</v>
      </c>
      <c r="B340" s="70">
        <v>204</v>
      </c>
      <c r="C340" s="70">
        <v>17</v>
      </c>
      <c r="D340" s="70">
        <v>12</v>
      </c>
      <c r="E340" s="70">
        <v>2020</v>
      </c>
      <c r="F340" s="70" t="s">
        <v>159</v>
      </c>
      <c r="G340" s="70" t="s">
        <v>2066</v>
      </c>
      <c r="H340" s="70" t="s">
        <v>2067</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2084</v>
      </c>
      <c r="B341" s="70">
        <v>204</v>
      </c>
      <c r="C341" s="70">
        <v>18</v>
      </c>
      <c r="D341" s="70">
        <v>12</v>
      </c>
      <c r="E341" s="70">
        <v>2021</v>
      </c>
      <c r="F341" s="70" t="s">
        <v>160</v>
      </c>
      <c r="G341" s="70" t="s">
        <v>2066</v>
      </c>
      <c r="H341" s="70" t="s">
        <v>2067</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2085</v>
      </c>
      <c r="B342" s="70">
        <v>204</v>
      </c>
      <c r="C342" s="70">
        <v>19</v>
      </c>
      <c r="D342" s="70">
        <v>12</v>
      </c>
      <c r="E342" s="70">
        <v>2022</v>
      </c>
      <c r="F342" s="70" t="s">
        <v>161</v>
      </c>
      <c r="G342" s="70" t="s">
        <v>2066</v>
      </c>
      <c r="H342" s="70" t="s">
        <v>2067</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2086</v>
      </c>
      <c r="B343" s="70">
        <v>204</v>
      </c>
      <c r="C343" s="70">
        <v>20</v>
      </c>
      <c r="D343" s="70">
        <v>12</v>
      </c>
      <c r="E343" s="70">
        <v>2023</v>
      </c>
      <c r="F343" s="70" t="s">
        <v>1539</v>
      </c>
      <c r="G343" s="70" t="s">
        <v>2066</v>
      </c>
      <c r="H343" s="70" t="s">
        <v>2067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2087</v>
      </c>
      <c r="B344" s="70">
        <v>204</v>
      </c>
      <c r="C344" s="70">
        <v>21</v>
      </c>
      <c r="D344" s="70">
        <v>12</v>
      </c>
      <c r="E344" s="70">
        <v>2024</v>
      </c>
      <c r="F344" s="70" t="s">
        <v>1558</v>
      </c>
      <c r="G344" s="70" t="s">
        <v>2066</v>
      </c>
      <c r="H344" s="70" t="s">
        <v>2067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2088</v>
      </c>
      <c r="B345" s="70">
        <v>341</v>
      </c>
      <c r="C345" s="70">
        <v>1</v>
      </c>
      <c r="D345" s="70">
        <v>21</v>
      </c>
      <c r="E345" s="70">
        <v>1990</v>
      </c>
      <c r="F345" s="70" t="s">
        <v>787</v>
      </c>
      <c r="G345" s="70" t="s">
        <v>2089</v>
      </c>
      <c r="H345" s="70" t="s">
        <v>2090</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2091</v>
      </c>
      <c r="B346" s="70">
        <v>342</v>
      </c>
      <c r="C346" s="70">
        <v>2</v>
      </c>
      <c r="D346" s="70">
        <v>21</v>
      </c>
      <c r="E346" s="70">
        <v>2005</v>
      </c>
      <c r="F346" s="70" t="s">
        <v>789</v>
      </c>
      <c r="G346" s="70" t="s">
        <v>2089</v>
      </c>
      <c r="H346" s="70" t="s">
        <v>2090</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2092</v>
      </c>
      <c r="B347" s="70">
        <v>343</v>
      </c>
      <c r="C347" s="70">
        <v>3</v>
      </c>
      <c r="D347" s="70">
        <v>21</v>
      </c>
      <c r="E347" s="70">
        <v>2006</v>
      </c>
      <c r="F347" s="70" t="s">
        <v>790</v>
      </c>
      <c r="G347" s="70" t="s">
        <v>2089</v>
      </c>
      <c r="H347" s="70" t="s">
        <v>2090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2093</v>
      </c>
      <c r="B348" s="70">
        <v>344</v>
      </c>
      <c r="C348" s="70">
        <v>4</v>
      </c>
      <c r="D348" s="70">
        <v>21</v>
      </c>
      <c r="E348" s="70">
        <v>2007</v>
      </c>
      <c r="F348" s="70" t="s">
        <v>791</v>
      </c>
      <c r="G348" s="70" t="s">
        <v>2089</v>
      </c>
      <c r="H348" s="70" t="s">
        <v>2090</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2094</v>
      </c>
      <c r="B349" s="70">
        <v>345</v>
      </c>
      <c r="C349" s="70">
        <v>5</v>
      </c>
      <c r="D349" s="70">
        <v>21</v>
      </c>
      <c r="E349" s="70">
        <v>2008</v>
      </c>
      <c r="F349" s="70" t="s">
        <v>792</v>
      </c>
      <c r="G349" s="1064" t="s">
        <v>2089</v>
      </c>
      <c r="H349" s="70" t="s">
        <v>2090</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2095</v>
      </c>
      <c r="B350" s="70">
        <v>346</v>
      </c>
      <c r="C350" s="70">
        <v>6</v>
      </c>
      <c r="D350" s="70">
        <v>21</v>
      </c>
      <c r="E350" s="70">
        <v>2009</v>
      </c>
      <c r="F350" s="70" t="s">
        <v>176</v>
      </c>
      <c r="G350" s="1064" t="s">
        <v>2089</v>
      </c>
      <c r="H350" s="70" t="s">
        <v>2090</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2096</v>
      </c>
      <c r="B351" s="70">
        <v>347</v>
      </c>
      <c r="C351" s="70">
        <v>7</v>
      </c>
      <c r="D351" s="70">
        <v>21</v>
      </c>
      <c r="E351" s="70">
        <v>2010</v>
      </c>
      <c r="F351" s="70" t="s">
        <v>177</v>
      </c>
      <c r="G351" s="70" t="s">
        <v>2089</v>
      </c>
      <c r="H351" s="70" t="s">
        <v>2090</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2097</v>
      </c>
      <c r="B352" s="70">
        <v>348</v>
      </c>
      <c r="C352" s="70">
        <v>8</v>
      </c>
      <c r="D352" s="70">
        <v>21</v>
      </c>
      <c r="E352" s="70">
        <v>2011</v>
      </c>
      <c r="F352" s="70" t="s">
        <v>178</v>
      </c>
      <c r="G352" s="70" t="s">
        <v>2089</v>
      </c>
      <c r="H352" s="70" t="s">
        <v>2090</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2098</v>
      </c>
      <c r="B353" s="70">
        <v>349</v>
      </c>
      <c r="C353" s="70">
        <v>9</v>
      </c>
      <c r="D353" s="70">
        <v>21</v>
      </c>
      <c r="E353" s="70">
        <v>2012</v>
      </c>
      <c r="F353" s="70" t="s">
        <v>179</v>
      </c>
      <c r="G353" s="70" t="s">
        <v>2089</v>
      </c>
      <c r="H353" s="70" t="s">
        <v>2090</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2099</v>
      </c>
      <c r="B354" s="70">
        <v>350</v>
      </c>
      <c r="C354" s="70">
        <v>10</v>
      </c>
      <c r="D354" s="70">
        <v>21</v>
      </c>
      <c r="E354" s="70">
        <v>2013</v>
      </c>
      <c r="F354" s="70" t="s">
        <v>180</v>
      </c>
      <c r="G354" s="70" t="s">
        <v>2089</v>
      </c>
      <c r="H354" s="70" t="s">
        <v>2090</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2100</v>
      </c>
      <c r="B355" s="70">
        <v>351</v>
      </c>
      <c r="C355" s="70">
        <v>11</v>
      </c>
      <c r="D355" s="70">
        <v>21</v>
      </c>
      <c r="E355" s="70">
        <v>2014</v>
      </c>
      <c r="F355" s="70" t="s">
        <v>181</v>
      </c>
      <c r="G355" s="70" t="s">
        <v>2089</v>
      </c>
      <c r="H355" s="70" t="s">
        <v>2090</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2101</v>
      </c>
      <c r="B356" s="70">
        <v>352</v>
      </c>
      <c r="C356" s="70">
        <v>12</v>
      </c>
      <c r="D356" s="70">
        <v>21</v>
      </c>
      <c r="E356" s="70">
        <v>2015</v>
      </c>
      <c r="F356" s="70" t="s">
        <v>182</v>
      </c>
      <c r="G356" s="70" t="s">
        <v>2089</v>
      </c>
      <c r="H356" s="70" t="s">
        <v>2090</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2102</v>
      </c>
      <c r="B357" s="70">
        <v>353</v>
      </c>
      <c r="C357" s="70">
        <v>13</v>
      </c>
      <c r="D357" s="70">
        <v>21</v>
      </c>
      <c r="E357" s="70">
        <v>2016</v>
      </c>
      <c r="F357" s="70" t="s">
        <v>155</v>
      </c>
      <c r="G357" s="70" t="s">
        <v>2089</v>
      </c>
      <c r="H357" s="70" t="s">
        <v>2090</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2103</v>
      </c>
      <c r="B358" s="70">
        <v>354</v>
      </c>
      <c r="C358" s="70">
        <v>14</v>
      </c>
      <c r="D358" s="70">
        <v>21</v>
      </c>
      <c r="E358" s="70">
        <v>2017</v>
      </c>
      <c r="F358" s="70" t="s">
        <v>156</v>
      </c>
      <c r="G358" s="70" t="s">
        <v>2089</v>
      </c>
      <c r="H358" s="70" t="s">
        <v>2090</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2104</v>
      </c>
      <c r="B359" s="70">
        <v>355</v>
      </c>
      <c r="C359" s="70">
        <v>15</v>
      </c>
      <c r="D359" s="70">
        <v>21</v>
      </c>
      <c r="E359" s="70">
        <v>2018</v>
      </c>
      <c r="F359" s="70" t="s">
        <v>183</v>
      </c>
      <c r="G359" s="70" t="s">
        <v>2089</v>
      </c>
      <c r="H359" s="70" t="s">
        <v>2090</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2105</v>
      </c>
      <c r="B360" s="70">
        <v>356</v>
      </c>
      <c r="C360" s="70">
        <v>16</v>
      </c>
      <c r="D360" s="70">
        <v>21</v>
      </c>
      <c r="E360" s="70">
        <v>2019</v>
      </c>
      <c r="F360" s="70" t="s">
        <v>158</v>
      </c>
      <c r="G360" s="70" t="s">
        <v>2089</v>
      </c>
      <c r="H360" s="70" t="s">
        <v>2090</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2106</v>
      </c>
      <c r="B361" s="70">
        <v>357</v>
      </c>
      <c r="C361" s="70">
        <v>17</v>
      </c>
      <c r="D361" s="70">
        <v>21</v>
      </c>
      <c r="E361" s="70">
        <v>2020</v>
      </c>
      <c r="F361" s="70" t="s">
        <v>159</v>
      </c>
      <c r="G361" s="70" t="s">
        <v>2089</v>
      </c>
      <c r="H361" s="70" t="s">
        <v>2090</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2107</v>
      </c>
      <c r="B362" s="70">
        <v>357</v>
      </c>
      <c r="C362" s="70">
        <v>18</v>
      </c>
      <c r="D362" s="70">
        <v>21</v>
      </c>
      <c r="E362" s="70">
        <v>2021</v>
      </c>
      <c r="F362" s="70" t="s">
        <v>160</v>
      </c>
      <c r="G362" s="70" t="s">
        <v>2089</v>
      </c>
      <c r="H362" s="70" t="s">
        <v>2090</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2108</v>
      </c>
      <c r="B363" s="70">
        <v>357</v>
      </c>
      <c r="C363" s="70">
        <v>19</v>
      </c>
      <c r="D363" s="70">
        <v>21</v>
      </c>
      <c r="E363" s="70">
        <v>2022</v>
      </c>
      <c r="F363" s="70" t="s">
        <v>161</v>
      </c>
      <c r="G363" s="70" t="s">
        <v>2089</v>
      </c>
      <c r="H363" s="70" t="s">
        <v>2090</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2109</v>
      </c>
      <c r="B364" s="70">
        <v>357</v>
      </c>
      <c r="C364" s="70">
        <v>20</v>
      </c>
      <c r="D364" s="70">
        <v>21</v>
      </c>
      <c r="E364" s="70">
        <v>2023</v>
      </c>
      <c r="F364" s="70" t="s">
        <v>1539</v>
      </c>
      <c r="G364" s="70" t="s">
        <v>2089</v>
      </c>
      <c r="H364" s="70" t="s">
        <v>2090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2110</v>
      </c>
      <c r="B365" s="70">
        <v>357</v>
      </c>
      <c r="C365" s="70">
        <v>21</v>
      </c>
      <c r="D365" s="70">
        <v>21</v>
      </c>
      <c r="E365" s="70">
        <v>2024</v>
      </c>
      <c r="F365" s="70" t="s">
        <v>1558</v>
      </c>
      <c r="G365" s="70" t="s">
        <v>2089</v>
      </c>
      <c r="H365" s="70" t="s">
        <v>2090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2111</v>
      </c>
      <c r="B366" s="70">
        <v>205</v>
      </c>
      <c r="C366" s="70">
        <v>1</v>
      </c>
      <c r="D366" s="70">
        <v>13</v>
      </c>
      <c r="E366" s="70">
        <v>1990</v>
      </c>
      <c r="F366" s="70" t="s">
        <v>787</v>
      </c>
      <c r="G366" s="70" t="s">
        <v>2112</v>
      </c>
      <c r="H366" s="70" t="s">
        <v>2113</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2114</v>
      </c>
      <c r="B367" s="70">
        <v>206</v>
      </c>
      <c r="C367" s="70">
        <v>2</v>
      </c>
      <c r="D367" s="70">
        <v>13</v>
      </c>
      <c r="E367" s="70">
        <v>2005</v>
      </c>
      <c r="F367" s="70" t="s">
        <v>789</v>
      </c>
      <c r="G367" s="70" t="s">
        <v>2112</v>
      </c>
      <c r="H367" s="70" t="s">
        <v>2113</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2115</v>
      </c>
      <c r="B368" s="70">
        <v>207</v>
      </c>
      <c r="C368" s="70">
        <v>3</v>
      </c>
      <c r="D368" s="70">
        <v>13</v>
      </c>
      <c r="E368" s="70">
        <v>2006</v>
      </c>
      <c r="F368" s="70" t="s">
        <v>790</v>
      </c>
      <c r="G368" s="1064" t="s">
        <v>2112</v>
      </c>
      <c r="H368" s="70" t="s">
        <v>2113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2116</v>
      </c>
      <c r="B369" s="70">
        <v>208</v>
      </c>
      <c r="C369" s="70">
        <v>4</v>
      </c>
      <c r="D369" s="70">
        <v>13</v>
      </c>
      <c r="E369" s="70">
        <v>2007</v>
      </c>
      <c r="F369" s="70" t="s">
        <v>791</v>
      </c>
      <c r="G369" s="1064" t="s">
        <v>2112</v>
      </c>
      <c r="H369" s="70" t="s">
        <v>2113</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2117</v>
      </c>
      <c r="B370" s="70">
        <v>209</v>
      </c>
      <c r="C370" s="70">
        <v>5</v>
      </c>
      <c r="D370" s="70">
        <v>13</v>
      </c>
      <c r="E370" s="70">
        <v>2008</v>
      </c>
      <c r="F370" s="70" t="s">
        <v>792</v>
      </c>
      <c r="G370" s="70" t="s">
        <v>2112</v>
      </c>
      <c r="H370" s="70" t="s">
        <v>2113</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2118</v>
      </c>
      <c r="B371" s="70">
        <v>210</v>
      </c>
      <c r="C371" s="70">
        <v>6</v>
      </c>
      <c r="D371" s="70">
        <v>13</v>
      </c>
      <c r="E371" s="70">
        <v>2009</v>
      </c>
      <c r="F371" s="70" t="s">
        <v>176</v>
      </c>
      <c r="G371" s="70" t="s">
        <v>2112</v>
      </c>
      <c r="H371" s="70" t="s">
        <v>2113</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2119</v>
      </c>
      <c r="B372" s="70">
        <v>211</v>
      </c>
      <c r="C372" s="70">
        <v>7</v>
      </c>
      <c r="D372" s="70">
        <v>13</v>
      </c>
      <c r="E372" s="70">
        <v>2010</v>
      </c>
      <c r="F372" s="70" t="s">
        <v>177</v>
      </c>
      <c r="G372" s="70" t="s">
        <v>2112</v>
      </c>
      <c r="H372" s="70" t="s">
        <v>2113</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2120</v>
      </c>
      <c r="B373" s="70">
        <v>212</v>
      </c>
      <c r="C373" s="70">
        <v>8</v>
      </c>
      <c r="D373" s="70">
        <v>13</v>
      </c>
      <c r="E373" s="70">
        <v>2011</v>
      </c>
      <c r="F373" s="70" t="s">
        <v>178</v>
      </c>
      <c r="G373" s="70" t="s">
        <v>2112</v>
      </c>
      <c r="H373" s="70" t="s">
        <v>2113</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2121</v>
      </c>
      <c r="B374" s="70">
        <v>213</v>
      </c>
      <c r="C374" s="70">
        <v>9</v>
      </c>
      <c r="D374" s="70">
        <v>13</v>
      </c>
      <c r="E374" s="70">
        <v>2012</v>
      </c>
      <c r="F374" s="70" t="s">
        <v>179</v>
      </c>
      <c r="G374" s="70" t="s">
        <v>2112</v>
      </c>
      <c r="H374" s="70" t="s">
        <v>2113</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2122</v>
      </c>
      <c r="B375" s="70">
        <v>214</v>
      </c>
      <c r="C375" s="70">
        <v>10</v>
      </c>
      <c r="D375" s="70">
        <v>13</v>
      </c>
      <c r="E375" s="70">
        <v>2013</v>
      </c>
      <c r="F375" s="70" t="s">
        <v>180</v>
      </c>
      <c r="G375" s="70" t="s">
        <v>2112</v>
      </c>
      <c r="H375" s="70" t="s">
        <v>2113</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2123</v>
      </c>
      <c r="B376" s="70">
        <v>215</v>
      </c>
      <c r="C376" s="70">
        <v>11</v>
      </c>
      <c r="D376" s="70">
        <v>13</v>
      </c>
      <c r="E376" s="70">
        <v>2014</v>
      </c>
      <c r="F376" s="70" t="s">
        <v>181</v>
      </c>
      <c r="G376" s="70" t="s">
        <v>2112</v>
      </c>
      <c r="H376" s="70" t="s">
        <v>2113</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2124</v>
      </c>
      <c r="B377" s="70">
        <v>216</v>
      </c>
      <c r="C377" s="70">
        <v>12</v>
      </c>
      <c r="D377" s="70">
        <v>13</v>
      </c>
      <c r="E377" s="70">
        <v>2015</v>
      </c>
      <c r="F377" s="70" t="s">
        <v>182</v>
      </c>
      <c r="G377" s="70" t="s">
        <v>2112</v>
      </c>
      <c r="H377" s="70" t="s">
        <v>2113</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2125</v>
      </c>
      <c r="B378" s="70">
        <v>217</v>
      </c>
      <c r="C378" s="70">
        <v>13</v>
      </c>
      <c r="D378" s="70">
        <v>13</v>
      </c>
      <c r="E378" s="70">
        <v>2016</v>
      </c>
      <c r="F378" s="70" t="s">
        <v>155</v>
      </c>
      <c r="G378" s="70" t="s">
        <v>2112</v>
      </c>
      <c r="H378" s="70" t="s">
        <v>2113</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2126</v>
      </c>
      <c r="B379" s="70">
        <v>218</v>
      </c>
      <c r="C379" s="70">
        <v>14</v>
      </c>
      <c r="D379" s="70">
        <v>13</v>
      </c>
      <c r="E379" s="70">
        <v>2017</v>
      </c>
      <c r="F379" s="70" t="s">
        <v>156</v>
      </c>
      <c r="G379" s="70" t="s">
        <v>2112</v>
      </c>
      <c r="H379" s="70" t="s">
        <v>2113</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2127</v>
      </c>
      <c r="B380" s="70">
        <v>219</v>
      </c>
      <c r="C380" s="70">
        <v>15</v>
      </c>
      <c r="D380" s="70">
        <v>13</v>
      </c>
      <c r="E380" s="70">
        <v>2018</v>
      </c>
      <c r="F380" s="70" t="s">
        <v>183</v>
      </c>
      <c r="G380" s="70" t="s">
        <v>2112</v>
      </c>
      <c r="H380" s="70" t="s">
        <v>2113</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2128</v>
      </c>
      <c r="B381" s="70">
        <v>220</v>
      </c>
      <c r="C381" s="70">
        <v>16</v>
      </c>
      <c r="D381" s="70">
        <v>13</v>
      </c>
      <c r="E381" s="70">
        <v>2019</v>
      </c>
      <c r="F381" s="70" t="s">
        <v>158</v>
      </c>
      <c r="G381" s="70" t="s">
        <v>2112</v>
      </c>
      <c r="H381" s="70" t="s">
        <v>2113</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2129</v>
      </c>
      <c r="B382" s="70">
        <v>221</v>
      </c>
      <c r="C382" s="70">
        <v>17</v>
      </c>
      <c r="D382" s="70">
        <v>13</v>
      </c>
      <c r="E382" s="70">
        <v>2020</v>
      </c>
      <c r="F382" s="70" t="s">
        <v>159</v>
      </c>
      <c r="G382" s="70" t="s">
        <v>2112</v>
      </c>
      <c r="H382" s="70" t="s">
        <v>2113</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2130</v>
      </c>
      <c r="B383" s="70">
        <v>221</v>
      </c>
      <c r="C383" s="70">
        <v>18</v>
      </c>
      <c r="D383" s="70">
        <v>13</v>
      </c>
      <c r="E383" s="70">
        <v>2021</v>
      </c>
      <c r="F383" s="70" t="s">
        <v>160</v>
      </c>
      <c r="G383" s="70" t="s">
        <v>2112</v>
      </c>
      <c r="H383" s="70" t="s">
        <v>2113</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2131</v>
      </c>
      <c r="B384" s="70">
        <v>221</v>
      </c>
      <c r="C384" s="70">
        <v>19</v>
      </c>
      <c r="D384" s="70">
        <v>13</v>
      </c>
      <c r="E384" s="70">
        <v>2022</v>
      </c>
      <c r="F384" s="70" t="s">
        <v>161</v>
      </c>
      <c r="G384" s="70" t="s">
        <v>2112</v>
      </c>
      <c r="H384" s="70" t="s">
        <v>2113</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2132</v>
      </c>
      <c r="B385" s="70">
        <v>221</v>
      </c>
      <c r="C385" s="70">
        <v>20</v>
      </c>
      <c r="D385" s="70">
        <v>13</v>
      </c>
      <c r="E385" s="70">
        <v>2023</v>
      </c>
      <c r="F385" s="70" t="s">
        <v>1539</v>
      </c>
      <c r="G385" s="70" t="s">
        <v>2112</v>
      </c>
      <c r="H385" s="70" t="s">
        <v>2113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2133</v>
      </c>
      <c r="B386" s="70">
        <v>221</v>
      </c>
      <c r="C386" s="70">
        <v>21</v>
      </c>
      <c r="D386" s="70">
        <v>13</v>
      </c>
      <c r="E386" s="70">
        <v>2024</v>
      </c>
      <c r="F386" s="70" t="s">
        <v>1558</v>
      </c>
      <c r="G386" s="1064" t="s">
        <v>2112</v>
      </c>
      <c r="H386" s="70" t="s">
        <v>2113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2134</v>
      </c>
      <c r="B387" s="70">
        <v>239</v>
      </c>
      <c r="C387" s="70">
        <v>1</v>
      </c>
      <c r="D387" s="70">
        <v>15</v>
      </c>
      <c r="E387" s="70">
        <v>1990</v>
      </c>
      <c r="F387" s="70" t="s">
        <v>787</v>
      </c>
      <c r="G387" s="1064" t="s">
        <v>2135</v>
      </c>
      <c r="H387" s="70" t="s">
        <v>2136</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2137</v>
      </c>
      <c r="B388" s="70">
        <v>240</v>
      </c>
      <c r="C388" s="70">
        <v>2</v>
      </c>
      <c r="D388" s="70">
        <v>15</v>
      </c>
      <c r="E388" s="70">
        <v>2005</v>
      </c>
      <c r="F388" s="70" t="s">
        <v>789</v>
      </c>
      <c r="G388" s="70" t="s">
        <v>2135</v>
      </c>
      <c r="H388" s="70" t="s">
        <v>2136</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2138</v>
      </c>
      <c r="B389" s="70">
        <v>241</v>
      </c>
      <c r="C389" s="70">
        <v>3</v>
      </c>
      <c r="D389" s="70">
        <v>15</v>
      </c>
      <c r="E389" s="70">
        <v>2006</v>
      </c>
      <c r="F389" s="70" t="s">
        <v>790</v>
      </c>
      <c r="G389" s="70" t="s">
        <v>2135</v>
      </c>
      <c r="H389" s="70" t="s">
        <v>2136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2139</v>
      </c>
      <c r="B390" s="70">
        <v>242</v>
      </c>
      <c r="C390" s="70">
        <v>4</v>
      </c>
      <c r="D390" s="70">
        <v>15</v>
      </c>
      <c r="E390" s="70">
        <v>2007</v>
      </c>
      <c r="F390" s="70" t="s">
        <v>791</v>
      </c>
      <c r="G390" s="70" t="s">
        <v>2135</v>
      </c>
      <c r="H390" s="70" t="s">
        <v>2136</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2140</v>
      </c>
      <c r="B391" s="70">
        <v>243</v>
      </c>
      <c r="C391" s="70">
        <v>5</v>
      </c>
      <c r="D391" s="70">
        <v>15</v>
      </c>
      <c r="E391" s="70">
        <v>2008</v>
      </c>
      <c r="F391" s="70" t="s">
        <v>792</v>
      </c>
      <c r="G391" s="70" t="s">
        <v>2135</v>
      </c>
      <c r="H391" s="70" t="s">
        <v>2136</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2141</v>
      </c>
      <c r="B392" s="70">
        <v>244</v>
      </c>
      <c r="C392" s="70">
        <v>6</v>
      </c>
      <c r="D392" s="70">
        <v>15</v>
      </c>
      <c r="E392" s="70">
        <v>2009</v>
      </c>
      <c r="F392" s="70" t="s">
        <v>176</v>
      </c>
      <c r="G392" s="70" t="s">
        <v>2135</v>
      </c>
      <c r="H392" s="70" t="s">
        <v>2136</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2142</v>
      </c>
      <c r="B393" s="70">
        <v>245</v>
      </c>
      <c r="C393" s="70">
        <v>7</v>
      </c>
      <c r="D393" s="70">
        <v>15</v>
      </c>
      <c r="E393" s="70">
        <v>2010</v>
      </c>
      <c r="F393" s="70" t="s">
        <v>177</v>
      </c>
      <c r="G393" s="70" t="s">
        <v>2135</v>
      </c>
      <c r="H393" s="70" t="s">
        <v>2136</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2143</v>
      </c>
      <c r="B394" s="70">
        <v>246</v>
      </c>
      <c r="C394" s="70">
        <v>8</v>
      </c>
      <c r="D394" s="70">
        <v>15</v>
      </c>
      <c r="E394" s="70">
        <v>2011</v>
      </c>
      <c r="F394" s="70" t="s">
        <v>178</v>
      </c>
      <c r="G394" s="70" t="s">
        <v>2135</v>
      </c>
      <c r="H394" s="70" t="s">
        <v>2136</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2144</v>
      </c>
      <c r="B395" s="70">
        <v>247</v>
      </c>
      <c r="C395" s="70">
        <v>9</v>
      </c>
      <c r="D395" s="70">
        <v>15</v>
      </c>
      <c r="E395" s="70">
        <v>2012</v>
      </c>
      <c r="F395" s="70" t="s">
        <v>179</v>
      </c>
      <c r="G395" s="70" t="s">
        <v>2135</v>
      </c>
      <c r="H395" s="70" t="s">
        <v>2136</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2145</v>
      </c>
      <c r="B396" s="70">
        <v>248</v>
      </c>
      <c r="C396" s="70">
        <v>10</v>
      </c>
      <c r="D396" s="70">
        <v>15</v>
      </c>
      <c r="E396" s="70">
        <v>2013</v>
      </c>
      <c r="F396" s="70" t="s">
        <v>180</v>
      </c>
      <c r="G396" s="70" t="s">
        <v>2135</v>
      </c>
      <c r="H396" s="70" t="s">
        <v>2136</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2146</v>
      </c>
      <c r="B397" s="70">
        <v>249</v>
      </c>
      <c r="C397" s="70">
        <v>11</v>
      </c>
      <c r="D397" s="70">
        <v>15</v>
      </c>
      <c r="E397" s="70">
        <v>2014</v>
      </c>
      <c r="F397" s="70" t="s">
        <v>181</v>
      </c>
      <c r="G397" s="70" t="s">
        <v>2135</v>
      </c>
      <c r="H397" s="70" t="s">
        <v>2136</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2147</v>
      </c>
      <c r="B398" s="70">
        <v>250</v>
      </c>
      <c r="C398" s="70">
        <v>12</v>
      </c>
      <c r="D398" s="70">
        <v>15</v>
      </c>
      <c r="E398" s="70">
        <v>2015</v>
      </c>
      <c r="F398" s="70" t="s">
        <v>182</v>
      </c>
      <c r="G398" s="70" t="s">
        <v>2135</v>
      </c>
      <c r="H398" s="70" t="s">
        <v>2136</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2148</v>
      </c>
      <c r="B399" s="70">
        <v>251</v>
      </c>
      <c r="C399" s="70">
        <v>13</v>
      </c>
      <c r="D399" s="70">
        <v>15</v>
      </c>
      <c r="E399" s="70">
        <v>2016</v>
      </c>
      <c r="F399" s="70" t="s">
        <v>155</v>
      </c>
      <c r="G399" s="70" t="s">
        <v>2135</v>
      </c>
      <c r="H399" s="70" t="s">
        <v>2136</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2149</v>
      </c>
      <c r="B400" s="70">
        <v>252</v>
      </c>
      <c r="C400" s="70">
        <v>14</v>
      </c>
      <c r="D400" s="70">
        <v>15</v>
      </c>
      <c r="E400" s="70">
        <v>2017</v>
      </c>
      <c r="F400" s="70" t="s">
        <v>156</v>
      </c>
      <c r="G400" s="70" t="s">
        <v>2135</v>
      </c>
      <c r="H400" s="70" t="s">
        <v>2136</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2150</v>
      </c>
      <c r="B401" s="70">
        <v>253</v>
      </c>
      <c r="C401" s="70">
        <v>15</v>
      </c>
      <c r="D401" s="70">
        <v>15</v>
      </c>
      <c r="E401" s="70">
        <v>2018</v>
      </c>
      <c r="F401" s="70" t="s">
        <v>183</v>
      </c>
      <c r="G401" s="70" t="s">
        <v>2135</v>
      </c>
      <c r="H401" s="70" t="s">
        <v>2136</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2151</v>
      </c>
      <c r="B402" s="70">
        <v>254</v>
      </c>
      <c r="C402" s="70">
        <v>16</v>
      </c>
      <c r="D402" s="70">
        <v>15</v>
      </c>
      <c r="E402" s="70">
        <v>2019</v>
      </c>
      <c r="F402" s="70" t="s">
        <v>158</v>
      </c>
      <c r="G402" s="70" t="s">
        <v>2135</v>
      </c>
      <c r="H402" s="70" t="s">
        <v>2136</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2152</v>
      </c>
      <c r="B403" s="70">
        <v>255</v>
      </c>
      <c r="C403" s="70">
        <v>17</v>
      </c>
      <c r="D403" s="70">
        <v>15</v>
      </c>
      <c r="E403" s="70">
        <v>2020</v>
      </c>
      <c r="F403" s="70" t="s">
        <v>159</v>
      </c>
      <c r="G403" s="70" t="s">
        <v>2135</v>
      </c>
      <c r="H403" s="70" t="s">
        <v>2136</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2153</v>
      </c>
      <c r="B404" s="70">
        <v>255</v>
      </c>
      <c r="C404" s="70">
        <v>18</v>
      </c>
      <c r="D404" s="70">
        <v>15</v>
      </c>
      <c r="E404" s="70">
        <v>2021</v>
      </c>
      <c r="F404" s="70" t="s">
        <v>160</v>
      </c>
      <c r="G404" s="70" t="s">
        <v>2135</v>
      </c>
      <c r="H404" s="70" t="s">
        <v>2136</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2154</v>
      </c>
      <c r="B405" s="70">
        <v>255</v>
      </c>
      <c r="C405" s="70">
        <v>19</v>
      </c>
      <c r="D405" s="70">
        <v>15</v>
      </c>
      <c r="E405" s="70">
        <v>2022</v>
      </c>
      <c r="F405" s="70" t="s">
        <v>161</v>
      </c>
      <c r="G405" s="70" t="s">
        <v>2135</v>
      </c>
      <c r="H405" s="70" t="s">
        <v>2136</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2155</v>
      </c>
      <c r="B406" s="70">
        <v>255</v>
      </c>
      <c r="C406" s="70">
        <v>20</v>
      </c>
      <c r="D406" s="70">
        <v>15</v>
      </c>
      <c r="E406" s="70">
        <v>2023</v>
      </c>
      <c r="F406" s="70" t="s">
        <v>1539</v>
      </c>
      <c r="G406" s="1064" t="s">
        <v>2135</v>
      </c>
      <c r="H406" s="70" t="s">
        <v>2136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2156</v>
      </c>
      <c r="B407" s="70">
        <v>255</v>
      </c>
      <c r="C407" s="70">
        <v>21</v>
      </c>
      <c r="D407" s="70">
        <v>15</v>
      </c>
      <c r="E407" s="70">
        <v>2024</v>
      </c>
      <c r="F407" s="70" t="s">
        <v>1558</v>
      </c>
      <c r="G407" s="1064" t="s">
        <v>2135</v>
      </c>
      <c r="H407" s="70" t="s">
        <v>2136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290</v>
      </c>
      <c r="C408" s="70">
        <v>1</v>
      </c>
      <c r="D408" s="70">
        <v>18</v>
      </c>
      <c r="E408" s="70">
        <v>1990</v>
      </c>
      <c r="F408" s="70" t="s">
        <v>787</v>
      </c>
      <c r="G408" s="70" t="s">
        <v>2158</v>
      </c>
      <c r="H408" s="70" t="s">
        <v>2159</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291</v>
      </c>
      <c r="C409" s="70">
        <v>2</v>
      </c>
      <c r="D409" s="70">
        <v>18</v>
      </c>
      <c r="E409" s="70">
        <v>2005</v>
      </c>
      <c r="F409" s="70" t="s">
        <v>789</v>
      </c>
      <c r="G409" s="70" t="s">
        <v>2158</v>
      </c>
      <c r="H409" s="70" t="s">
        <v>2159</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292</v>
      </c>
      <c r="C410" s="70">
        <v>3</v>
      </c>
      <c r="D410" s="70">
        <v>18</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293</v>
      </c>
      <c r="C411" s="70">
        <v>4</v>
      </c>
      <c r="D411" s="70">
        <v>18</v>
      </c>
      <c r="E411" s="70">
        <v>2007</v>
      </c>
      <c r="F411" s="70" t="s">
        <v>791</v>
      </c>
      <c r="G411" s="70" t="s">
        <v>2158</v>
      </c>
      <c r="H411" s="70" t="s">
        <v>2159</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294</v>
      </c>
      <c r="C412" s="70">
        <v>5</v>
      </c>
      <c r="D412" s="70">
        <v>18</v>
      </c>
      <c r="E412" s="70">
        <v>2008</v>
      </c>
      <c r="F412" s="70" t="s">
        <v>792</v>
      </c>
      <c r="G412" s="70" t="s">
        <v>2158</v>
      </c>
      <c r="H412" s="70" t="s">
        <v>2159</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295</v>
      </c>
      <c r="C413" s="70">
        <v>6</v>
      </c>
      <c r="D413" s="70">
        <v>18</v>
      </c>
      <c r="E413" s="70">
        <v>2009</v>
      </c>
      <c r="F413" s="70" t="s">
        <v>176</v>
      </c>
      <c r="G413" s="70" t="s">
        <v>2158</v>
      </c>
      <c r="H413" s="70" t="s">
        <v>2159</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2165</v>
      </c>
      <c r="B414" s="70">
        <v>296</v>
      </c>
      <c r="C414" s="70">
        <v>7</v>
      </c>
      <c r="D414" s="70">
        <v>18</v>
      </c>
      <c r="E414" s="70">
        <v>2010</v>
      </c>
      <c r="F414" s="70" t="s">
        <v>177</v>
      </c>
      <c r="G414" s="70" t="s">
        <v>2158</v>
      </c>
      <c r="H414" s="70" t="s">
        <v>2159</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2166</v>
      </c>
      <c r="B415" s="70">
        <v>297</v>
      </c>
      <c r="C415" s="70">
        <v>8</v>
      </c>
      <c r="D415" s="70">
        <v>18</v>
      </c>
      <c r="E415" s="70">
        <v>2011</v>
      </c>
      <c r="F415" s="70" t="s">
        <v>178</v>
      </c>
      <c r="G415" s="70" t="s">
        <v>2158</v>
      </c>
      <c r="H415" s="70" t="s">
        <v>2159</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2167</v>
      </c>
      <c r="B416" s="70">
        <v>298</v>
      </c>
      <c r="C416" s="70">
        <v>9</v>
      </c>
      <c r="D416" s="70">
        <v>18</v>
      </c>
      <c r="E416" s="70">
        <v>2012</v>
      </c>
      <c r="F416" s="70" t="s">
        <v>179</v>
      </c>
      <c r="G416" s="70" t="s">
        <v>2158</v>
      </c>
      <c r="H416" s="70" t="s">
        <v>2159</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2168</v>
      </c>
      <c r="B417" s="70">
        <v>299</v>
      </c>
      <c r="C417" s="70">
        <v>10</v>
      </c>
      <c r="D417" s="70">
        <v>18</v>
      </c>
      <c r="E417" s="70">
        <v>2013</v>
      </c>
      <c r="F417" s="70" t="s">
        <v>180</v>
      </c>
      <c r="G417" s="70" t="s">
        <v>2158</v>
      </c>
      <c r="H417" s="70" t="s">
        <v>2159</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2169</v>
      </c>
      <c r="B418" s="70">
        <v>300</v>
      </c>
      <c r="C418" s="70">
        <v>11</v>
      </c>
      <c r="D418" s="70">
        <v>18</v>
      </c>
      <c r="E418" s="70">
        <v>2014</v>
      </c>
      <c r="F418" s="70" t="s">
        <v>181</v>
      </c>
      <c r="G418" s="70" t="s">
        <v>2158</v>
      </c>
      <c r="H418" s="70" t="s">
        <v>2159</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2170</v>
      </c>
      <c r="B419" s="70">
        <v>301</v>
      </c>
      <c r="C419" s="70">
        <v>12</v>
      </c>
      <c r="D419" s="70">
        <v>18</v>
      </c>
      <c r="E419" s="70">
        <v>2015</v>
      </c>
      <c r="F419" s="70" t="s">
        <v>182</v>
      </c>
      <c r="G419" s="70" t="s">
        <v>2158</v>
      </c>
      <c r="H419" s="70" t="s">
        <v>2159</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2171</v>
      </c>
      <c r="B420" s="70">
        <v>302</v>
      </c>
      <c r="C420" s="70">
        <v>13</v>
      </c>
      <c r="D420" s="70">
        <v>18</v>
      </c>
      <c r="E420" s="70">
        <v>2016</v>
      </c>
      <c r="F420" s="70" t="s">
        <v>155</v>
      </c>
      <c r="G420" s="70" t="s">
        <v>2158</v>
      </c>
      <c r="H420" s="70" t="s">
        <v>2159</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2172</v>
      </c>
      <c r="B421" s="70">
        <v>303</v>
      </c>
      <c r="C421" s="70">
        <v>14</v>
      </c>
      <c r="D421" s="70">
        <v>18</v>
      </c>
      <c r="E421" s="70">
        <v>2017</v>
      </c>
      <c r="F421" s="70" t="s">
        <v>156</v>
      </c>
      <c r="G421" s="70" t="s">
        <v>2158</v>
      </c>
      <c r="H421" s="70" t="s">
        <v>2159</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2173</v>
      </c>
      <c r="B422" s="70">
        <v>304</v>
      </c>
      <c r="C422" s="70">
        <v>15</v>
      </c>
      <c r="D422" s="70">
        <v>18</v>
      </c>
      <c r="E422" s="70">
        <v>2018</v>
      </c>
      <c r="F422" s="70" t="s">
        <v>183</v>
      </c>
      <c r="G422" s="70" t="s">
        <v>2158</v>
      </c>
      <c r="H422" s="70" t="s">
        <v>2159</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2174</v>
      </c>
      <c r="B423" s="70">
        <v>305</v>
      </c>
      <c r="C423" s="70">
        <v>16</v>
      </c>
      <c r="D423" s="70">
        <v>18</v>
      </c>
      <c r="E423" s="70">
        <v>2019</v>
      </c>
      <c r="F423" s="70" t="s">
        <v>158</v>
      </c>
      <c r="G423" s="70" t="s">
        <v>2158</v>
      </c>
      <c r="H423" s="70" t="s">
        <v>2159</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2175</v>
      </c>
      <c r="B424" s="70">
        <v>306</v>
      </c>
      <c r="C424" s="70">
        <v>17</v>
      </c>
      <c r="D424" s="70">
        <v>18</v>
      </c>
      <c r="E424" s="70">
        <v>2020</v>
      </c>
      <c r="F424" s="70" t="s">
        <v>159</v>
      </c>
      <c r="G424" s="70" t="s">
        <v>2158</v>
      </c>
      <c r="H424" s="70" t="s">
        <v>2159</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2176</v>
      </c>
      <c r="B425" s="70">
        <v>306</v>
      </c>
      <c r="C425" s="70">
        <v>18</v>
      </c>
      <c r="D425" s="70">
        <v>18</v>
      </c>
      <c r="E425" s="70">
        <v>2021</v>
      </c>
      <c r="F425" s="70" t="s">
        <v>160</v>
      </c>
      <c r="G425" s="1064" t="s">
        <v>2158</v>
      </c>
      <c r="H425" s="70" t="s">
        <v>2159</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2177</v>
      </c>
      <c r="B426" s="70">
        <v>306</v>
      </c>
      <c r="C426" s="70">
        <v>19</v>
      </c>
      <c r="D426" s="70">
        <v>18</v>
      </c>
      <c r="E426" s="70">
        <v>2022</v>
      </c>
      <c r="F426" s="70" t="s">
        <v>161</v>
      </c>
      <c r="G426" s="1064" t="s">
        <v>2158</v>
      </c>
      <c r="H426" s="70" t="s">
        <v>2159</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306</v>
      </c>
      <c r="C427" s="70">
        <v>20</v>
      </c>
      <c r="D427" s="70">
        <v>18</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306</v>
      </c>
      <c r="C428" s="70">
        <v>21</v>
      </c>
      <c r="D428" s="70">
        <v>18</v>
      </c>
      <c r="E428" s="70">
        <v>2024</v>
      </c>
      <c r="F428" s="70" t="s">
        <v>1558</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477</v>
      </c>
      <c r="C429" s="70">
        <v>1</v>
      </c>
      <c r="D429" s="70">
        <v>29</v>
      </c>
      <c r="E429" s="70">
        <v>1990</v>
      </c>
      <c r="F429" s="70" t="s">
        <v>787</v>
      </c>
      <c r="G429" s="70" t="s">
        <v>2181</v>
      </c>
      <c r="H429" s="70" t="s">
        <v>2182</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478</v>
      </c>
      <c r="C430" s="70">
        <v>2</v>
      </c>
      <c r="D430" s="70">
        <v>29</v>
      </c>
      <c r="E430" s="70">
        <v>2005</v>
      </c>
      <c r="F430" s="70" t="s">
        <v>789</v>
      </c>
      <c r="G430" s="70" t="s">
        <v>2181</v>
      </c>
      <c r="H430" s="70" t="s">
        <v>2182</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479</v>
      </c>
      <c r="C431" s="70">
        <v>3</v>
      </c>
      <c r="D431" s="70">
        <v>29</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480</v>
      </c>
      <c r="C432" s="70">
        <v>4</v>
      </c>
      <c r="D432" s="70">
        <v>29</v>
      </c>
      <c r="E432" s="70">
        <v>2007</v>
      </c>
      <c r="F432" s="70" t="s">
        <v>791</v>
      </c>
      <c r="G432" s="70" t="s">
        <v>2181</v>
      </c>
      <c r="H432" s="70" t="s">
        <v>2182</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481</v>
      </c>
      <c r="C433" s="70">
        <v>5</v>
      </c>
      <c r="D433" s="70">
        <v>29</v>
      </c>
      <c r="E433" s="70">
        <v>2008</v>
      </c>
      <c r="F433" s="70" t="s">
        <v>792</v>
      </c>
      <c r="G433" s="70" t="s">
        <v>2181</v>
      </c>
      <c r="H433" s="70" t="s">
        <v>2182</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482</v>
      </c>
      <c r="C434" s="70">
        <v>6</v>
      </c>
      <c r="D434" s="70">
        <v>29</v>
      </c>
      <c r="E434" s="70">
        <v>2009</v>
      </c>
      <c r="F434" s="70" t="s">
        <v>176</v>
      </c>
      <c r="G434" s="70" t="s">
        <v>2181</v>
      </c>
      <c r="H434" s="70" t="s">
        <v>2182</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2188</v>
      </c>
      <c r="B435" s="70">
        <v>483</v>
      </c>
      <c r="C435" s="70">
        <v>7</v>
      </c>
      <c r="D435" s="70">
        <v>29</v>
      </c>
      <c r="E435" s="70">
        <v>2010</v>
      </c>
      <c r="F435" s="70" t="s">
        <v>177</v>
      </c>
      <c r="G435" s="70" t="s">
        <v>2181</v>
      </c>
      <c r="H435" s="70" t="s">
        <v>2182</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2189</v>
      </c>
      <c r="B436" s="70">
        <v>484</v>
      </c>
      <c r="C436" s="70">
        <v>8</v>
      </c>
      <c r="D436" s="70">
        <v>29</v>
      </c>
      <c r="E436" s="70">
        <v>2011</v>
      </c>
      <c r="F436" s="70" t="s">
        <v>178</v>
      </c>
      <c r="G436" s="70" t="s">
        <v>2181</v>
      </c>
      <c r="H436" s="70" t="s">
        <v>2182</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2190</v>
      </c>
      <c r="B437" s="70">
        <v>485</v>
      </c>
      <c r="C437" s="70">
        <v>9</v>
      </c>
      <c r="D437" s="70">
        <v>29</v>
      </c>
      <c r="E437" s="70">
        <v>2012</v>
      </c>
      <c r="F437" s="70" t="s">
        <v>179</v>
      </c>
      <c r="G437" s="70" t="s">
        <v>2181</v>
      </c>
      <c r="H437" s="70" t="s">
        <v>2182</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2191</v>
      </c>
      <c r="B438" s="70">
        <v>486</v>
      </c>
      <c r="C438" s="70">
        <v>10</v>
      </c>
      <c r="D438" s="70">
        <v>29</v>
      </c>
      <c r="E438" s="70">
        <v>2013</v>
      </c>
      <c r="F438" s="70" t="s">
        <v>180</v>
      </c>
      <c r="G438" s="70" t="s">
        <v>2181</v>
      </c>
      <c r="H438" s="70" t="s">
        <v>2182</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2192</v>
      </c>
      <c r="B439" s="70">
        <v>487</v>
      </c>
      <c r="C439" s="70">
        <v>11</v>
      </c>
      <c r="D439" s="70">
        <v>29</v>
      </c>
      <c r="E439" s="70">
        <v>2014</v>
      </c>
      <c r="F439" s="70" t="s">
        <v>181</v>
      </c>
      <c r="G439" s="70" t="s">
        <v>2181</v>
      </c>
      <c r="H439" s="70" t="s">
        <v>2182</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2193</v>
      </c>
      <c r="B440" s="70">
        <v>488</v>
      </c>
      <c r="C440" s="70">
        <v>12</v>
      </c>
      <c r="D440" s="70">
        <v>29</v>
      </c>
      <c r="E440" s="70">
        <v>2015</v>
      </c>
      <c r="F440" s="70" t="s">
        <v>182</v>
      </c>
      <c r="G440" s="70" t="s">
        <v>2181</v>
      </c>
      <c r="H440" s="70" t="s">
        <v>2182</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2194</v>
      </c>
      <c r="B441" s="70">
        <v>489</v>
      </c>
      <c r="C441" s="70">
        <v>13</v>
      </c>
      <c r="D441" s="70">
        <v>29</v>
      </c>
      <c r="E441" s="70">
        <v>2016</v>
      </c>
      <c r="F441" s="70" t="s">
        <v>155</v>
      </c>
      <c r="G441" s="70" t="s">
        <v>2181</v>
      </c>
      <c r="H441" s="70" t="s">
        <v>2182</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2195</v>
      </c>
      <c r="B442" s="70">
        <v>490</v>
      </c>
      <c r="C442" s="70">
        <v>14</v>
      </c>
      <c r="D442" s="70">
        <v>29</v>
      </c>
      <c r="E442" s="70">
        <v>2017</v>
      </c>
      <c r="F442" s="70" t="s">
        <v>156</v>
      </c>
      <c r="G442" s="70" t="s">
        <v>2181</v>
      </c>
      <c r="H442" s="70" t="s">
        <v>2182</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2196</v>
      </c>
      <c r="B443" s="70">
        <v>491</v>
      </c>
      <c r="C443" s="70">
        <v>15</v>
      </c>
      <c r="D443" s="70">
        <v>29</v>
      </c>
      <c r="E443" s="70">
        <v>2018</v>
      </c>
      <c r="F443" s="70" t="s">
        <v>183</v>
      </c>
      <c r="G443" s="70" t="s">
        <v>2181</v>
      </c>
      <c r="H443" s="70" t="s">
        <v>2182</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2197</v>
      </c>
      <c r="B444" s="70">
        <v>492</v>
      </c>
      <c r="C444" s="70">
        <v>16</v>
      </c>
      <c r="D444" s="70">
        <v>29</v>
      </c>
      <c r="E444" s="70">
        <v>2019</v>
      </c>
      <c r="F444" s="70" t="s">
        <v>158</v>
      </c>
      <c r="G444" s="1064" t="s">
        <v>2181</v>
      </c>
      <c r="H444" s="70" t="s">
        <v>2182</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2198</v>
      </c>
      <c r="B445" s="70">
        <v>493</v>
      </c>
      <c r="C445" s="70">
        <v>17</v>
      </c>
      <c r="D445" s="70">
        <v>29</v>
      </c>
      <c r="E445" s="70">
        <v>2020</v>
      </c>
      <c r="F445" s="70" t="s">
        <v>159</v>
      </c>
      <c r="G445" s="1064" t="s">
        <v>2181</v>
      </c>
      <c r="H445" s="70" t="s">
        <v>2182</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2199</v>
      </c>
      <c r="B446" s="70">
        <v>493</v>
      </c>
      <c r="C446" s="70">
        <v>18</v>
      </c>
      <c r="D446" s="70">
        <v>29</v>
      </c>
      <c r="E446" s="70">
        <v>2021</v>
      </c>
      <c r="F446" s="70" t="s">
        <v>160</v>
      </c>
      <c r="G446" s="70" t="s">
        <v>2181</v>
      </c>
      <c r="H446" s="70" t="s">
        <v>2182</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2200</v>
      </c>
      <c r="B447" s="70">
        <v>493</v>
      </c>
      <c r="C447" s="70">
        <v>19</v>
      </c>
      <c r="D447" s="70">
        <v>29</v>
      </c>
      <c r="E447" s="70">
        <v>2022</v>
      </c>
      <c r="F447" s="70" t="s">
        <v>161</v>
      </c>
      <c r="G447" s="70" t="s">
        <v>2181</v>
      </c>
      <c r="H447" s="70" t="s">
        <v>2182</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493</v>
      </c>
      <c r="C448" s="70">
        <v>20</v>
      </c>
      <c r="D448" s="70">
        <v>29</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493</v>
      </c>
      <c r="C449" s="70">
        <v>21</v>
      </c>
      <c r="D449" s="70">
        <v>29</v>
      </c>
      <c r="E449" s="70">
        <v>2024</v>
      </c>
      <c r="F449" s="70" t="s">
        <v>1558</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1</v>
      </c>
      <c r="C450" s="70">
        <v>1</v>
      </c>
      <c r="D450" s="70">
        <v>1</v>
      </c>
      <c r="E450" s="70">
        <v>1990</v>
      </c>
      <c r="F450" s="70" t="s">
        <v>787</v>
      </c>
      <c r="G450" s="70" t="s">
        <v>2204</v>
      </c>
      <c r="H450" s="70" t="s">
        <v>2205</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2</v>
      </c>
      <c r="C451" s="70">
        <v>2</v>
      </c>
      <c r="D451" s="70">
        <v>1</v>
      </c>
      <c r="E451" s="70">
        <v>2005</v>
      </c>
      <c r="F451" s="70" t="s">
        <v>789</v>
      </c>
      <c r="G451" s="70" t="s">
        <v>2204</v>
      </c>
      <c r="H451" s="70" t="s">
        <v>2205</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3</v>
      </c>
      <c r="C452" s="70">
        <v>3</v>
      </c>
      <c r="D452" s="70">
        <v>1</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4</v>
      </c>
      <c r="C453" s="70">
        <v>4</v>
      </c>
      <c r="D453" s="70">
        <v>1</v>
      </c>
      <c r="E453" s="70">
        <v>2007</v>
      </c>
      <c r="F453" s="70" t="s">
        <v>791</v>
      </c>
      <c r="G453" s="70" t="s">
        <v>2204</v>
      </c>
      <c r="H453" s="70" t="s">
        <v>2205</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5</v>
      </c>
      <c r="C454" s="70">
        <v>5</v>
      </c>
      <c r="D454" s="70">
        <v>1</v>
      </c>
      <c r="E454" s="70">
        <v>2008</v>
      </c>
      <c r="F454" s="70" t="s">
        <v>792</v>
      </c>
      <c r="G454" s="70" t="s">
        <v>2204</v>
      </c>
      <c r="H454" s="70" t="s">
        <v>2205</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6</v>
      </c>
      <c r="C455" s="70">
        <v>6</v>
      </c>
      <c r="D455" s="70">
        <v>1</v>
      </c>
      <c r="E455" s="70">
        <v>2009</v>
      </c>
      <c r="F455" s="70" t="s">
        <v>176</v>
      </c>
      <c r="G455" s="70" t="s">
        <v>2204</v>
      </c>
      <c r="H455" s="70" t="s">
        <v>2205</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2211</v>
      </c>
      <c r="B456" s="70">
        <v>7</v>
      </c>
      <c r="C456" s="70">
        <v>7</v>
      </c>
      <c r="D456" s="70">
        <v>1</v>
      </c>
      <c r="E456" s="70">
        <v>2010</v>
      </c>
      <c r="F456" s="70" t="s">
        <v>177</v>
      </c>
      <c r="G456" s="70" t="s">
        <v>2204</v>
      </c>
      <c r="H456" s="70" t="s">
        <v>2205</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2212</v>
      </c>
      <c r="B457" s="70">
        <v>8</v>
      </c>
      <c r="C457" s="70">
        <v>8</v>
      </c>
      <c r="D457" s="70">
        <v>1</v>
      </c>
      <c r="E457" s="70">
        <v>2011</v>
      </c>
      <c r="F457" s="70" t="s">
        <v>178</v>
      </c>
      <c r="G457" s="70" t="s">
        <v>2204</v>
      </c>
      <c r="H457" s="70" t="s">
        <v>2205</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2213</v>
      </c>
      <c r="B458" s="70">
        <v>9</v>
      </c>
      <c r="C458" s="70">
        <v>9</v>
      </c>
      <c r="D458" s="70">
        <v>1</v>
      </c>
      <c r="E458" s="70">
        <v>2012</v>
      </c>
      <c r="F458" s="70" t="s">
        <v>179</v>
      </c>
      <c r="G458" s="70" t="s">
        <v>2204</v>
      </c>
      <c r="H458" s="70" t="s">
        <v>2205</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2214</v>
      </c>
      <c r="B459" s="70">
        <v>10</v>
      </c>
      <c r="C459" s="70">
        <v>10</v>
      </c>
      <c r="D459" s="70">
        <v>1</v>
      </c>
      <c r="E459" s="70">
        <v>2013</v>
      </c>
      <c r="F459" s="70" t="s">
        <v>180</v>
      </c>
      <c r="G459" s="70" t="s">
        <v>2204</v>
      </c>
      <c r="H459" s="70" t="s">
        <v>2205</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2215</v>
      </c>
      <c r="B460" s="70">
        <v>11</v>
      </c>
      <c r="C460" s="70">
        <v>11</v>
      </c>
      <c r="D460" s="70">
        <v>1</v>
      </c>
      <c r="E460" s="70">
        <v>2014</v>
      </c>
      <c r="F460" s="70" t="s">
        <v>181</v>
      </c>
      <c r="G460" s="70" t="s">
        <v>2204</v>
      </c>
      <c r="H460" s="70" t="s">
        <v>2205</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2216</v>
      </c>
      <c r="B461" s="70">
        <v>12</v>
      </c>
      <c r="C461" s="70">
        <v>12</v>
      </c>
      <c r="D461" s="70">
        <v>1</v>
      </c>
      <c r="E461" s="70">
        <v>2015</v>
      </c>
      <c r="F461" s="70" t="s">
        <v>182</v>
      </c>
      <c r="G461" s="70" t="s">
        <v>2204</v>
      </c>
      <c r="H461" s="70" t="s">
        <v>2205</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2217</v>
      </c>
      <c r="B462" s="70">
        <v>13</v>
      </c>
      <c r="C462" s="70">
        <v>13</v>
      </c>
      <c r="D462" s="70">
        <v>1</v>
      </c>
      <c r="E462" s="70">
        <v>2016</v>
      </c>
      <c r="F462" s="70" t="s">
        <v>155</v>
      </c>
      <c r="G462" s="1064" t="s">
        <v>2204</v>
      </c>
      <c r="H462" s="70" t="s">
        <v>2205</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2218</v>
      </c>
      <c r="B463" s="70">
        <v>14</v>
      </c>
      <c r="C463" s="70">
        <v>14</v>
      </c>
      <c r="D463" s="70">
        <v>1</v>
      </c>
      <c r="E463" s="70">
        <v>2017</v>
      </c>
      <c r="F463" s="70" t="s">
        <v>156</v>
      </c>
      <c r="G463" s="1064" t="s">
        <v>2204</v>
      </c>
      <c r="H463" s="70" t="s">
        <v>2205</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2219</v>
      </c>
      <c r="B464" s="70">
        <v>15</v>
      </c>
      <c r="C464" s="70">
        <v>15</v>
      </c>
      <c r="D464" s="70">
        <v>1</v>
      </c>
      <c r="E464" s="70">
        <v>2018</v>
      </c>
      <c r="F464" s="70" t="s">
        <v>183</v>
      </c>
      <c r="G464" s="70" t="s">
        <v>2204</v>
      </c>
      <c r="H464" s="70" t="s">
        <v>2205</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2220</v>
      </c>
      <c r="B465" s="70">
        <v>16</v>
      </c>
      <c r="C465" s="70">
        <v>16</v>
      </c>
      <c r="D465" s="70">
        <v>1</v>
      </c>
      <c r="E465" s="70">
        <v>2019</v>
      </c>
      <c r="F465" s="70" t="s">
        <v>158</v>
      </c>
      <c r="G465" s="70" t="s">
        <v>2204</v>
      </c>
      <c r="H465" s="70" t="s">
        <v>2205</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2221</v>
      </c>
      <c r="B466" s="70">
        <v>17</v>
      </c>
      <c r="C466" s="70">
        <v>17</v>
      </c>
      <c r="D466" s="70">
        <v>1</v>
      </c>
      <c r="E466" s="70">
        <v>2020</v>
      </c>
      <c r="F466" s="70" t="s">
        <v>159</v>
      </c>
      <c r="G466" s="70" t="s">
        <v>2204</v>
      </c>
      <c r="H466" s="70" t="s">
        <v>2205</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2222</v>
      </c>
      <c r="B467" s="70">
        <v>17</v>
      </c>
      <c r="C467" s="70">
        <v>18</v>
      </c>
      <c r="D467" s="70">
        <v>1</v>
      </c>
      <c r="E467" s="70">
        <v>2021</v>
      </c>
      <c r="F467" s="70" t="s">
        <v>160</v>
      </c>
      <c r="G467" s="70" t="s">
        <v>2204</v>
      </c>
      <c r="H467" s="70" t="s">
        <v>2205</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2223</v>
      </c>
      <c r="B468" s="70">
        <v>17</v>
      </c>
      <c r="C468" s="70">
        <v>19</v>
      </c>
      <c r="D468" s="70">
        <v>1</v>
      </c>
      <c r="E468" s="70">
        <v>2022</v>
      </c>
      <c r="F468" s="70" t="s">
        <v>161</v>
      </c>
      <c r="G468" s="70" t="s">
        <v>2204</v>
      </c>
      <c r="H468" s="70" t="s">
        <v>2205</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17</v>
      </c>
      <c r="C469" s="70">
        <v>20</v>
      </c>
      <c r="D469" s="70">
        <v>1</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17</v>
      </c>
      <c r="C470" s="70">
        <v>21</v>
      </c>
      <c r="D470" s="70">
        <v>1</v>
      </c>
      <c r="E470" s="70">
        <v>2024</v>
      </c>
      <c r="F470" s="70" t="s">
        <v>1558</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426</v>
      </c>
      <c r="C471" s="70">
        <v>1</v>
      </c>
      <c r="D471" s="70">
        <v>26</v>
      </c>
      <c r="E471" s="70">
        <v>1990</v>
      </c>
      <c r="F471" s="70" t="s">
        <v>787</v>
      </c>
      <c r="G471" s="70" t="s">
        <v>2227</v>
      </c>
      <c r="H471" s="70" t="s">
        <v>2228</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427</v>
      </c>
      <c r="C472" s="70">
        <v>2</v>
      </c>
      <c r="D472" s="70">
        <v>26</v>
      </c>
      <c r="E472" s="70">
        <v>2005</v>
      </c>
      <c r="F472" s="70" t="s">
        <v>789</v>
      </c>
      <c r="G472" s="70" t="s">
        <v>2227</v>
      </c>
      <c r="H472" s="70" t="s">
        <v>2228</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428</v>
      </c>
      <c r="C473" s="70">
        <v>3</v>
      </c>
      <c r="D473" s="70">
        <v>26</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429</v>
      </c>
      <c r="C474" s="70">
        <v>4</v>
      </c>
      <c r="D474" s="70">
        <v>26</v>
      </c>
      <c r="E474" s="70">
        <v>2007</v>
      </c>
      <c r="F474" s="70" t="s">
        <v>791</v>
      </c>
      <c r="G474" s="70" t="s">
        <v>2227</v>
      </c>
      <c r="H474" s="70" t="s">
        <v>2228</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430</v>
      </c>
      <c r="C475" s="70">
        <v>5</v>
      </c>
      <c r="D475" s="70">
        <v>26</v>
      </c>
      <c r="E475" s="70">
        <v>2008</v>
      </c>
      <c r="F475" s="70" t="s">
        <v>792</v>
      </c>
      <c r="G475" s="70" t="s">
        <v>2227</v>
      </c>
      <c r="H475" s="70" t="s">
        <v>2228</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431</v>
      </c>
      <c r="C476" s="70">
        <v>6</v>
      </c>
      <c r="D476" s="70">
        <v>26</v>
      </c>
      <c r="E476" s="70">
        <v>2009</v>
      </c>
      <c r="F476" s="70" t="s">
        <v>176</v>
      </c>
      <c r="G476" s="70" t="s">
        <v>2227</v>
      </c>
      <c r="H476" s="70" t="s">
        <v>2228</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2234</v>
      </c>
      <c r="B477" s="70">
        <v>432</v>
      </c>
      <c r="C477" s="70">
        <v>7</v>
      </c>
      <c r="D477" s="70">
        <v>26</v>
      </c>
      <c r="E477" s="70">
        <v>2010</v>
      </c>
      <c r="F477" s="70" t="s">
        <v>177</v>
      </c>
      <c r="G477" s="70" t="s">
        <v>2227</v>
      </c>
      <c r="H477" s="70" t="s">
        <v>2228</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2235</v>
      </c>
      <c r="B478" s="70">
        <v>433</v>
      </c>
      <c r="C478" s="70">
        <v>8</v>
      </c>
      <c r="D478" s="70">
        <v>26</v>
      </c>
      <c r="E478" s="70">
        <v>2011</v>
      </c>
      <c r="F478" s="70" t="s">
        <v>178</v>
      </c>
      <c r="G478" s="70" t="s">
        <v>2227</v>
      </c>
      <c r="H478" s="70" t="s">
        <v>2228</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2236</v>
      </c>
      <c r="B479" s="70">
        <v>434</v>
      </c>
      <c r="C479" s="70">
        <v>9</v>
      </c>
      <c r="D479" s="70">
        <v>26</v>
      </c>
      <c r="E479" s="70">
        <v>2012</v>
      </c>
      <c r="F479" s="70" t="s">
        <v>179</v>
      </c>
      <c r="G479" s="70" t="s">
        <v>2227</v>
      </c>
      <c r="H479" s="70" t="s">
        <v>2228</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2237</v>
      </c>
      <c r="B480" s="70">
        <v>435</v>
      </c>
      <c r="C480" s="70">
        <v>10</v>
      </c>
      <c r="D480" s="70">
        <v>26</v>
      </c>
      <c r="E480" s="70">
        <v>2013</v>
      </c>
      <c r="F480" s="70" t="s">
        <v>180</v>
      </c>
      <c r="G480" s="70" t="s">
        <v>2227</v>
      </c>
      <c r="H480" s="70" t="s">
        <v>2228</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2238</v>
      </c>
      <c r="B481" s="70">
        <v>436</v>
      </c>
      <c r="C481" s="70">
        <v>11</v>
      </c>
      <c r="D481" s="70">
        <v>26</v>
      </c>
      <c r="E481" s="70">
        <v>2014</v>
      </c>
      <c r="F481" s="70" t="s">
        <v>181</v>
      </c>
      <c r="G481" s="70" t="s">
        <v>2227</v>
      </c>
      <c r="H481" s="70" t="s">
        <v>2228</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2239</v>
      </c>
      <c r="B482" s="70">
        <v>437</v>
      </c>
      <c r="C482" s="70">
        <v>12</v>
      </c>
      <c r="D482" s="70">
        <v>26</v>
      </c>
      <c r="E482" s="70">
        <v>2015</v>
      </c>
      <c r="F482" s="70" t="s">
        <v>182</v>
      </c>
      <c r="G482" s="1064" t="s">
        <v>2227</v>
      </c>
      <c r="H482" s="70" t="s">
        <v>2228</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2240</v>
      </c>
      <c r="B483" s="70">
        <v>438</v>
      </c>
      <c r="C483" s="70">
        <v>13</v>
      </c>
      <c r="D483" s="70">
        <v>26</v>
      </c>
      <c r="E483" s="70">
        <v>2016</v>
      </c>
      <c r="F483" s="70" t="s">
        <v>155</v>
      </c>
      <c r="G483" s="1064" t="s">
        <v>2227</v>
      </c>
      <c r="H483" s="70" t="s">
        <v>2228</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2241</v>
      </c>
      <c r="B484" s="70">
        <v>439</v>
      </c>
      <c r="C484" s="70">
        <v>14</v>
      </c>
      <c r="D484" s="70">
        <v>26</v>
      </c>
      <c r="E484" s="70">
        <v>2017</v>
      </c>
      <c r="F484" s="70" t="s">
        <v>156</v>
      </c>
      <c r="G484" s="70" t="s">
        <v>2227</v>
      </c>
      <c r="H484" s="70" t="s">
        <v>2228</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2242</v>
      </c>
      <c r="B485" s="70">
        <v>440</v>
      </c>
      <c r="C485" s="70">
        <v>15</v>
      </c>
      <c r="D485" s="70">
        <v>26</v>
      </c>
      <c r="E485" s="70">
        <v>2018</v>
      </c>
      <c r="F485" s="70" t="s">
        <v>183</v>
      </c>
      <c r="G485" s="70" t="s">
        <v>2227</v>
      </c>
      <c r="H485" s="70" t="s">
        <v>2228</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2243</v>
      </c>
      <c r="B486" s="70">
        <v>441</v>
      </c>
      <c r="C486" s="70">
        <v>16</v>
      </c>
      <c r="D486" s="70">
        <v>26</v>
      </c>
      <c r="E486" s="70">
        <v>2019</v>
      </c>
      <c r="F486" s="70" t="s">
        <v>158</v>
      </c>
      <c r="G486" s="70" t="s">
        <v>2227</v>
      </c>
      <c r="H486" s="70" t="s">
        <v>2228</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2244</v>
      </c>
      <c r="B487" s="70">
        <v>442</v>
      </c>
      <c r="C487" s="70">
        <v>17</v>
      </c>
      <c r="D487" s="70">
        <v>26</v>
      </c>
      <c r="E487" s="70">
        <v>2020</v>
      </c>
      <c r="F487" s="70" t="s">
        <v>159</v>
      </c>
      <c r="G487" s="70" t="s">
        <v>2227</v>
      </c>
      <c r="H487" s="70" t="s">
        <v>2228</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2245</v>
      </c>
      <c r="B488" s="70">
        <v>442</v>
      </c>
      <c r="C488" s="70">
        <v>18</v>
      </c>
      <c r="D488" s="70">
        <v>26</v>
      </c>
      <c r="E488" s="70">
        <v>2021</v>
      </c>
      <c r="F488" s="70" t="s">
        <v>160</v>
      </c>
      <c r="G488" s="70" t="s">
        <v>2227</v>
      </c>
      <c r="H488" s="70" t="s">
        <v>2228</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2246</v>
      </c>
      <c r="B489" s="70">
        <v>442</v>
      </c>
      <c r="C489" s="70">
        <v>19</v>
      </c>
      <c r="D489" s="70">
        <v>26</v>
      </c>
      <c r="E489" s="70">
        <v>2022</v>
      </c>
      <c r="F489" s="70" t="s">
        <v>161</v>
      </c>
      <c r="G489" s="70" t="s">
        <v>2227</v>
      </c>
      <c r="H489" s="70" t="s">
        <v>2228</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442</v>
      </c>
      <c r="C490" s="70">
        <v>20</v>
      </c>
      <c r="D490" s="70">
        <v>26</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442</v>
      </c>
      <c r="C491" s="70">
        <v>21</v>
      </c>
      <c r="D491" s="70">
        <v>26</v>
      </c>
      <c r="E491" s="70">
        <v>2024</v>
      </c>
      <c r="F491" s="70" t="s">
        <v>1558</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324</v>
      </c>
      <c r="C492" s="70">
        <v>1</v>
      </c>
      <c r="D492" s="70">
        <v>20</v>
      </c>
      <c r="E492" s="70">
        <v>1990</v>
      </c>
      <c r="F492" s="70" t="s">
        <v>787</v>
      </c>
      <c r="G492" s="70" t="s">
        <v>2250</v>
      </c>
      <c r="H492" s="70" t="s">
        <v>2251</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325</v>
      </c>
      <c r="C493" s="70">
        <v>2</v>
      </c>
      <c r="D493" s="70">
        <v>20</v>
      </c>
      <c r="E493" s="70">
        <v>2005</v>
      </c>
      <c r="F493" s="70" t="s">
        <v>789</v>
      </c>
      <c r="G493" s="70" t="s">
        <v>2250</v>
      </c>
      <c r="H493" s="70" t="s">
        <v>2251</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326</v>
      </c>
      <c r="C494" s="70">
        <v>3</v>
      </c>
      <c r="D494" s="70">
        <v>20</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327</v>
      </c>
      <c r="C495" s="70">
        <v>4</v>
      </c>
      <c r="D495" s="70">
        <v>20</v>
      </c>
      <c r="E495" s="70">
        <v>2007</v>
      </c>
      <c r="F495" s="70" t="s">
        <v>791</v>
      </c>
      <c r="G495" s="70" t="s">
        <v>2250</v>
      </c>
      <c r="H495" s="70" t="s">
        <v>2251</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328</v>
      </c>
      <c r="C496" s="70">
        <v>5</v>
      </c>
      <c r="D496" s="70">
        <v>20</v>
      </c>
      <c r="E496" s="70">
        <v>2008</v>
      </c>
      <c r="F496" s="70" t="s">
        <v>792</v>
      </c>
      <c r="G496" s="70" t="s">
        <v>2250</v>
      </c>
      <c r="H496" s="70" t="s">
        <v>2251</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329</v>
      </c>
      <c r="C497" s="70">
        <v>6</v>
      </c>
      <c r="D497" s="70">
        <v>20</v>
      </c>
      <c r="E497" s="70">
        <v>2009</v>
      </c>
      <c r="F497" s="70" t="s">
        <v>176</v>
      </c>
      <c r="G497" s="70" t="s">
        <v>2250</v>
      </c>
      <c r="H497" s="70" t="s">
        <v>2251</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2257</v>
      </c>
      <c r="B498" s="70">
        <v>330</v>
      </c>
      <c r="C498" s="70">
        <v>7</v>
      </c>
      <c r="D498" s="70">
        <v>20</v>
      </c>
      <c r="E498" s="70">
        <v>2010</v>
      </c>
      <c r="F498" s="70" t="s">
        <v>177</v>
      </c>
      <c r="G498" s="70" t="s">
        <v>2250</v>
      </c>
      <c r="H498" s="70" t="s">
        <v>2251</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2258</v>
      </c>
      <c r="B499" s="70">
        <v>331</v>
      </c>
      <c r="C499" s="70">
        <v>8</v>
      </c>
      <c r="D499" s="70">
        <v>20</v>
      </c>
      <c r="E499" s="70">
        <v>2011</v>
      </c>
      <c r="F499" s="70" t="s">
        <v>178</v>
      </c>
      <c r="G499" s="70" t="s">
        <v>2250</v>
      </c>
      <c r="H499" s="70" t="s">
        <v>2251</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2259</v>
      </c>
      <c r="B500" s="70">
        <v>332</v>
      </c>
      <c r="C500" s="70">
        <v>9</v>
      </c>
      <c r="D500" s="70">
        <v>20</v>
      </c>
      <c r="E500" s="70">
        <v>2012</v>
      </c>
      <c r="F500" s="70" t="s">
        <v>179</v>
      </c>
      <c r="G500" s="70" t="s">
        <v>2250</v>
      </c>
      <c r="H500" s="70" t="s">
        <v>2251</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2260</v>
      </c>
      <c r="B501" s="70">
        <v>333</v>
      </c>
      <c r="C501" s="70">
        <v>10</v>
      </c>
      <c r="D501" s="70">
        <v>20</v>
      </c>
      <c r="E501" s="70">
        <v>2013</v>
      </c>
      <c r="F501" s="70" t="s">
        <v>180</v>
      </c>
      <c r="G501" s="1064" t="s">
        <v>2250</v>
      </c>
      <c r="H501" s="70" t="s">
        <v>2251</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2261</v>
      </c>
      <c r="B502" s="70">
        <v>334</v>
      </c>
      <c r="C502" s="70">
        <v>11</v>
      </c>
      <c r="D502" s="70">
        <v>20</v>
      </c>
      <c r="E502" s="70">
        <v>2014</v>
      </c>
      <c r="F502" s="70" t="s">
        <v>181</v>
      </c>
      <c r="G502" s="1064" t="s">
        <v>2250</v>
      </c>
      <c r="H502" s="70" t="s">
        <v>2251</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2262</v>
      </c>
      <c r="B503" s="70">
        <v>335</v>
      </c>
      <c r="C503" s="70">
        <v>12</v>
      </c>
      <c r="D503" s="70">
        <v>20</v>
      </c>
      <c r="E503" s="70">
        <v>2015</v>
      </c>
      <c r="F503" s="70" t="s">
        <v>182</v>
      </c>
      <c r="G503" s="70" t="s">
        <v>2250</v>
      </c>
      <c r="H503" s="70" t="s">
        <v>2251</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2263</v>
      </c>
      <c r="B504" s="70">
        <v>336</v>
      </c>
      <c r="C504" s="70">
        <v>13</v>
      </c>
      <c r="D504" s="70">
        <v>20</v>
      </c>
      <c r="E504" s="70">
        <v>2016</v>
      </c>
      <c r="F504" s="70" t="s">
        <v>155</v>
      </c>
      <c r="G504" s="70" t="s">
        <v>2250</v>
      </c>
      <c r="H504" s="70" t="s">
        <v>2251</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2264</v>
      </c>
      <c r="B505" s="70">
        <v>337</v>
      </c>
      <c r="C505" s="70">
        <v>14</v>
      </c>
      <c r="D505" s="70">
        <v>20</v>
      </c>
      <c r="E505" s="70">
        <v>2017</v>
      </c>
      <c r="F505" s="70" t="s">
        <v>156</v>
      </c>
      <c r="G505" s="70" t="s">
        <v>2250</v>
      </c>
      <c r="H505" s="70" t="s">
        <v>2251</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2265</v>
      </c>
      <c r="B506" s="70">
        <v>338</v>
      </c>
      <c r="C506" s="70">
        <v>15</v>
      </c>
      <c r="D506" s="70">
        <v>20</v>
      </c>
      <c r="E506" s="70">
        <v>2018</v>
      </c>
      <c r="F506" s="70" t="s">
        <v>183</v>
      </c>
      <c r="G506" s="70" t="s">
        <v>2250</v>
      </c>
      <c r="H506" s="70" t="s">
        <v>2251</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2266</v>
      </c>
      <c r="B507" s="70">
        <v>339</v>
      </c>
      <c r="C507" s="70">
        <v>16</v>
      </c>
      <c r="D507" s="70">
        <v>20</v>
      </c>
      <c r="E507" s="70">
        <v>2019</v>
      </c>
      <c r="F507" s="70" t="s">
        <v>158</v>
      </c>
      <c r="G507" s="70" t="s">
        <v>2250</v>
      </c>
      <c r="H507" s="70" t="s">
        <v>2251</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2267</v>
      </c>
      <c r="B508" s="70">
        <v>340</v>
      </c>
      <c r="C508" s="70">
        <v>17</v>
      </c>
      <c r="D508" s="70">
        <v>20</v>
      </c>
      <c r="E508" s="70">
        <v>2020</v>
      </c>
      <c r="F508" s="70" t="s">
        <v>159</v>
      </c>
      <c r="G508" s="70" t="s">
        <v>2250</v>
      </c>
      <c r="H508" s="70" t="s">
        <v>2251</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2268</v>
      </c>
      <c r="B509" s="70">
        <v>340</v>
      </c>
      <c r="C509" s="70">
        <v>18</v>
      </c>
      <c r="D509" s="70">
        <v>20</v>
      </c>
      <c r="E509" s="70">
        <v>2021</v>
      </c>
      <c r="F509" s="70" t="s">
        <v>160</v>
      </c>
      <c r="G509" s="70" t="s">
        <v>2250</v>
      </c>
      <c r="H509" s="70" t="s">
        <v>2251</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2269</v>
      </c>
      <c r="B510" s="70">
        <v>340</v>
      </c>
      <c r="C510" s="70">
        <v>19</v>
      </c>
      <c r="D510" s="70">
        <v>20</v>
      </c>
      <c r="E510" s="70">
        <v>2022</v>
      </c>
      <c r="F510" s="70" t="s">
        <v>161</v>
      </c>
      <c r="G510" s="70" t="s">
        <v>2250</v>
      </c>
      <c r="H510" s="70" t="s">
        <v>2251</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340</v>
      </c>
      <c r="C511" s="70">
        <v>20</v>
      </c>
      <c r="D511" s="70">
        <v>20</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340</v>
      </c>
      <c r="C512" s="70">
        <v>21</v>
      </c>
      <c r="D512" s="70">
        <v>20</v>
      </c>
      <c r="E512" s="70">
        <v>2024</v>
      </c>
      <c r="F512" s="70" t="s">
        <v>1558</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307</v>
      </c>
      <c r="C513" s="70">
        <v>1</v>
      </c>
      <c r="D513" s="70">
        <v>19</v>
      </c>
      <c r="E513" s="70">
        <v>1990</v>
      </c>
      <c r="F513" s="70" t="s">
        <v>787</v>
      </c>
      <c r="G513" s="70" t="s">
        <v>2273</v>
      </c>
      <c r="H513" s="70" t="s">
        <v>2274</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308</v>
      </c>
      <c r="C514" s="70">
        <v>2</v>
      </c>
      <c r="D514" s="70">
        <v>19</v>
      </c>
      <c r="E514" s="70">
        <v>2005</v>
      </c>
      <c r="F514" s="70" t="s">
        <v>789</v>
      </c>
      <c r="G514" s="70" t="s">
        <v>2273</v>
      </c>
      <c r="H514" s="70" t="s">
        <v>2274</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309</v>
      </c>
      <c r="C515" s="70">
        <v>3</v>
      </c>
      <c r="D515" s="70">
        <v>19</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310</v>
      </c>
      <c r="C516" s="70">
        <v>4</v>
      </c>
      <c r="D516" s="70">
        <v>19</v>
      </c>
      <c r="E516" s="70">
        <v>2007</v>
      </c>
      <c r="F516" s="70" t="s">
        <v>791</v>
      </c>
      <c r="G516" s="70" t="s">
        <v>2273</v>
      </c>
      <c r="H516" s="70" t="s">
        <v>2274</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311</v>
      </c>
      <c r="C517" s="70">
        <v>5</v>
      </c>
      <c r="D517" s="70">
        <v>19</v>
      </c>
      <c r="E517" s="70">
        <v>2008</v>
      </c>
      <c r="F517" s="70" t="s">
        <v>792</v>
      </c>
      <c r="G517" s="70" t="s">
        <v>2273</v>
      </c>
      <c r="H517" s="70" t="s">
        <v>2274</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312</v>
      </c>
      <c r="C518" s="70">
        <v>6</v>
      </c>
      <c r="D518" s="70">
        <v>19</v>
      </c>
      <c r="E518" s="70">
        <v>2009</v>
      </c>
      <c r="F518" s="70" t="s">
        <v>176</v>
      </c>
      <c r="G518" s="70" t="s">
        <v>2273</v>
      </c>
      <c r="H518" s="70" t="s">
        <v>2274</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2280</v>
      </c>
      <c r="B519" s="70">
        <v>313</v>
      </c>
      <c r="C519" s="70">
        <v>7</v>
      </c>
      <c r="D519" s="70">
        <v>19</v>
      </c>
      <c r="E519" s="70">
        <v>2010</v>
      </c>
      <c r="F519" s="70" t="s">
        <v>177</v>
      </c>
      <c r="G519" s="70" t="s">
        <v>2273</v>
      </c>
      <c r="H519" s="70" t="s">
        <v>2274</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2281</v>
      </c>
      <c r="B520" s="70">
        <v>314</v>
      </c>
      <c r="C520" s="70">
        <v>8</v>
      </c>
      <c r="D520" s="70">
        <v>19</v>
      </c>
      <c r="E520" s="70">
        <v>2011</v>
      </c>
      <c r="F520" s="70" t="s">
        <v>178</v>
      </c>
      <c r="G520" s="1064" t="s">
        <v>2273</v>
      </c>
      <c r="H520" s="70" t="s">
        <v>2274</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2282</v>
      </c>
      <c r="B521" s="70">
        <v>315</v>
      </c>
      <c r="C521" s="70">
        <v>9</v>
      </c>
      <c r="D521" s="70">
        <v>19</v>
      </c>
      <c r="E521" s="70">
        <v>2012</v>
      </c>
      <c r="F521" s="70" t="s">
        <v>179</v>
      </c>
      <c r="G521" s="1064" t="s">
        <v>2273</v>
      </c>
      <c r="H521" s="70" t="s">
        <v>2274</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2283</v>
      </c>
      <c r="B522" s="70">
        <v>316</v>
      </c>
      <c r="C522" s="70">
        <v>10</v>
      </c>
      <c r="D522" s="70">
        <v>19</v>
      </c>
      <c r="E522" s="70">
        <v>2013</v>
      </c>
      <c r="F522" s="70" t="s">
        <v>180</v>
      </c>
      <c r="G522" s="70" t="s">
        <v>2273</v>
      </c>
      <c r="H522" s="70" t="s">
        <v>2274</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2284</v>
      </c>
      <c r="B523" s="70">
        <v>317</v>
      </c>
      <c r="C523" s="70">
        <v>11</v>
      </c>
      <c r="D523" s="70">
        <v>19</v>
      </c>
      <c r="E523" s="70">
        <v>2014</v>
      </c>
      <c r="F523" s="70" t="s">
        <v>181</v>
      </c>
      <c r="G523" s="70" t="s">
        <v>2273</v>
      </c>
      <c r="H523" s="70" t="s">
        <v>2274</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2285</v>
      </c>
      <c r="B524" s="70">
        <v>318</v>
      </c>
      <c r="C524" s="70">
        <v>12</v>
      </c>
      <c r="D524" s="70">
        <v>19</v>
      </c>
      <c r="E524" s="70">
        <v>2015</v>
      </c>
      <c r="F524" s="70" t="s">
        <v>182</v>
      </c>
      <c r="G524" s="70" t="s">
        <v>2273</v>
      </c>
      <c r="H524" s="70" t="s">
        <v>2274</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2286</v>
      </c>
      <c r="B525" s="70">
        <v>319</v>
      </c>
      <c r="C525" s="70">
        <v>13</v>
      </c>
      <c r="D525" s="70">
        <v>19</v>
      </c>
      <c r="E525" s="70">
        <v>2016</v>
      </c>
      <c r="F525" s="70" t="s">
        <v>155</v>
      </c>
      <c r="G525" s="70" t="s">
        <v>2273</v>
      </c>
      <c r="H525" s="70" t="s">
        <v>2274</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2287</v>
      </c>
      <c r="B526" s="70">
        <v>320</v>
      </c>
      <c r="C526" s="70">
        <v>14</v>
      </c>
      <c r="D526" s="70">
        <v>19</v>
      </c>
      <c r="E526" s="70">
        <v>2017</v>
      </c>
      <c r="F526" s="70" t="s">
        <v>156</v>
      </c>
      <c r="G526" s="70" t="s">
        <v>2273</v>
      </c>
      <c r="H526" s="70" t="s">
        <v>2274</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2288</v>
      </c>
      <c r="B527" s="70">
        <v>321</v>
      </c>
      <c r="C527" s="70">
        <v>15</v>
      </c>
      <c r="D527" s="70">
        <v>19</v>
      </c>
      <c r="E527" s="70">
        <v>2018</v>
      </c>
      <c r="F527" s="70" t="s">
        <v>183</v>
      </c>
      <c r="G527" s="70" t="s">
        <v>2273</v>
      </c>
      <c r="H527" s="70" t="s">
        <v>2274</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2289</v>
      </c>
      <c r="B528" s="70">
        <v>322</v>
      </c>
      <c r="C528" s="70">
        <v>16</v>
      </c>
      <c r="D528" s="70">
        <v>19</v>
      </c>
      <c r="E528" s="70">
        <v>2019</v>
      </c>
      <c r="F528" s="70" t="s">
        <v>158</v>
      </c>
      <c r="G528" s="70" t="s">
        <v>2273</v>
      </c>
      <c r="H528" s="70" t="s">
        <v>2274</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2290</v>
      </c>
      <c r="B529" s="70">
        <v>323</v>
      </c>
      <c r="C529" s="70">
        <v>17</v>
      </c>
      <c r="D529" s="70">
        <v>19</v>
      </c>
      <c r="E529" s="70">
        <v>2020</v>
      </c>
      <c r="F529" s="70" t="s">
        <v>159</v>
      </c>
      <c r="G529" s="70" t="s">
        <v>2273</v>
      </c>
      <c r="H529" s="70" t="s">
        <v>2274</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2291</v>
      </c>
      <c r="B530" s="70">
        <v>323</v>
      </c>
      <c r="C530" s="70">
        <v>18</v>
      </c>
      <c r="D530" s="70">
        <v>19</v>
      </c>
      <c r="E530" s="70">
        <v>2021</v>
      </c>
      <c r="F530" s="70" t="s">
        <v>160</v>
      </c>
      <c r="G530" s="70" t="s">
        <v>2273</v>
      </c>
      <c r="H530" s="70" t="s">
        <v>2274</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2292</v>
      </c>
      <c r="B531" s="70">
        <v>323</v>
      </c>
      <c r="C531" s="70">
        <v>19</v>
      </c>
      <c r="D531" s="70">
        <v>19</v>
      </c>
      <c r="E531" s="70">
        <v>2022</v>
      </c>
      <c r="F531" s="70" t="s">
        <v>161</v>
      </c>
      <c r="G531" s="70" t="s">
        <v>2273</v>
      </c>
      <c r="H531" s="70" t="s">
        <v>2274</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323</v>
      </c>
      <c r="C532" s="70">
        <v>20</v>
      </c>
      <c r="D532" s="70">
        <v>19</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323</v>
      </c>
      <c r="C533" s="70">
        <v>21</v>
      </c>
      <c r="D533" s="70">
        <v>19</v>
      </c>
      <c r="E533" s="70">
        <v>2024</v>
      </c>
      <c r="F533" s="70" t="s">
        <v>1558</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69</v>
      </c>
      <c r="C534" s="70">
        <v>1</v>
      </c>
      <c r="D534" s="70">
        <v>5</v>
      </c>
      <c r="E534" s="70">
        <v>1990</v>
      </c>
      <c r="F534" s="70" t="s">
        <v>787</v>
      </c>
      <c r="G534" s="70" t="s">
        <v>2296</v>
      </c>
      <c r="H534" s="70" t="s">
        <v>2297</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70</v>
      </c>
      <c r="C535" s="70">
        <v>2</v>
      </c>
      <c r="D535" s="70">
        <v>5</v>
      </c>
      <c r="E535" s="70">
        <v>2005</v>
      </c>
      <c r="F535" s="70" t="s">
        <v>789</v>
      </c>
      <c r="G535" s="70" t="s">
        <v>2296</v>
      </c>
      <c r="H535" s="70" t="s">
        <v>2297</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71</v>
      </c>
      <c r="C536" s="70">
        <v>3</v>
      </c>
      <c r="D536" s="70">
        <v>5</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72</v>
      </c>
      <c r="C537" s="70">
        <v>4</v>
      </c>
      <c r="D537" s="70">
        <v>5</v>
      </c>
      <c r="E537" s="70">
        <v>2007</v>
      </c>
      <c r="F537" s="70" t="s">
        <v>791</v>
      </c>
      <c r="G537" s="70" t="s">
        <v>2296</v>
      </c>
      <c r="H537" s="70" t="s">
        <v>2297</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73</v>
      </c>
      <c r="C538" s="70">
        <v>5</v>
      </c>
      <c r="D538" s="70">
        <v>5</v>
      </c>
      <c r="E538" s="70">
        <v>2008</v>
      </c>
      <c r="F538" s="70" t="s">
        <v>792</v>
      </c>
      <c r="G538" s="70" t="s">
        <v>2296</v>
      </c>
      <c r="H538" s="70" t="s">
        <v>2297</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74</v>
      </c>
      <c r="C539" s="70">
        <v>6</v>
      </c>
      <c r="D539" s="70">
        <v>5</v>
      </c>
      <c r="E539" s="70">
        <v>2009</v>
      </c>
      <c r="F539" s="70" t="s">
        <v>176</v>
      </c>
      <c r="G539" s="1064" t="s">
        <v>2296</v>
      </c>
      <c r="H539" s="70" t="s">
        <v>2297</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2303</v>
      </c>
      <c r="B540" s="70">
        <v>75</v>
      </c>
      <c r="C540" s="70">
        <v>7</v>
      </c>
      <c r="D540" s="70">
        <v>5</v>
      </c>
      <c r="E540" s="70">
        <v>2010</v>
      </c>
      <c r="F540" s="70" t="s">
        <v>177</v>
      </c>
      <c r="G540" s="1064" t="s">
        <v>2296</v>
      </c>
      <c r="H540" s="70" t="s">
        <v>2297</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2304</v>
      </c>
      <c r="B541" s="70">
        <v>76</v>
      </c>
      <c r="C541" s="70">
        <v>8</v>
      </c>
      <c r="D541" s="70">
        <v>5</v>
      </c>
      <c r="E541" s="70">
        <v>2011</v>
      </c>
      <c r="F541" s="70" t="s">
        <v>178</v>
      </c>
      <c r="G541" s="70" t="s">
        <v>2296</v>
      </c>
      <c r="H541" s="70" t="s">
        <v>2297</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2305</v>
      </c>
      <c r="B542" s="70">
        <v>77</v>
      </c>
      <c r="C542" s="70">
        <v>9</v>
      </c>
      <c r="D542" s="70">
        <v>5</v>
      </c>
      <c r="E542" s="70">
        <v>2012</v>
      </c>
      <c r="F542" s="70" t="s">
        <v>179</v>
      </c>
      <c r="G542" s="70" t="s">
        <v>2296</v>
      </c>
      <c r="H542" s="70" t="s">
        <v>2297</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2306</v>
      </c>
      <c r="B543" s="70">
        <v>78</v>
      </c>
      <c r="C543" s="70">
        <v>10</v>
      </c>
      <c r="D543" s="70">
        <v>5</v>
      </c>
      <c r="E543" s="70">
        <v>2013</v>
      </c>
      <c r="F543" s="70" t="s">
        <v>180</v>
      </c>
      <c r="G543" s="70" t="s">
        <v>2296</v>
      </c>
      <c r="H543" s="70" t="s">
        <v>2297</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2307</v>
      </c>
      <c r="B544" s="70">
        <v>79</v>
      </c>
      <c r="C544" s="70">
        <v>11</v>
      </c>
      <c r="D544" s="70">
        <v>5</v>
      </c>
      <c r="E544" s="70">
        <v>2014</v>
      </c>
      <c r="F544" s="70" t="s">
        <v>181</v>
      </c>
      <c r="G544" s="70" t="s">
        <v>2296</v>
      </c>
      <c r="H544" s="70" t="s">
        <v>2297</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2308</v>
      </c>
      <c r="B545" s="70">
        <v>80</v>
      </c>
      <c r="C545" s="70">
        <v>12</v>
      </c>
      <c r="D545" s="70">
        <v>5</v>
      </c>
      <c r="E545" s="70">
        <v>2015</v>
      </c>
      <c r="F545" s="70" t="s">
        <v>182</v>
      </c>
      <c r="G545" s="70" t="s">
        <v>2296</v>
      </c>
      <c r="H545" s="70" t="s">
        <v>2297</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2309</v>
      </c>
      <c r="B546" s="70">
        <v>81</v>
      </c>
      <c r="C546" s="70">
        <v>13</v>
      </c>
      <c r="D546" s="70">
        <v>5</v>
      </c>
      <c r="E546" s="70">
        <v>2016</v>
      </c>
      <c r="F546" s="70" t="s">
        <v>155</v>
      </c>
      <c r="G546" s="70" t="s">
        <v>2296</v>
      </c>
      <c r="H546" s="70" t="s">
        <v>2297</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2310</v>
      </c>
      <c r="B547" s="70">
        <v>82</v>
      </c>
      <c r="C547" s="70">
        <v>14</v>
      </c>
      <c r="D547" s="70">
        <v>5</v>
      </c>
      <c r="E547" s="70">
        <v>2017</v>
      </c>
      <c r="F547" s="70" t="s">
        <v>156</v>
      </c>
      <c r="G547" s="70" t="s">
        <v>2296</v>
      </c>
      <c r="H547" s="70" t="s">
        <v>2297</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2311</v>
      </c>
      <c r="B548" s="70">
        <v>83</v>
      </c>
      <c r="C548" s="70">
        <v>15</v>
      </c>
      <c r="D548" s="70">
        <v>5</v>
      </c>
      <c r="E548" s="70">
        <v>2018</v>
      </c>
      <c r="F548" s="70" t="s">
        <v>183</v>
      </c>
      <c r="G548" s="70" t="s">
        <v>2296</v>
      </c>
      <c r="H548" s="70" t="s">
        <v>2297</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2312</v>
      </c>
      <c r="B549" s="70">
        <v>84</v>
      </c>
      <c r="C549" s="70">
        <v>16</v>
      </c>
      <c r="D549" s="70">
        <v>5</v>
      </c>
      <c r="E549" s="70">
        <v>2019</v>
      </c>
      <c r="F549" s="70" t="s">
        <v>158</v>
      </c>
      <c r="G549" s="70" t="s">
        <v>2296</v>
      </c>
      <c r="H549" s="70" t="s">
        <v>2297</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2313</v>
      </c>
      <c r="B550" s="70">
        <v>85</v>
      </c>
      <c r="C550" s="70">
        <v>17</v>
      </c>
      <c r="D550" s="70">
        <v>5</v>
      </c>
      <c r="E550" s="70">
        <v>2020</v>
      </c>
      <c r="F550" s="70" t="s">
        <v>159</v>
      </c>
      <c r="G550" s="70" t="s">
        <v>2296</v>
      </c>
      <c r="H550" s="70" t="s">
        <v>2297</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2314</v>
      </c>
      <c r="B551" s="70">
        <v>85</v>
      </c>
      <c r="C551" s="70">
        <v>18</v>
      </c>
      <c r="D551" s="70">
        <v>5</v>
      </c>
      <c r="E551" s="70">
        <v>2021</v>
      </c>
      <c r="F551" s="70" t="s">
        <v>160</v>
      </c>
      <c r="G551" s="70" t="s">
        <v>2296</v>
      </c>
      <c r="H551" s="70" t="s">
        <v>2297</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2315</v>
      </c>
      <c r="B552" s="70">
        <v>85</v>
      </c>
      <c r="C552" s="70">
        <v>19</v>
      </c>
      <c r="D552" s="70">
        <v>5</v>
      </c>
      <c r="E552" s="70">
        <v>2022</v>
      </c>
      <c r="F552" s="70" t="s">
        <v>161</v>
      </c>
      <c r="G552" s="70" t="s">
        <v>2296</v>
      </c>
      <c r="H552" s="70" t="s">
        <v>2297</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85</v>
      </c>
      <c r="C553" s="70">
        <v>20</v>
      </c>
      <c r="D553" s="70">
        <v>5</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85</v>
      </c>
      <c r="C554" s="70">
        <v>21</v>
      </c>
      <c r="D554" s="70">
        <v>5</v>
      </c>
      <c r="E554" s="70">
        <v>2024</v>
      </c>
      <c r="F554" s="70" t="s">
        <v>1558</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375</v>
      </c>
      <c r="C555" s="70">
        <v>1</v>
      </c>
      <c r="D555" s="70">
        <v>23</v>
      </c>
      <c r="E555" s="70">
        <v>1990</v>
      </c>
      <c r="F555" s="70" t="s">
        <v>787</v>
      </c>
      <c r="G555" s="70" t="s">
        <v>2319</v>
      </c>
      <c r="H555" s="70" t="s">
        <v>2320</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376</v>
      </c>
      <c r="C556" s="70">
        <v>2</v>
      </c>
      <c r="D556" s="70">
        <v>23</v>
      </c>
      <c r="E556" s="70">
        <v>2005</v>
      </c>
      <c r="F556" s="70" t="s">
        <v>789</v>
      </c>
      <c r="G556" s="70" t="s">
        <v>2319</v>
      </c>
      <c r="H556" s="70" t="s">
        <v>2320</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377</v>
      </c>
      <c r="C557" s="70">
        <v>3</v>
      </c>
      <c r="D557" s="70">
        <v>23</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378</v>
      </c>
      <c r="C558" s="70">
        <v>4</v>
      </c>
      <c r="D558" s="70">
        <v>23</v>
      </c>
      <c r="E558" s="70">
        <v>2007</v>
      </c>
      <c r="F558" s="70" t="s">
        <v>791</v>
      </c>
      <c r="G558" s="1064" t="s">
        <v>2319</v>
      </c>
      <c r="H558" s="70" t="s">
        <v>2320</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379</v>
      </c>
      <c r="C559" s="70">
        <v>5</v>
      </c>
      <c r="D559" s="70">
        <v>23</v>
      </c>
      <c r="E559" s="70">
        <v>2008</v>
      </c>
      <c r="F559" s="70" t="s">
        <v>792</v>
      </c>
      <c r="G559" s="1064" t="s">
        <v>2319</v>
      </c>
      <c r="H559" s="70" t="s">
        <v>2320</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380</v>
      </c>
      <c r="C560" s="70">
        <v>6</v>
      </c>
      <c r="D560" s="70">
        <v>23</v>
      </c>
      <c r="E560" s="70">
        <v>2009</v>
      </c>
      <c r="F560" s="70" t="s">
        <v>176</v>
      </c>
      <c r="G560" s="70" t="s">
        <v>2319</v>
      </c>
      <c r="H560" s="70" t="s">
        <v>2320</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2326</v>
      </c>
      <c r="B561" s="70">
        <v>381</v>
      </c>
      <c r="C561" s="70">
        <v>7</v>
      </c>
      <c r="D561" s="70">
        <v>23</v>
      </c>
      <c r="E561" s="70">
        <v>2010</v>
      </c>
      <c r="F561" s="70" t="s">
        <v>177</v>
      </c>
      <c r="G561" s="70" t="s">
        <v>2319</v>
      </c>
      <c r="H561" s="70" t="s">
        <v>2320</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2327</v>
      </c>
      <c r="B562" s="70">
        <v>382</v>
      </c>
      <c r="C562" s="70">
        <v>8</v>
      </c>
      <c r="D562" s="70">
        <v>23</v>
      </c>
      <c r="E562" s="70">
        <v>2011</v>
      </c>
      <c r="F562" s="70" t="s">
        <v>178</v>
      </c>
      <c r="G562" s="70" t="s">
        <v>2319</v>
      </c>
      <c r="H562" s="70" t="s">
        <v>2320</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2328</v>
      </c>
      <c r="B563" s="70">
        <v>383</v>
      </c>
      <c r="C563" s="70">
        <v>9</v>
      </c>
      <c r="D563" s="70">
        <v>23</v>
      </c>
      <c r="E563" s="70">
        <v>2012</v>
      </c>
      <c r="F563" s="70" t="s">
        <v>179</v>
      </c>
      <c r="G563" s="70" t="s">
        <v>2319</v>
      </c>
      <c r="H563" s="70" t="s">
        <v>2320</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2329</v>
      </c>
      <c r="B564" s="70">
        <v>384</v>
      </c>
      <c r="C564" s="70">
        <v>10</v>
      </c>
      <c r="D564" s="70">
        <v>23</v>
      </c>
      <c r="E564" s="70">
        <v>2013</v>
      </c>
      <c r="F564" s="70" t="s">
        <v>180</v>
      </c>
      <c r="G564" s="70" t="s">
        <v>2319</v>
      </c>
      <c r="H564" s="70" t="s">
        <v>2320</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2330</v>
      </c>
      <c r="B565" s="70">
        <v>385</v>
      </c>
      <c r="C565" s="70">
        <v>11</v>
      </c>
      <c r="D565" s="70">
        <v>23</v>
      </c>
      <c r="E565" s="70">
        <v>2014</v>
      </c>
      <c r="F565" s="70" t="s">
        <v>181</v>
      </c>
      <c r="G565" s="70" t="s">
        <v>2319</v>
      </c>
      <c r="H565" s="70" t="s">
        <v>2320</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2331</v>
      </c>
      <c r="B566" s="70">
        <v>386</v>
      </c>
      <c r="C566" s="70">
        <v>12</v>
      </c>
      <c r="D566" s="70">
        <v>23</v>
      </c>
      <c r="E566" s="70">
        <v>2015</v>
      </c>
      <c r="F566" s="70" t="s">
        <v>182</v>
      </c>
      <c r="G566" s="70" t="s">
        <v>2319</v>
      </c>
      <c r="H566" s="70" t="s">
        <v>2320</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2332</v>
      </c>
      <c r="B567" s="70">
        <v>387</v>
      </c>
      <c r="C567" s="70">
        <v>13</v>
      </c>
      <c r="D567" s="70">
        <v>23</v>
      </c>
      <c r="E567" s="70">
        <v>2016</v>
      </c>
      <c r="F567" s="70" t="s">
        <v>155</v>
      </c>
      <c r="G567" s="70" t="s">
        <v>2319</v>
      </c>
      <c r="H567" s="70" t="s">
        <v>2320</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2333</v>
      </c>
      <c r="B568" s="70">
        <v>388</v>
      </c>
      <c r="C568" s="70">
        <v>14</v>
      </c>
      <c r="D568" s="70">
        <v>23</v>
      </c>
      <c r="E568" s="70">
        <v>2017</v>
      </c>
      <c r="F568" s="70" t="s">
        <v>156</v>
      </c>
      <c r="G568" s="70" t="s">
        <v>2319</v>
      </c>
      <c r="H568" s="70" t="s">
        <v>2320</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2334</v>
      </c>
      <c r="B569" s="70">
        <v>389</v>
      </c>
      <c r="C569" s="70">
        <v>15</v>
      </c>
      <c r="D569" s="70">
        <v>23</v>
      </c>
      <c r="E569" s="70">
        <v>2018</v>
      </c>
      <c r="F569" s="70" t="s">
        <v>183</v>
      </c>
      <c r="G569" s="70" t="s">
        <v>2319</v>
      </c>
      <c r="H569" s="70" t="s">
        <v>2320</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2335</v>
      </c>
      <c r="B570" s="70">
        <v>390</v>
      </c>
      <c r="C570" s="70">
        <v>16</v>
      </c>
      <c r="D570" s="70">
        <v>23</v>
      </c>
      <c r="E570" s="70">
        <v>2019</v>
      </c>
      <c r="F570" s="70" t="s">
        <v>158</v>
      </c>
      <c r="G570" s="70" t="s">
        <v>2319</v>
      </c>
      <c r="H570" s="70" t="s">
        <v>2320</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2336</v>
      </c>
      <c r="B571" s="70">
        <v>391</v>
      </c>
      <c r="C571" s="70">
        <v>17</v>
      </c>
      <c r="D571" s="70">
        <v>23</v>
      </c>
      <c r="E571" s="70">
        <v>2020</v>
      </c>
      <c r="F571" s="70" t="s">
        <v>159</v>
      </c>
      <c r="G571" s="70" t="s">
        <v>2319</v>
      </c>
      <c r="H571" s="70" t="s">
        <v>2320</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2337</v>
      </c>
      <c r="B572" s="70">
        <v>391</v>
      </c>
      <c r="C572" s="70">
        <v>18</v>
      </c>
      <c r="D572" s="70">
        <v>23</v>
      </c>
      <c r="E572" s="70">
        <v>2021</v>
      </c>
      <c r="F572" s="70" t="s">
        <v>160</v>
      </c>
      <c r="G572" s="70" t="s">
        <v>2319</v>
      </c>
      <c r="H572" s="70" t="s">
        <v>2320</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2338</v>
      </c>
      <c r="B573" s="70">
        <v>391</v>
      </c>
      <c r="C573" s="70">
        <v>19</v>
      </c>
      <c r="D573" s="70">
        <v>23</v>
      </c>
      <c r="E573" s="70">
        <v>2022</v>
      </c>
      <c r="F573" s="70" t="s">
        <v>161</v>
      </c>
      <c r="G573" s="70" t="s">
        <v>2319</v>
      </c>
      <c r="H573" s="70" t="s">
        <v>2320</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391</v>
      </c>
      <c r="C574" s="70">
        <v>20</v>
      </c>
      <c r="D574" s="70">
        <v>23</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391</v>
      </c>
      <c r="C575" s="70">
        <v>21</v>
      </c>
      <c r="D575" s="70">
        <v>23</v>
      </c>
      <c r="E575" s="70">
        <v>2024</v>
      </c>
      <c r="F575" s="70" t="s">
        <v>1558</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392</v>
      </c>
      <c r="C576" s="70">
        <v>1</v>
      </c>
      <c r="D576" s="70">
        <v>24</v>
      </c>
      <c r="E576" s="70">
        <v>1990</v>
      </c>
      <c r="F576" s="70" t="s">
        <v>787</v>
      </c>
      <c r="G576" s="70" t="s">
        <v>2342</v>
      </c>
      <c r="H576" s="70" t="s">
        <v>2343</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393</v>
      </c>
      <c r="C577" s="70">
        <v>2</v>
      </c>
      <c r="D577" s="70">
        <v>24</v>
      </c>
      <c r="E577" s="70">
        <v>2005</v>
      </c>
      <c r="F577" s="70" t="s">
        <v>789</v>
      </c>
      <c r="G577" s="1064" t="s">
        <v>2342</v>
      </c>
      <c r="H577" s="70" t="s">
        <v>2343</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394</v>
      </c>
      <c r="C578" s="70">
        <v>3</v>
      </c>
      <c r="D578" s="70">
        <v>24</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395</v>
      </c>
      <c r="C579" s="70">
        <v>4</v>
      </c>
      <c r="D579" s="70">
        <v>24</v>
      </c>
      <c r="E579" s="70">
        <v>2007</v>
      </c>
      <c r="F579" s="70" t="s">
        <v>791</v>
      </c>
      <c r="G579" s="70" t="s">
        <v>2342</v>
      </c>
      <c r="H579" s="70" t="s">
        <v>2343</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396</v>
      </c>
      <c r="C580" s="70">
        <v>5</v>
      </c>
      <c r="D580" s="70">
        <v>24</v>
      </c>
      <c r="E580" s="70">
        <v>2008</v>
      </c>
      <c r="F580" s="70" t="s">
        <v>792</v>
      </c>
      <c r="G580" s="70" t="s">
        <v>2342</v>
      </c>
      <c r="H580" s="70" t="s">
        <v>2343</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397</v>
      </c>
      <c r="C581" s="70">
        <v>6</v>
      </c>
      <c r="D581" s="70">
        <v>24</v>
      </c>
      <c r="E581" s="70">
        <v>2009</v>
      </c>
      <c r="F581" s="70" t="s">
        <v>176</v>
      </c>
      <c r="G581" s="70" t="s">
        <v>2342</v>
      </c>
      <c r="H581" s="70" t="s">
        <v>2343</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2349</v>
      </c>
      <c r="B582" s="70">
        <v>398</v>
      </c>
      <c r="C582" s="70">
        <v>7</v>
      </c>
      <c r="D582" s="70">
        <v>24</v>
      </c>
      <c r="E582" s="70">
        <v>2010</v>
      </c>
      <c r="F582" s="70" t="s">
        <v>177</v>
      </c>
      <c r="G582" s="70" t="s">
        <v>2342</v>
      </c>
      <c r="H582" s="70" t="s">
        <v>2343</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2350</v>
      </c>
      <c r="B583" s="70">
        <v>399</v>
      </c>
      <c r="C583" s="70">
        <v>8</v>
      </c>
      <c r="D583" s="70">
        <v>24</v>
      </c>
      <c r="E583" s="70">
        <v>2011</v>
      </c>
      <c r="F583" s="70" t="s">
        <v>178</v>
      </c>
      <c r="G583" s="70" t="s">
        <v>2342</v>
      </c>
      <c r="H583" s="70" t="s">
        <v>2343</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2351</v>
      </c>
      <c r="B584" s="70">
        <v>400</v>
      </c>
      <c r="C584" s="70">
        <v>9</v>
      </c>
      <c r="D584" s="70">
        <v>24</v>
      </c>
      <c r="E584" s="70">
        <v>2012</v>
      </c>
      <c r="F584" s="70" t="s">
        <v>179</v>
      </c>
      <c r="G584" s="70" t="s">
        <v>2342</v>
      </c>
      <c r="H584" s="70" t="s">
        <v>2343</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2352</v>
      </c>
      <c r="B585" s="70">
        <v>401</v>
      </c>
      <c r="C585" s="70">
        <v>10</v>
      </c>
      <c r="D585" s="70">
        <v>24</v>
      </c>
      <c r="E585" s="70">
        <v>2013</v>
      </c>
      <c r="F585" s="70" t="s">
        <v>180</v>
      </c>
      <c r="G585" s="70" t="s">
        <v>2342</v>
      </c>
      <c r="H585" s="70" t="s">
        <v>2343</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2353</v>
      </c>
      <c r="B586" s="70">
        <v>402</v>
      </c>
      <c r="C586" s="70">
        <v>11</v>
      </c>
      <c r="D586" s="70">
        <v>24</v>
      </c>
      <c r="E586" s="70">
        <v>2014</v>
      </c>
      <c r="F586" s="70" t="s">
        <v>181</v>
      </c>
      <c r="G586" s="70" t="s">
        <v>2342</v>
      </c>
      <c r="H586" s="70" t="s">
        <v>2343</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2354</v>
      </c>
      <c r="B587" s="70">
        <v>403</v>
      </c>
      <c r="C587" s="70">
        <v>12</v>
      </c>
      <c r="D587" s="70">
        <v>24</v>
      </c>
      <c r="E587" s="70">
        <v>2015</v>
      </c>
      <c r="F587" s="70" t="s">
        <v>182</v>
      </c>
      <c r="G587" s="70" t="s">
        <v>2342</v>
      </c>
      <c r="H587" s="70" t="s">
        <v>2343</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2355</v>
      </c>
      <c r="B588" s="70">
        <v>404</v>
      </c>
      <c r="C588" s="70">
        <v>13</v>
      </c>
      <c r="D588" s="70">
        <v>24</v>
      </c>
      <c r="E588" s="70">
        <v>2016</v>
      </c>
      <c r="F588" s="70" t="s">
        <v>155</v>
      </c>
      <c r="G588" s="70" t="s">
        <v>2342</v>
      </c>
      <c r="H588" s="70" t="s">
        <v>2343</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2356</v>
      </c>
      <c r="B589" s="70">
        <v>405</v>
      </c>
      <c r="C589" s="70">
        <v>14</v>
      </c>
      <c r="D589" s="70">
        <v>24</v>
      </c>
      <c r="E589" s="70">
        <v>2017</v>
      </c>
      <c r="F589" s="70" t="s">
        <v>156</v>
      </c>
      <c r="G589" s="70" t="s">
        <v>2342</v>
      </c>
      <c r="H589" s="70" t="s">
        <v>2343</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2357</v>
      </c>
      <c r="B590" s="70">
        <v>406</v>
      </c>
      <c r="C590" s="70">
        <v>15</v>
      </c>
      <c r="D590" s="70">
        <v>24</v>
      </c>
      <c r="E590" s="70">
        <v>2018</v>
      </c>
      <c r="F590" s="70" t="s">
        <v>183</v>
      </c>
      <c r="G590" s="70" t="s">
        <v>2342</v>
      </c>
      <c r="H590" s="70" t="s">
        <v>2343</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2358</v>
      </c>
      <c r="B591" s="70">
        <v>407</v>
      </c>
      <c r="C591" s="70">
        <v>16</v>
      </c>
      <c r="D591" s="70">
        <v>24</v>
      </c>
      <c r="E591" s="70">
        <v>2019</v>
      </c>
      <c r="F591" s="70" t="s">
        <v>158</v>
      </c>
      <c r="G591" s="70" t="s">
        <v>2342</v>
      </c>
      <c r="H591" s="70" t="s">
        <v>2343</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2359</v>
      </c>
      <c r="B592" s="70">
        <v>408</v>
      </c>
      <c r="C592" s="70">
        <v>17</v>
      </c>
      <c r="D592" s="70">
        <v>24</v>
      </c>
      <c r="E592" s="70">
        <v>2020</v>
      </c>
      <c r="F592" s="70" t="s">
        <v>159</v>
      </c>
      <c r="G592" s="70" t="s">
        <v>2342</v>
      </c>
      <c r="H592" s="70" t="s">
        <v>2343</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2360</v>
      </c>
      <c r="B593" s="70">
        <v>408</v>
      </c>
      <c r="C593" s="70">
        <v>18</v>
      </c>
      <c r="D593" s="70">
        <v>24</v>
      </c>
      <c r="E593" s="70">
        <v>2021</v>
      </c>
      <c r="F593" s="70" t="s">
        <v>160</v>
      </c>
      <c r="G593" s="70" t="s">
        <v>2342</v>
      </c>
      <c r="H593" s="70" t="s">
        <v>2343</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2361</v>
      </c>
      <c r="B594" s="70">
        <v>408</v>
      </c>
      <c r="C594" s="70">
        <v>19</v>
      </c>
      <c r="D594" s="70">
        <v>24</v>
      </c>
      <c r="E594" s="70">
        <v>2022</v>
      </c>
      <c r="F594" s="70" t="s">
        <v>161</v>
      </c>
      <c r="G594" s="70" t="s">
        <v>2342</v>
      </c>
      <c r="H594" s="70" t="s">
        <v>2343</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408</v>
      </c>
      <c r="C595" s="70">
        <v>20</v>
      </c>
      <c r="D595" s="70">
        <v>24</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408</v>
      </c>
      <c r="C596" s="70">
        <v>21</v>
      </c>
      <c r="D596" s="70">
        <v>24</v>
      </c>
      <c r="E596" s="70">
        <v>2024</v>
      </c>
      <c r="F596" s="70" t="s">
        <v>1558</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35</v>
      </c>
      <c r="C597" s="70">
        <v>1</v>
      </c>
      <c r="D597" s="70">
        <v>3</v>
      </c>
      <c r="E597" s="70">
        <v>1990</v>
      </c>
      <c r="F597" s="70" t="s">
        <v>787</v>
      </c>
      <c r="G597" s="1064" t="s">
        <v>2365</v>
      </c>
      <c r="H597" s="70" t="s">
        <v>2366</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36</v>
      </c>
      <c r="C598" s="70">
        <v>2</v>
      </c>
      <c r="D598" s="70">
        <v>3</v>
      </c>
      <c r="E598" s="70">
        <v>2005</v>
      </c>
      <c r="F598" s="70" t="s">
        <v>789</v>
      </c>
      <c r="G598" s="70" t="s">
        <v>2365</v>
      </c>
      <c r="H598" s="70" t="s">
        <v>2366</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37</v>
      </c>
      <c r="C599" s="70">
        <v>3</v>
      </c>
      <c r="D599" s="70">
        <v>3</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38</v>
      </c>
      <c r="C600" s="70">
        <v>4</v>
      </c>
      <c r="D600" s="70">
        <v>3</v>
      </c>
      <c r="E600" s="70">
        <v>2007</v>
      </c>
      <c r="F600" s="70" t="s">
        <v>791</v>
      </c>
      <c r="G600" s="70" t="s">
        <v>2365</v>
      </c>
      <c r="H600" s="70" t="s">
        <v>2366</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39</v>
      </c>
      <c r="C601" s="70">
        <v>5</v>
      </c>
      <c r="D601" s="70">
        <v>3</v>
      </c>
      <c r="E601" s="70">
        <v>2008</v>
      </c>
      <c r="F601" s="70" t="s">
        <v>792</v>
      </c>
      <c r="G601" s="70" t="s">
        <v>2365</v>
      </c>
      <c r="H601" s="70" t="s">
        <v>2366</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40</v>
      </c>
      <c r="C602" s="70">
        <v>6</v>
      </c>
      <c r="D602" s="70">
        <v>3</v>
      </c>
      <c r="E602" s="70">
        <v>2009</v>
      </c>
      <c r="F602" s="70" t="s">
        <v>176</v>
      </c>
      <c r="G602" s="70" t="s">
        <v>2365</v>
      </c>
      <c r="H602" s="70" t="s">
        <v>2366</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2372</v>
      </c>
      <c r="B603" s="70">
        <v>41</v>
      </c>
      <c r="C603" s="70">
        <v>7</v>
      </c>
      <c r="D603" s="70">
        <v>3</v>
      </c>
      <c r="E603" s="70">
        <v>2010</v>
      </c>
      <c r="F603" s="70" t="s">
        <v>177</v>
      </c>
      <c r="G603" s="70" t="s">
        <v>2365</v>
      </c>
      <c r="H603" s="70" t="s">
        <v>2366</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2373</v>
      </c>
      <c r="B604" s="70">
        <v>42</v>
      </c>
      <c r="C604" s="70">
        <v>8</v>
      </c>
      <c r="D604" s="70">
        <v>3</v>
      </c>
      <c r="E604" s="70">
        <v>2011</v>
      </c>
      <c r="F604" s="70" t="s">
        <v>178</v>
      </c>
      <c r="G604" s="70" t="s">
        <v>2365</v>
      </c>
      <c r="H604" s="70" t="s">
        <v>2366</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2374</v>
      </c>
      <c r="B605" s="70">
        <v>43</v>
      </c>
      <c r="C605" s="70">
        <v>9</v>
      </c>
      <c r="D605" s="70">
        <v>3</v>
      </c>
      <c r="E605" s="70">
        <v>2012</v>
      </c>
      <c r="F605" s="70" t="s">
        <v>179</v>
      </c>
      <c r="G605" s="70" t="s">
        <v>2365</v>
      </c>
      <c r="H605" s="70" t="s">
        <v>2366</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2375</v>
      </c>
      <c r="B606" s="70">
        <v>44</v>
      </c>
      <c r="C606" s="70">
        <v>10</v>
      </c>
      <c r="D606" s="70">
        <v>3</v>
      </c>
      <c r="E606" s="70">
        <v>2013</v>
      </c>
      <c r="F606" s="70" t="s">
        <v>180</v>
      </c>
      <c r="G606" s="70" t="s">
        <v>2365</v>
      </c>
      <c r="H606" s="70" t="s">
        <v>2366</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2376</v>
      </c>
      <c r="B607" s="70">
        <v>45</v>
      </c>
      <c r="C607" s="70">
        <v>11</v>
      </c>
      <c r="D607" s="70">
        <v>3</v>
      </c>
      <c r="E607" s="70">
        <v>2014</v>
      </c>
      <c r="F607" s="70" t="s">
        <v>181</v>
      </c>
      <c r="G607" s="70" t="s">
        <v>2365</v>
      </c>
      <c r="H607" s="70" t="s">
        <v>2366</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2377</v>
      </c>
      <c r="B608" s="70">
        <v>46</v>
      </c>
      <c r="C608" s="70">
        <v>12</v>
      </c>
      <c r="D608" s="70">
        <v>3</v>
      </c>
      <c r="E608" s="70">
        <v>2015</v>
      </c>
      <c r="F608" s="70" t="s">
        <v>182</v>
      </c>
      <c r="G608" s="70" t="s">
        <v>2365</v>
      </c>
      <c r="H608" s="70" t="s">
        <v>2366</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2378</v>
      </c>
      <c r="B609" s="70">
        <v>47</v>
      </c>
      <c r="C609" s="70">
        <v>13</v>
      </c>
      <c r="D609" s="70">
        <v>3</v>
      </c>
      <c r="E609" s="70">
        <v>2016</v>
      </c>
      <c r="F609" s="70" t="s">
        <v>155</v>
      </c>
      <c r="G609" s="70" t="s">
        <v>2365</v>
      </c>
      <c r="H609" s="70" t="s">
        <v>2366</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2379</v>
      </c>
      <c r="B610" s="70">
        <v>48</v>
      </c>
      <c r="C610" s="70">
        <v>14</v>
      </c>
      <c r="D610" s="70">
        <v>3</v>
      </c>
      <c r="E610" s="70">
        <v>2017</v>
      </c>
      <c r="F610" s="70" t="s">
        <v>156</v>
      </c>
      <c r="G610" s="70" t="s">
        <v>2365</v>
      </c>
      <c r="H610" s="70" t="s">
        <v>2366</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2380</v>
      </c>
      <c r="B611" s="70">
        <v>49</v>
      </c>
      <c r="C611" s="70">
        <v>15</v>
      </c>
      <c r="D611" s="70">
        <v>3</v>
      </c>
      <c r="E611" s="70">
        <v>2018</v>
      </c>
      <c r="F611" s="70" t="s">
        <v>183</v>
      </c>
      <c r="G611" s="70" t="s">
        <v>2365</v>
      </c>
      <c r="H611" s="70" t="s">
        <v>2366</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2381</v>
      </c>
      <c r="B612" s="70">
        <v>50</v>
      </c>
      <c r="C612" s="70">
        <v>16</v>
      </c>
      <c r="D612" s="70">
        <v>3</v>
      </c>
      <c r="E612" s="70">
        <v>2019</v>
      </c>
      <c r="F612" s="70" t="s">
        <v>158</v>
      </c>
      <c r="G612" s="70" t="s">
        <v>2365</v>
      </c>
      <c r="H612" s="70" t="s">
        <v>2366</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2382</v>
      </c>
      <c r="B613" s="70">
        <v>51</v>
      </c>
      <c r="C613" s="70">
        <v>17</v>
      </c>
      <c r="D613" s="70">
        <v>3</v>
      </c>
      <c r="E613" s="70">
        <v>2020</v>
      </c>
      <c r="F613" s="70" t="s">
        <v>159</v>
      </c>
      <c r="G613" s="70" t="s">
        <v>2365</v>
      </c>
      <c r="H613" s="70" t="s">
        <v>2366</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2383</v>
      </c>
      <c r="B614" s="70">
        <v>51</v>
      </c>
      <c r="C614" s="70">
        <v>18</v>
      </c>
      <c r="D614" s="70">
        <v>3</v>
      </c>
      <c r="E614" s="70">
        <v>2021</v>
      </c>
      <c r="F614" s="70" t="s">
        <v>160</v>
      </c>
      <c r="G614" s="70" t="s">
        <v>2365</v>
      </c>
      <c r="H614" s="70" t="s">
        <v>2366</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2384</v>
      </c>
      <c r="B615" s="70">
        <v>51</v>
      </c>
      <c r="C615" s="70">
        <v>19</v>
      </c>
      <c r="D615" s="70">
        <v>3</v>
      </c>
      <c r="E615" s="70">
        <v>2022</v>
      </c>
      <c r="F615" s="70" t="s">
        <v>161</v>
      </c>
      <c r="G615" s="1064" t="s">
        <v>2365</v>
      </c>
      <c r="H615" s="70" t="s">
        <v>2366</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51</v>
      </c>
      <c r="C616" s="70">
        <v>20</v>
      </c>
      <c r="D616" s="70">
        <v>3</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51</v>
      </c>
      <c r="C617" s="70">
        <v>21</v>
      </c>
      <c r="D617" s="70">
        <v>3</v>
      </c>
      <c r="E617" s="70">
        <v>2024</v>
      </c>
      <c r="F617" s="70" t="s">
        <v>1558</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2427</v>
      </c>
      <c r="B624" s="70">
        <v>517</v>
      </c>
      <c r="C624" s="70">
        <v>7</v>
      </c>
      <c r="D624" s="70">
        <v>31</v>
      </c>
      <c r="E624" s="70">
        <v>2010</v>
      </c>
      <c r="F624" s="70" t="s">
        <v>177</v>
      </c>
      <c r="G624" s="70" t="s">
        <v>2420</v>
      </c>
      <c r="H624" s="70" t="s">
        <v>2421</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2428</v>
      </c>
      <c r="B625" s="70">
        <v>518</v>
      </c>
      <c r="C625" s="70">
        <v>8</v>
      </c>
      <c r="D625" s="70">
        <v>31</v>
      </c>
      <c r="E625" s="70">
        <v>2011</v>
      </c>
      <c r="F625" s="70" t="s">
        <v>178</v>
      </c>
      <c r="G625" s="70" t="s">
        <v>2420</v>
      </c>
      <c r="H625" s="70" t="s">
        <v>2421</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2429</v>
      </c>
      <c r="B626" s="70">
        <v>519</v>
      </c>
      <c r="C626" s="70">
        <v>9</v>
      </c>
      <c r="D626" s="70">
        <v>31</v>
      </c>
      <c r="E626" s="70">
        <v>2012</v>
      </c>
      <c r="F626" s="70" t="s">
        <v>179</v>
      </c>
      <c r="G626" s="70" t="s">
        <v>2420</v>
      </c>
      <c r="H626" s="70" t="s">
        <v>2421</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2430</v>
      </c>
      <c r="B627" s="70">
        <v>520</v>
      </c>
      <c r="C627" s="70">
        <v>10</v>
      </c>
      <c r="D627" s="70">
        <v>31</v>
      </c>
      <c r="E627" s="70">
        <v>2013</v>
      </c>
      <c r="F627" s="70" t="s">
        <v>180</v>
      </c>
      <c r="G627" s="70" t="s">
        <v>2420</v>
      </c>
      <c r="H627" s="70" t="s">
        <v>2421</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2431</v>
      </c>
      <c r="B628" s="70">
        <v>521</v>
      </c>
      <c r="C628" s="70">
        <v>11</v>
      </c>
      <c r="D628" s="70">
        <v>31</v>
      </c>
      <c r="E628" s="70">
        <v>2014</v>
      </c>
      <c r="F628" s="70" t="s">
        <v>181</v>
      </c>
      <c r="G628" s="70" t="s">
        <v>2420</v>
      </c>
      <c r="H628" s="70" t="s">
        <v>2421</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2432</v>
      </c>
      <c r="B629" s="70">
        <v>522</v>
      </c>
      <c r="C629" s="70">
        <v>12</v>
      </c>
      <c r="D629" s="70">
        <v>31</v>
      </c>
      <c r="E629" s="70">
        <v>2015</v>
      </c>
      <c r="F629" s="70" t="s">
        <v>182</v>
      </c>
      <c r="G629" s="70" t="s">
        <v>2420</v>
      </c>
      <c r="H629" s="70" t="s">
        <v>2421</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2433</v>
      </c>
      <c r="B630" s="70">
        <v>523</v>
      </c>
      <c r="C630" s="70">
        <v>13</v>
      </c>
      <c r="D630" s="70">
        <v>31</v>
      </c>
      <c r="E630" s="70">
        <v>2016</v>
      </c>
      <c r="F630" s="70" t="s">
        <v>155</v>
      </c>
      <c r="G630" s="70" t="s">
        <v>2420</v>
      </c>
      <c r="H630" s="70" t="s">
        <v>2421</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2434</v>
      </c>
      <c r="B631" s="70">
        <v>524</v>
      </c>
      <c r="C631" s="70">
        <v>14</v>
      </c>
      <c r="D631" s="70">
        <v>31</v>
      </c>
      <c r="E631" s="70">
        <v>2017</v>
      </c>
      <c r="F631" s="70" t="s">
        <v>156</v>
      </c>
      <c r="G631" s="70" t="s">
        <v>2420</v>
      </c>
      <c r="H631" s="70" t="s">
        <v>2421</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2435</v>
      </c>
      <c r="B632" s="70">
        <v>525</v>
      </c>
      <c r="C632" s="70">
        <v>15</v>
      </c>
      <c r="D632" s="70">
        <v>31</v>
      </c>
      <c r="E632" s="70">
        <v>2018</v>
      </c>
      <c r="F632" s="70" t="s">
        <v>183</v>
      </c>
      <c r="G632" s="70" t="s">
        <v>2420</v>
      </c>
      <c r="H632" s="70" t="s">
        <v>2421</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2436</v>
      </c>
      <c r="B633" s="70">
        <v>526</v>
      </c>
      <c r="C633" s="70">
        <v>16</v>
      </c>
      <c r="D633" s="70">
        <v>31</v>
      </c>
      <c r="E633" s="70">
        <v>2019</v>
      </c>
      <c r="F633" s="70" t="s">
        <v>158</v>
      </c>
      <c r="G633" s="70" t="s">
        <v>2420</v>
      </c>
      <c r="H633" s="70" t="s">
        <v>2421</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2437</v>
      </c>
      <c r="B634" s="70">
        <v>527</v>
      </c>
      <c r="C634" s="70">
        <v>17</v>
      </c>
      <c r="D634" s="70">
        <v>31</v>
      </c>
      <c r="E634" s="70">
        <v>2020</v>
      </c>
      <c r="F634" s="70" t="s">
        <v>159</v>
      </c>
      <c r="G634" s="1064" t="s">
        <v>2420</v>
      </c>
      <c r="H634" s="70" t="s">
        <v>2421</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2438</v>
      </c>
      <c r="B635" s="70">
        <v>527</v>
      </c>
      <c r="C635" s="70">
        <v>18</v>
      </c>
      <c r="D635" s="70">
        <v>31</v>
      </c>
      <c r="E635" s="70">
        <v>2021</v>
      </c>
      <c r="F635" s="70" t="s">
        <v>160</v>
      </c>
      <c r="G635" s="1064" t="s">
        <v>2420</v>
      </c>
      <c r="H635" s="70" t="s">
        <v>2421</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2439</v>
      </c>
      <c r="B636" s="70">
        <v>527</v>
      </c>
      <c r="C636" s="70">
        <v>19</v>
      </c>
      <c r="D636" s="70">
        <v>31</v>
      </c>
      <c r="E636" s="70">
        <v>2022</v>
      </c>
      <c r="F636" s="70" t="s">
        <v>161</v>
      </c>
      <c r="G636" s="70" t="s">
        <v>2420</v>
      </c>
      <c r="H636" s="70" t="s">
        <v>2421</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1558</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1839</v>
      </c>
      <c r="B9" s="70">
        <v>1</v>
      </c>
      <c r="C9" s="70">
        <v>1</v>
      </c>
      <c r="D9" s="70">
        <v>1</v>
      </c>
      <c r="E9" s="70">
        <v>1990</v>
      </c>
      <c r="F9" s="70" t="s">
        <v>787</v>
      </c>
      <c r="G9" s="1073" t="s">
        <v>1840</v>
      </c>
      <c r="H9" s="70" t="s">
        <v>1841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1842</v>
      </c>
      <c r="B10" s="70">
        <v>2</v>
      </c>
      <c r="C10" s="70">
        <v>2</v>
      </c>
      <c r="D10" s="70">
        <v>1</v>
      </c>
      <c r="E10" s="70">
        <v>2005</v>
      </c>
      <c r="F10" s="70" t="s">
        <v>789</v>
      </c>
      <c r="G10" s="1073" t="s">
        <v>1840</v>
      </c>
      <c r="H10" s="70" t="s">
        <v>1841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1843</v>
      </c>
      <c r="B11" s="70">
        <v>3</v>
      </c>
      <c r="C11" s="70">
        <v>3</v>
      </c>
      <c r="D11" s="70">
        <v>1</v>
      </c>
      <c r="E11" s="70">
        <v>2006</v>
      </c>
      <c r="F11" s="70" t="s">
        <v>790</v>
      </c>
      <c r="G11" s="1073" t="s">
        <v>1840</v>
      </c>
      <c r="H11" s="70" t="s">
        <v>1841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1844</v>
      </c>
      <c r="B12" s="70">
        <v>4</v>
      </c>
      <c r="C12" s="70">
        <v>4</v>
      </c>
      <c r="D12" s="70">
        <v>1</v>
      </c>
      <c r="E12" s="70">
        <v>2007</v>
      </c>
      <c r="F12" s="70" t="s">
        <v>791</v>
      </c>
      <c r="G12" s="1073" t="s">
        <v>1840</v>
      </c>
      <c r="H12" s="70" t="s">
        <v>1841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1845</v>
      </c>
      <c r="B13" s="70">
        <v>5</v>
      </c>
      <c r="C13" s="70">
        <v>5</v>
      </c>
      <c r="D13" s="70">
        <v>1</v>
      </c>
      <c r="E13" s="70">
        <v>2008</v>
      </c>
      <c r="F13" s="70" t="s">
        <v>792</v>
      </c>
      <c r="G13" s="1073" t="s">
        <v>1840</v>
      </c>
      <c r="H13" s="70" t="s">
        <v>1841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1846</v>
      </c>
      <c r="B14" s="70">
        <v>6</v>
      </c>
      <c r="C14" s="70">
        <v>6</v>
      </c>
      <c r="D14" s="70">
        <v>1</v>
      </c>
      <c r="E14" s="70">
        <v>2009</v>
      </c>
      <c r="F14" s="70" t="s">
        <v>176</v>
      </c>
      <c r="G14" s="1073" t="s">
        <v>1840</v>
      </c>
      <c r="H14" s="70" t="s">
        <v>1841</v>
      </c>
      <c r="I14" s="1066"/>
      <c r="J14" s="73">
        <v>0</v>
      </c>
      <c r="K14" s="73">
        <v>0</v>
      </c>
      <c r="L14" s="73">
        <v>0</v>
      </c>
      <c r="M14" s="73">
        <v>0</v>
      </c>
      <c r="N14" s="73">
        <v>4.49</v>
      </c>
      <c r="O14" s="73">
        <v>0</v>
      </c>
      <c r="P14" s="73">
        <v>0</v>
      </c>
      <c r="Q14" s="73">
        <v>0</v>
      </c>
      <c r="R14" s="73">
        <v>11.87</v>
      </c>
      <c r="S14" s="73">
        <v>10</v>
      </c>
      <c r="T14" s="73">
        <v>0</v>
      </c>
      <c r="U14" s="73">
        <v>0</v>
      </c>
      <c r="V14" s="73">
        <v>0</v>
      </c>
      <c r="W14" s="73">
        <v>3.91</v>
      </c>
      <c r="X14" s="73">
        <v>7.68</v>
      </c>
      <c r="Y14" s="73">
        <v>3.13</v>
      </c>
      <c r="Z14" s="73">
        <v>0</v>
      </c>
      <c r="AA14" s="73">
        <v>16.25</v>
      </c>
      <c r="AB14" s="73">
        <v>0</v>
      </c>
      <c r="AC14" s="73">
        <v>0</v>
      </c>
      <c r="AD14" s="73">
        <v>0</v>
      </c>
      <c r="AE14" s="73">
        <v>0</v>
      </c>
      <c r="AF14" s="73">
        <v>0</v>
      </c>
      <c r="AG14" s="73">
        <v>6.37</v>
      </c>
      <c r="AH14" s="73">
        <v>5.93</v>
      </c>
      <c r="AI14" s="73">
        <v>0</v>
      </c>
      <c r="AJ14" s="73">
        <v>12</v>
      </c>
      <c r="AK14" s="73">
        <v>107.8</v>
      </c>
      <c r="AL14" s="73">
        <v>11.32</v>
      </c>
      <c r="AM14" s="73">
        <v>5.9880000000000004</v>
      </c>
      <c r="AN14" s="73">
        <v>114.768</v>
      </c>
      <c r="AO14" s="73">
        <v>0</v>
      </c>
      <c r="AP14" s="73">
        <v>0</v>
      </c>
      <c r="AQ14" s="73">
        <v>0</v>
      </c>
      <c r="AR14" s="73">
        <v>0</v>
      </c>
      <c r="AS14" s="73">
        <v>0</v>
      </c>
      <c r="AT14" s="73">
        <v>36.4</v>
      </c>
      <c r="AU14" s="73">
        <v>0</v>
      </c>
      <c r="AV14" s="73">
        <v>7.38</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2.96</v>
      </c>
      <c r="BN14" s="73">
        <v>0</v>
      </c>
      <c r="BO14" s="73">
        <v>0</v>
      </c>
      <c r="BP14" s="73">
        <v>0</v>
      </c>
      <c r="BQ14" s="73">
        <v>0</v>
      </c>
      <c r="BR14" s="73">
        <v>0</v>
      </c>
      <c r="BS14" s="73">
        <v>0</v>
      </c>
      <c r="BT14" s="73">
        <v>9.3000000000000007</v>
      </c>
      <c r="BU14" s="73">
        <v>0</v>
      </c>
      <c r="BV14" s="73">
        <v>0</v>
      </c>
      <c r="BW14" s="73">
        <v>0</v>
      </c>
      <c r="BX14" s="73">
        <v>0</v>
      </c>
      <c r="BY14" s="73">
        <v>0</v>
      </c>
      <c r="BZ14" s="73">
        <v>3.38</v>
      </c>
      <c r="CA14" s="73">
        <v>0</v>
      </c>
      <c r="CB14" s="73">
        <v>0</v>
      </c>
      <c r="CC14" s="73">
        <v>0</v>
      </c>
      <c r="CD14" s="73">
        <v>0</v>
      </c>
      <c r="CE14" s="73">
        <v>7.9580000000000002</v>
      </c>
      <c r="CF14" s="73">
        <v>0</v>
      </c>
      <c r="CG14" s="73">
        <v>0</v>
      </c>
      <c r="CH14" s="73">
        <v>0</v>
      </c>
      <c r="CI14" s="73">
        <v>3.93</v>
      </c>
      <c r="CJ14" s="73">
        <v>0</v>
      </c>
      <c r="CK14" s="73">
        <v>0</v>
      </c>
      <c r="CL14" s="73">
        <v>10.79</v>
      </c>
      <c r="CM14" s="73">
        <v>0</v>
      </c>
      <c r="CN14" s="73">
        <v>11.75</v>
      </c>
      <c r="CO14" s="73">
        <v>0</v>
      </c>
      <c r="CP14" s="73">
        <v>0</v>
      </c>
      <c r="CQ14" s="73">
        <v>0</v>
      </c>
      <c r="CR14" s="73">
        <v>0</v>
      </c>
      <c r="CS14" s="73">
        <v>35.662999999999997</v>
      </c>
      <c r="CT14" s="73">
        <v>0</v>
      </c>
      <c r="CU14" s="73">
        <v>0</v>
      </c>
      <c r="CV14" s="73">
        <v>0</v>
      </c>
      <c r="CW14" s="73">
        <v>0</v>
      </c>
      <c r="CX14" s="73">
        <v>0</v>
      </c>
      <c r="CY14" s="73">
        <v>0</v>
      </c>
      <c r="CZ14" s="73">
        <v>8.52</v>
      </c>
      <c r="DA14" s="73">
        <v>0</v>
      </c>
      <c r="DB14" s="73">
        <v>0</v>
      </c>
      <c r="DC14" s="73">
        <v>0</v>
      </c>
      <c r="DD14" s="73">
        <v>0</v>
      </c>
      <c r="DE14" s="73">
        <v>0</v>
      </c>
      <c r="DF14" s="73">
        <v>0</v>
      </c>
      <c r="DG14" s="73">
        <v>0</v>
      </c>
      <c r="DH14" s="73">
        <v>0</v>
      </c>
      <c r="DI14" s="73">
        <v>0</v>
      </c>
      <c r="DJ14" s="73">
        <v>0</v>
      </c>
      <c r="DK14" s="73">
        <v>0</v>
      </c>
      <c r="DL14" s="73">
        <v>0</v>
      </c>
      <c r="DM14" s="73">
        <v>0</v>
      </c>
      <c r="DN14" s="73">
        <v>0</v>
      </c>
      <c r="DO14" s="73">
        <v>4.49</v>
      </c>
      <c r="DP14" s="73">
        <v>0</v>
      </c>
      <c r="DQ14" s="73">
        <v>0</v>
      </c>
      <c r="DR14" s="73">
        <v>0</v>
      </c>
      <c r="DS14" s="73">
        <v>11.87</v>
      </c>
      <c r="DT14" s="73">
        <v>10</v>
      </c>
      <c r="DU14" s="73">
        <v>0</v>
      </c>
      <c r="DV14" s="73">
        <v>0</v>
      </c>
      <c r="DW14" s="73">
        <v>0</v>
      </c>
      <c r="DX14" s="73">
        <v>3.91</v>
      </c>
      <c r="DY14" s="73">
        <v>7.68</v>
      </c>
      <c r="DZ14" s="73">
        <v>3.13</v>
      </c>
      <c r="EA14" s="73">
        <v>0</v>
      </c>
      <c r="EB14" s="73">
        <v>16.25</v>
      </c>
      <c r="EC14" s="73">
        <v>0</v>
      </c>
      <c r="ED14" s="73">
        <v>0</v>
      </c>
      <c r="EE14" s="73">
        <v>0</v>
      </c>
      <c r="EF14" s="73">
        <v>0</v>
      </c>
      <c r="EG14" s="73">
        <v>0</v>
      </c>
      <c r="EH14" s="73">
        <v>6.37</v>
      </c>
      <c r="EI14" s="73">
        <v>5.93</v>
      </c>
      <c r="EJ14" s="73">
        <v>0</v>
      </c>
      <c r="EK14" s="73">
        <v>12</v>
      </c>
      <c r="EL14" s="73">
        <v>107.8</v>
      </c>
      <c r="EM14" s="73">
        <v>11.32</v>
      </c>
      <c r="EN14" s="73">
        <v>5.9880000000000004</v>
      </c>
      <c r="EO14" s="73">
        <v>114.768</v>
      </c>
      <c r="EP14" s="73">
        <v>0</v>
      </c>
      <c r="EQ14" s="73">
        <v>0</v>
      </c>
      <c r="ER14" s="73">
        <v>0</v>
      </c>
      <c r="ES14" s="73">
        <v>0</v>
      </c>
      <c r="ET14" s="73">
        <v>0</v>
      </c>
      <c r="EU14" s="73">
        <v>36.4</v>
      </c>
      <c r="EV14" s="73">
        <v>0</v>
      </c>
      <c r="EW14" s="73">
        <v>7.38</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2.96</v>
      </c>
      <c r="FO14" s="73">
        <v>0</v>
      </c>
      <c r="FP14" s="73">
        <v>0</v>
      </c>
      <c r="FQ14" s="73">
        <v>0</v>
      </c>
      <c r="FR14" s="73">
        <v>0</v>
      </c>
      <c r="FS14" s="73">
        <v>0</v>
      </c>
      <c r="FT14" s="73">
        <v>0</v>
      </c>
      <c r="FU14" s="73">
        <v>9.3000000000000007</v>
      </c>
      <c r="FV14" s="73">
        <v>0</v>
      </c>
      <c r="FW14" s="73">
        <v>0</v>
      </c>
      <c r="FX14" s="73">
        <v>0</v>
      </c>
      <c r="FY14" s="73">
        <v>0</v>
      </c>
      <c r="FZ14" s="73">
        <v>0</v>
      </c>
      <c r="GA14" s="73">
        <v>3.38</v>
      </c>
      <c r="GB14" s="73">
        <v>0</v>
      </c>
      <c r="GC14" s="73">
        <v>0</v>
      </c>
      <c r="GD14" s="73">
        <v>0</v>
      </c>
      <c r="GE14" s="73">
        <v>0</v>
      </c>
      <c r="GF14" s="73">
        <v>7.9580000000000002</v>
      </c>
      <c r="GG14" s="73">
        <v>0</v>
      </c>
      <c r="GH14" s="73">
        <v>0</v>
      </c>
      <c r="GI14" s="73">
        <v>0</v>
      </c>
      <c r="GJ14" s="73">
        <v>3.93</v>
      </c>
      <c r="GK14" s="73">
        <v>0</v>
      </c>
      <c r="GL14" s="73">
        <v>0</v>
      </c>
      <c r="GM14" s="73">
        <v>10.79</v>
      </c>
      <c r="GN14" s="73">
        <v>0</v>
      </c>
      <c r="GO14" s="73">
        <v>11.75</v>
      </c>
      <c r="GP14" s="73">
        <v>0</v>
      </c>
      <c r="GQ14" s="73">
        <v>0</v>
      </c>
      <c r="GR14" s="73">
        <v>0</v>
      </c>
      <c r="GS14" s="73">
        <v>0</v>
      </c>
      <c r="GT14" s="73">
        <v>35.662999999999997</v>
      </c>
      <c r="GU14" s="73">
        <v>0</v>
      </c>
      <c r="GV14" s="73">
        <v>0</v>
      </c>
      <c r="GW14" s="73">
        <v>0</v>
      </c>
      <c r="GX14" s="73">
        <v>0</v>
      </c>
      <c r="GY14" s="73">
        <v>0</v>
      </c>
      <c r="GZ14" s="73">
        <v>0</v>
      </c>
      <c r="HA14" s="73">
        <v>8.52</v>
      </c>
      <c r="HB14" s="73">
        <v>0</v>
      </c>
      <c r="HC14" s="73">
        <v>0</v>
      </c>
      <c r="HD14" s="73">
        <v>0</v>
      </c>
      <c r="HE14" s="73">
        <v>0</v>
      </c>
      <c r="HF14" s="73">
        <v>0</v>
      </c>
      <c r="HG14" s="73">
        <v>0</v>
      </c>
      <c r="HH14" s="73">
        <v>0</v>
      </c>
      <c r="HI14" s="73">
        <v>4.49</v>
      </c>
      <c r="HJ14" s="73">
        <v>0</v>
      </c>
      <c r="HK14" s="73">
        <v>317.01600000000002</v>
      </c>
      <c r="HL14" s="73">
        <v>0</v>
      </c>
      <c r="HM14" s="73">
        <v>43.78</v>
      </c>
      <c r="HN14" s="73">
        <v>0</v>
      </c>
      <c r="HO14" s="73">
        <v>2.96</v>
      </c>
      <c r="HP14" s="73">
        <v>9.3000000000000007</v>
      </c>
      <c r="HQ14" s="73">
        <v>3.38</v>
      </c>
      <c r="HR14" s="73">
        <v>7.9580000000000002</v>
      </c>
      <c r="HS14" s="73">
        <v>0</v>
      </c>
      <c r="HT14" s="73">
        <v>3.93</v>
      </c>
      <c r="HU14" s="73">
        <v>10.79</v>
      </c>
      <c r="HV14" s="73">
        <v>11.75</v>
      </c>
      <c r="HW14" s="73">
        <v>0</v>
      </c>
      <c r="HX14" s="73">
        <v>44.183</v>
      </c>
      <c r="HY14" s="73">
        <v>0</v>
      </c>
      <c r="HZ14" s="73">
        <v>0</v>
      </c>
      <c r="IA14" s="73">
        <v>0</v>
      </c>
      <c r="IB14" s="73">
        <v>0</v>
      </c>
      <c r="IC14" s="73">
        <v>0</v>
      </c>
      <c r="ID14" s="73">
        <v>4.49</v>
      </c>
      <c r="IE14" s="73">
        <v>0</v>
      </c>
      <c r="IF14" s="73">
        <v>317.01600000000002</v>
      </c>
      <c r="IG14" s="73">
        <v>0</v>
      </c>
      <c r="IH14" s="73">
        <v>43.78</v>
      </c>
      <c r="II14" s="73">
        <v>0</v>
      </c>
      <c r="IJ14" s="73">
        <v>2.96</v>
      </c>
      <c r="IK14" s="73">
        <v>9.3000000000000007</v>
      </c>
      <c r="IL14" s="73">
        <v>3.38</v>
      </c>
      <c r="IM14" s="73">
        <v>7.9580000000000002</v>
      </c>
      <c r="IN14" s="73">
        <v>0</v>
      </c>
      <c r="IO14" s="73">
        <v>3.93</v>
      </c>
      <c r="IP14" s="73">
        <v>10.79</v>
      </c>
      <c r="IQ14" s="73">
        <v>11.75</v>
      </c>
      <c r="IR14" s="73">
        <v>0</v>
      </c>
      <c r="IS14" s="73">
        <v>44.183</v>
      </c>
      <c r="IT14" s="73">
        <v>0</v>
      </c>
      <c r="IU14" s="73">
        <v>0</v>
      </c>
      <c r="IV14" s="74">
        <v>0</v>
      </c>
      <c r="IW14" s="71">
        <v>0</v>
      </c>
      <c r="IX14" s="71">
        <v>0</v>
      </c>
      <c r="IY14" s="71">
        <v>0</v>
      </c>
      <c r="IZ14" s="71">
        <v>0</v>
      </c>
      <c r="JA14" s="71">
        <v>1</v>
      </c>
      <c r="JB14" s="71">
        <v>0</v>
      </c>
      <c r="JC14" s="71">
        <v>0</v>
      </c>
      <c r="JD14" s="71">
        <v>0</v>
      </c>
      <c r="JE14" s="71">
        <v>3</v>
      </c>
      <c r="JF14" s="71">
        <v>1</v>
      </c>
      <c r="JG14" s="71">
        <v>0</v>
      </c>
      <c r="JH14" s="71">
        <v>0</v>
      </c>
      <c r="JI14" s="71">
        <v>0</v>
      </c>
      <c r="JJ14" s="71">
        <v>1</v>
      </c>
      <c r="JK14" s="71">
        <v>1</v>
      </c>
      <c r="JL14" s="71">
        <v>1</v>
      </c>
      <c r="JM14" s="71">
        <v>0</v>
      </c>
      <c r="JN14" s="71">
        <v>4</v>
      </c>
      <c r="JO14" s="71">
        <v>0</v>
      </c>
      <c r="JP14" s="71">
        <v>0</v>
      </c>
      <c r="JQ14" s="71">
        <v>0</v>
      </c>
      <c r="JR14" s="71">
        <v>0</v>
      </c>
      <c r="JS14" s="71">
        <v>0</v>
      </c>
      <c r="JT14" s="71">
        <v>1</v>
      </c>
      <c r="JU14" s="71">
        <v>1</v>
      </c>
      <c r="JV14" s="71">
        <v>0</v>
      </c>
      <c r="JW14" s="71">
        <v>1</v>
      </c>
      <c r="JX14" s="71">
        <v>3</v>
      </c>
      <c r="JY14" s="71">
        <v>2</v>
      </c>
      <c r="JZ14" s="71">
        <v>1</v>
      </c>
      <c r="KA14" s="71">
        <v>6</v>
      </c>
      <c r="KB14" s="71">
        <v>0</v>
      </c>
      <c r="KC14" s="71">
        <v>0</v>
      </c>
      <c r="KD14" s="71">
        <v>0</v>
      </c>
      <c r="KE14" s="71">
        <v>0</v>
      </c>
      <c r="KF14" s="71">
        <v>0</v>
      </c>
      <c r="KG14" s="71">
        <v>1</v>
      </c>
      <c r="KH14" s="71">
        <v>0</v>
      </c>
      <c r="KI14" s="71">
        <v>2</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1</v>
      </c>
      <c r="LH14" s="71">
        <v>0</v>
      </c>
      <c r="LI14" s="71">
        <v>0</v>
      </c>
      <c r="LJ14" s="71">
        <v>0</v>
      </c>
      <c r="LK14" s="71">
        <v>0</v>
      </c>
      <c r="LL14" s="71">
        <v>0</v>
      </c>
      <c r="LM14" s="71">
        <v>1</v>
      </c>
      <c r="LN14" s="71">
        <v>0</v>
      </c>
      <c r="LO14" s="71">
        <v>0</v>
      </c>
      <c r="LP14" s="71">
        <v>0</v>
      </c>
      <c r="LQ14" s="71">
        <v>0</v>
      </c>
      <c r="LR14" s="71">
        <v>2</v>
      </c>
      <c r="LS14" s="71">
        <v>0</v>
      </c>
      <c r="LT14" s="71">
        <v>0</v>
      </c>
      <c r="LU14" s="71">
        <v>0</v>
      </c>
      <c r="LV14" s="71">
        <v>1</v>
      </c>
      <c r="LW14" s="71">
        <v>0</v>
      </c>
      <c r="LX14" s="71">
        <v>0</v>
      </c>
      <c r="LY14" s="71">
        <v>3</v>
      </c>
      <c r="LZ14" s="71">
        <v>0</v>
      </c>
      <c r="MA14" s="71">
        <v>2</v>
      </c>
      <c r="MB14" s="71">
        <v>0</v>
      </c>
      <c r="MC14" s="71">
        <v>0</v>
      </c>
      <c r="MD14" s="71">
        <v>0</v>
      </c>
      <c r="ME14" s="71">
        <v>0</v>
      </c>
      <c r="MF14" s="71">
        <v>1</v>
      </c>
      <c r="MG14" s="71">
        <v>0</v>
      </c>
      <c r="MH14" s="71">
        <v>0</v>
      </c>
      <c r="MI14" s="71">
        <v>0</v>
      </c>
      <c r="MJ14" s="71">
        <v>0</v>
      </c>
      <c r="MK14" s="71">
        <v>0</v>
      </c>
      <c r="ML14" s="71">
        <v>0</v>
      </c>
      <c r="MM14" s="71">
        <v>1</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3</v>
      </c>
      <c r="NG14" s="71">
        <v>1</v>
      </c>
      <c r="NH14" s="71">
        <v>0</v>
      </c>
      <c r="NI14" s="71">
        <v>0</v>
      </c>
      <c r="NJ14" s="71">
        <v>0</v>
      </c>
      <c r="NK14" s="71">
        <v>1</v>
      </c>
      <c r="NL14" s="71">
        <v>1</v>
      </c>
      <c r="NM14" s="71">
        <v>1</v>
      </c>
      <c r="NN14" s="71">
        <v>0</v>
      </c>
      <c r="NO14" s="71">
        <v>4</v>
      </c>
      <c r="NP14" s="71">
        <v>0</v>
      </c>
      <c r="NQ14" s="71">
        <v>0</v>
      </c>
      <c r="NR14" s="71">
        <v>0</v>
      </c>
      <c r="NS14" s="71">
        <v>0</v>
      </c>
      <c r="NT14" s="71">
        <v>0</v>
      </c>
      <c r="NU14" s="71">
        <v>1</v>
      </c>
      <c r="NV14" s="71">
        <v>1</v>
      </c>
      <c r="NW14" s="71">
        <v>0</v>
      </c>
      <c r="NX14" s="71">
        <v>1</v>
      </c>
      <c r="NY14" s="71">
        <v>3</v>
      </c>
      <c r="NZ14" s="71">
        <v>2</v>
      </c>
      <c r="OA14" s="71">
        <v>1</v>
      </c>
      <c r="OB14" s="71">
        <v>6</v>
      </c>
      <c r="OC14" s="71">
        <v>0</v>
      </c>
      <c r="OD14" s="71">
        <v>0</v>
      </c>
      <c r="OE14" s="71">
        <v>0</v>
      </c>
      <c r="OF14" s="71">
        <v>0</v>
      </c>
      <c r="OG14" s="71">
        <v>0</v>
      </c>
      <c r="OH14" s="71">
        <v>1</v>
      </c>
      <c r="OI14" s="71">
        <v>0</v>
      </c>
      <c r="OJ14" s="71">
        <v>2</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1</v>
      </c>
      <c r="PI14" s="71">
        <v>0</v>
      </c>
      <c r="PJ14" s="71">
        <v>0</v>
      </c>
      <c r="PK14" s="71">
        <v>0</v>
      </c>
      <c r="PL14" s="71">
        <v>0</v>
      </c>
      <c r="PM14" s="71">
        <v>0</v>
      </c>
      <c r="PN14" s="71">
        <v>1</v>
      </c>
      <c r="PO14" s="71">
        <v>0</v>
      </c>
      <c r="PP14" s="71">
        <v>0</v>
      </c>
      <c r="PQ14" s="71">
        <v>0</v>
      </c>
      <c r="PR14" s="71">
        <v>0</v>
      </c>
      <c r="PS14" s="71">
        <v>2</v>
      </c>
      <c r="PT14" s="71">
        <v>0</v>
      </c>
      <c r="PU14" s="71">
        <v>0</v>
      </c>
      <c r="PV14" s="71">
        <v>0</v>
      </c>
      <c r="PW14" s="71">
        <v>1</v>
      </c>
      <c r="PX14" s="71">
        <v>0</v>
      </c>
      <c r="PY14" s="71">
        <v>0</v>
      </c>
      <c r="PZ14" s="71">
        <v>3</v>
      </c>
      <c r="QA14" s="71">
        <v>0</v>
      </c>
      <c r="QB14" s="71">
        <v>2</v>
      </c>
      <c r="QC14" s="71">
        <v>0</v>
      </c>
      <c r="QD14" s="71">
        <v>0</v>
      </c>
      <c r="QE14" s="71">
        <v>0</v>
      </c>
      <c r="QF14" s="71">
        <v>0</v>
      </c>
      <c r="QG14" s="71">
        <v>1</v>
      </c>
      <c r="QH14" s="71">
        <v>0</v>
      </c>
      <c r="QI14" s="71">
        <v>0</v>
      </c>
      <c r="QJ14" s="71">
        <v>0</v>
      </c>
      <c r="QK14" s="71">
        <v>0</v>
      </c>
      <c r="QL14" s="71">
        <v>0</v>
      </c>
      <c r="QM14" s="71">
        <v>0</v>
      </c>
      <c r="QN14" s="71">
        <v>1</v>
      </c>
      <c r="QO14" s="71">
        <v>0</v>
      </c>
      <c r="QP14" s="71">
        <v>0</v>
      </c>
      <c r="QQ14" s="71">
        <v>0</v>
      </c>
      <c r="QR14" s="71">
        <v>0</v>
      </c>
      <c r="QS14" s="71">
        <v>0</v>
      </c>
      <c r="QT14" s="71">
        <v>0</v>
      </c>
      <c r="QU14" s="71">
        <v>0</v>
      </c>
      <c r="QV14" s="71">
        <v>1</v>
      </c>
      <c r="QW14" s="71">
        <v>0</v>
      </c>
      <c r="QX14" s="71">
        <v>26</v>
      </c>
      <c r="QY14" s="71">
        <v>0</v>
      </c>
      <c r="QZ14" s="71">
        <v>3</v>
      </c>
      <c r="RA14" s="71">
        <v>0</v>
      </c>
      <c r="RB14" s="71">
        <v>1</v>
      </c>
      <c r="RC14" s="71">
        <v>1</v>
      </c>
      <c r="RD14" s="71">
        <v>1</v>
      </c>
      <c r="RE14" s="71">
        <v>2</v>
      </c>
      <c r="RF14" s="71">
        <v>0</v>
      </c>
      <c r="RG14" s="71">
        <v>1</v>
      </c>
      <c r="RH14" s="71">
        <v>3</v>
      </c>
      <c r="RI14" s="71">
        <v>2</v>
      </c>
      <c r="RJ14" s="71">
        <v>0</v>
      </c>
      <c r="RK14" s="71">
        <v>2</v>
      </c>
      <c r="RL14" s="71">
        <v>0</v>
      </c>
      <c r="RM14" s="71">
        <v>0</v>
      </c>
      <c r="RN14" s="71">
        <v>0</v>
      </c>
      <c r="RO14" s="71">
        <v>0</v>
      </c>
      <c r="RP14" s="71">
        <v>0</v>
      </c>
      <c r="RQ14" s="71">
        <v>1</v>
      </c>
      <c r="RR14" s="71">
        <v>0</v>
      </c>
      <c r="RS14" s="71">
        <v>26</v>
      </c>
      <c r="RT14" s="71">
        <v>0</v>
      </c>
      <c r="RU14" s="71">
        <v>3</v>
      </c>
      <c r="RV14" s="71">
        <v>0</v>
      </c>
      <c r="RW14" s="71">
        <v>1</v>
      </c>
      <c r="RX14" s="71">
        <v>1</v>
      </c>
      <c r="RY14" s="71">
        <v>1</v>
      </c>
      <c r="RZ14" s="71">
        <v>2</v>
      </c>
      <c r="SA14" s="71">
        <v>0</v>
      </c>
      <c r="SB14" s="71">
        <v>1</v>
      </c>
      <c r="SC14" s="71">
        <v>3</v>
      </c>
      <c r="SD14" s="71">
        <v>2</v>
      </c>
      <c r="SE14" s="71">
        <v>0</v>
      </c>
      <c r="SF14" s="71">
        <v>2</v>
      </c>
      <c r="SG14" s="71">
        <v>0</v>
      </c>
      <c r="SH14" s="71">
        <v>0</v>
      </c>
    </row>
    <row r="15" spans="1:503">
      <c r="A15" s="16" t="s">
        <v>1847</v>
      </c>
      <c r="B15" s="70">
        <v>7</v>
      </c>
      <c r="C15" s="70">
        <v>7</v>
      </c>
      <c r="D15" s="70">
        <v>1</v>
      </c>
      <c r="E15" s="70">
        <v>2010</v>
      </c>
      <c r="F15" s="70" t="s">
        <v>177</v>
      </c>
      <c r="G15" s="1073" t="s">
        <v>1840</v>
      </c>
      <c r="H15" s="70" t="s">
        <v>1841</v>
      </c>
      <c r="I15" s="1066"/>
      <c r="J15" s="73">
        <v>0</v>
      </c>
      <c r="K15" s="73">
        <v>0</v>
      </c>
      <c r="L15" s="73">
        <v>0</v>
      </c>
      <c r="M15" s="73">
        <v>0</v>
      </c>
      <c r="N15" s="73">
        <v>4.181</v>
      </c>
      <c r="O15" s="73">
        <v>0</v>
      </c>
      <c r="P15" s="73">
        <v>0</v>
      </c>
      <c r="Q15" s="73">
        <v>0</v>
      </c>
      <c r="R15" s="73">
        <v>12.618</v>
      </c>
      <c r="S15" s="73">
        <v>10.6</v>
      </c>
      <c r="T15" s="73">
        <v>0</v>
      </c>
      <c r="U15" s="73">
        <v>0</v>
      </c>
      <c r="V15" s="73">
        <v>0</v>
      </c>
      <c r="W15" s="73">
        <v>4.0170000000000003</v>
      </c>
      <c r="X15" s="73">
        <v>7.5570000000000004</v>
      </c>
      <c r="Y15" s="73">
        <v>3.0979999999999999</v>
      </c>
      <c r="Z15" s="73">
        <v>0</v>
      </c>
      <c r="AA15" s="73">
        <v>14.989000000000001</v>
      </c>
      <c r="AB15" s="73">
        <v>0</v>
      </c>
      <c r="AC15" s="73">
        <v>0</v>
      </c>
      <c r="AD15" s="73">
        <v>0</v>
      </c>
      <c r="AE15" s="73">
        <v>0</v>
      </c>
      <c r="AF15" s="73">
        <v>0</v>
      </c>
      <c r="AG15" s="73">
        <v>7.5389999999999997</v>
      </c>
      <c r="AH15" s="73">
        <v>7.1980000000000004</v>
      </c>
      <c r="AI15" s="73">
        <v>0</v>
      </c>
      <c r="AJ15" s="73">
        <v>12.731999999999999</v>
      </c>
      <c r="AK15" s="73">
        <v>86.477000000000004</v>
      </c>
      <c r="AL15" s="73">
        <v>14.569000000000001</v>
      </c>
      <c r="AM15" s="73">
        <v>0</v>
      </c>
      <c r="AN15" s="73">
        <v>122.06</v>
      </c>
      <c r="AO15" s="73">
        <v>0</v>
      </c>
      <c r="AP15" s="73">
        <v>0</v>
      </c>
      <c r="AQ15" s="73">
        <v>0</v>
      </c>
      <c r="AR15" s="73">
        <v>0</v>
      </c>
      <c r="AS15" s="73">
        <v>0</v>
      </c>
      <c r="AT15" s="73">
        <v>36.292000000000002</v>
      </c>
      <c r="AU15" s="73">
        <v>0</v>
      </c>
      <c r="AV15" s="73">
        <v>7.3129999999999997</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2.5710000000000002</v>
      </c>
      <c r="BN15" s="73">
        <v>0</v>
      </c>
      <c r="BO15" s="73">
        <v>0</v>
      </c>
      <c r="BP15" s="73">
        <v>0</v>
      </c>
      <c r="BQ15" s="73">
        <v>0</v>
      </c>
      <c r="BR15" s="73">
        <v>0</v>
      </c>
      <c r="BS15" s="73">
        <v>0</v>
      </c>
      <c r="BT15" s="73">
        <v>0</v>
      </c>
      <c r="BU15" s="73">
        <v>0</v>
      </c>
      <c r="BV15" s="73">
        <v>0</v>
      </c>
      <c r="BW15" s="73">
        <v>0</v>
      </c>
      <c r="BX15" s="73">
        <v>0</v>
      </c>
      <c r="BY15" s="73">
        <v>0</v>
      </c>
      <c r="BZ15" s="73">
        <v>4.2130000000000001</v>
      </c>
      <c r="CA15" s="73">
        <v>0</v>
      </c>
      <c r="CB15" s="73">
        <v>0</v>
      </c>
      <c r="CC15" s="73">
        <v>0</v>
      </c>
      <c r="CD15" s="73">
        <v>0</v>
      </c>
      <c r="CE15" s="73">
        <v>8.3670000000000009</v>
      </c>
      <c r="CF15" s="73">
        <v>0</v>
      </c>
      <c r="CG15" s="73">
        <v>0</v>
      </c>
      <c r="CH15" s="73">
        <v>0</v>
      </c>
      <c r="CI15" s="73">
        <v>4.1550000000000002</v>
      </c>
      <c r="CJ15" s="73">
        <v>0</v>
      </c>
      <c r="CK15" s="73">
        <v>0</v>
      </c>
      <c r="CL15" s="73">
        <v>10.63</v>
      </c>
      <c r="CM15" s="73">
        <v>0</v>
      </c>
      <c r="CN15" s="73">
        <v>11.505000000000001</v>
      </c>
      <c r="CO15" s="73">
        <v>0</v>
      </c>
      <c r="CP15" s="73">
        <v>0</v>
      </c>
      <c r="CQ15" s="73">
        <v>0</v>
      </c>
      <c r="CR15" s="73">
        <v>0</v>
      </c>
      <c r="CS15" s="73">
        <v>0</v>
      </c>
      <c r="CT15" s="73">
        <v>0</v>
      </c>
      <c r="CU15" s="73">
        <v>0</v>
      </c>
      <c r="CV15" s="73">
        <v>0</v>
      </c>
      <c r="CW15" s="73">
        <v>0</v>
      </c>
      <c r="CX15" s="73">
        <v>0</v>
      </c>
      <c r="CY15" s="73">
        <v>0</v>
      </c>
      <c r="CZ15" s="73">
        <v>8.0449999999999999</v>
      </c>
      <c r="DA15" s="73">
        <v>0</v>
      </c>
      <c r="DB15" s="73">
        <v>0</v>
      </c>
      <c r="DC15" s="73">
        <v>0</v>
      </c>
      <c r="DD15" s="73">
        <v>0</v>
      </c>
      <c r="DE15" s="73">
        <v>0</v>
      </c>
      <c r="DF15" s="73">
        <v>0</v>
      </c>
      <c r="DG15" s="73">
        <v>0</v>
      </c>
      <c r="DH15" s="73">
        <v>0</v>
      </c>
      <c r="DI15" s="73">
        <v>0</v>
      </c>
      <c r="DJ15" s="73">
        <v>0</v>
      </c>
      <c r="DK15" s="73">
        <v>0</v>
      </c>
      <c r="DL15" s="73">
        <v>0</v>
      </c>
      <c r="DM15" s="73">
        <v>0</v>
      </c>
      <c r="DN15" s="73">
        <v>0</v>
      </c>
      <c r="DO15" s="73">
        <v>4.181</v>
      </c>
      <c r="DP15" s="73">
        <v>0</v>
      </c>
      <c r="DQ15" s="73">
        <v>0</v>
      </c>
      <c r="DR15" s="73">
        <v>0</v>
      </c>
      <c r="DS15" s="73">
        <v>12.618</v>
      </c>
      <c r="DT15" s="73">
        <v>10.6</v>
      </c>
      <c r="DU15" s="73">
        <v>0</v>
      </c>
      <c r="DV15" s="73">
        <v>0</v>
      </c>
      <c r="DW15" s="73">
        <v>0</v>
      </c>
      <c r="DX15" s="73">
        <v>4.0170000000000003</v>
      </c>
      <c r="DY15" s="73">
        <v>7.5570000000000004</v>
      </c>
      <c r="DZ15" s="73">
        <v>3.0979999999999999</v>
      </c>
      <c r="EA15" s="73">
        <v>0</v>
      </c>
      <c r="EB15" s="73">
        <v>14.989000000000001</v>
      </c>
      <c r="EC15" s="73">
        <v>0</v>
      </c>
      <c r="ED15" s="73">
        <v>0</v>
      </c>
      <c r="EE15" s="73">
        <v>0</v>
      </c>
      <c r="EF15" s="73">
        <v>0</v>
      </c>
      <c r="EG15" s="73">
        <v>0</v>
      </c>
      <c r="EH15" s="73">
        <v>7.5389999999999997</v>
      </c>
      <c r="EI15" s="73">
        <v>7.1980000000000004</v>
      </c>
      <c r="EJ15" s="73">
        <v>0</v>
      </c>
      <c r="EK15" s="73">
        <v>12.731999999999999</v>
      </c>
      <c r="EL15" s="73">
        <v>86.477000000000004</v>
      </c>
      <c r="EM15" s="73">
        <v>14.569000000000001</v>
      </c>
      <c r="EN15" s="73">
        <v>0</v>
      </c>
      <c r="EO15" s="73">
        <v>122.06</v>
      </c>
      <c r="EP15" s="73">
        <v>0</v>
      </c>
      <c r="EQ15" s="73">
        <v>0</v>
      </c>
      <c r="ER15" s="73">
        <v>0</v>
      </c>
      <c r="ES15" s="73">
        <v>0</v>
      </c>
      <c r="ET15" s="73">
        <v>0</v>
      </c>
      <c r="EU15" s="73">
        <v>36.292000000000002</v>
      </c>
      <c r="EV15" s="73">
        <v>0</v>
      </c>
      <c r="EW15" s="73">
        <v>7.3129999999999997</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2.5710000000000002</v>
      </c>
      <c r="FO15" s="73">
        <v>0</v>
      </c>
      <c r="FP15" s="73">
        <v>0</v>
      </c>
      <c r="FQ15" s="73">
        <v>0</v>
      </c>
      <c r="FR15" s="73">
        <v>0</v>
      </c>
      <c r="FS15" s="73">
        <v>0</v>
      </c>
      <c r="FT15" s="73">
        <v>0</v>
      </c>
      <c r="FU15" s="73">
        <v>0</v>
      </c>
      <c r="FV15" s="73">
        <v>0</v>
      </c>
      <c r="FW15" s="73">
        <v>0</v>
      </c>
      <c r="FX15" s="73">
        <v>0</v>
      </c>
      <c r="FY15" s="73">
        <v>0</v>
      </c>
      <c r="FZ15" s="73">
        <v>0</v>
      </c>
      <c r="GA15" s="73">
        <v>4.2130000000000001</v>
      </c>
      <c r="GB15" s="73">
        <v>0</v>
      </c>
      <c r="GC15" s="73">
        <v>0</v>
      </c>
      <c r="GD15" s="73">
        <v>0</v>
      </c>
      <c r="GE15" s="73">
        <v>0</v>
      </c>
      <c r="GF15" s="73">
        <v>8.3670000000000009</v>
      </c>
      <c r="GG15" s="73">
        <v>0</v>
      </c>
      <c r="GH15" s="73">
        <v>0</v>
      </c>
      <c r="GI15" s="73">
        <v>0</v>
      </c>
      <c r="GJ15" s="73">
        <v>4.1550000000000002</v>
      </c>
      <c r="GK15" s="73">
        <v>0</v>
      </c>
      <c r="GL15" s="73">
        <v>0</v>
      </c>
      <c r="GM15" s="73">
        <v>10.63</v>
      </c>
      <c r="GN15" s="73">
        <v>0</v>
      </c>
      <c r="GO15" s="73">
        <v>11.505000000000001</v>
      </c>
      <c r="GP15" s="73">
        <v>0</v>
      </c>
      <c r="GQ15" s="73">
        <v>0</v>
      </c>
      <c r="GR15" s="73">
        <v>0</v>
      </c>
      <c r="GS15" s="73">
        <v>0</v>
      </c>
      <c r="GT15" s="73">
        <v>0</v>
      </c>
      <c r="GU15" s="73">
        <v>0</v>
      </c>
      <c r="GV15" s="73">
        <v>0</v>
      </c>
      <c r="GW15" s="73">
        <v>0</v>
      </c>
      <c r="GX15" s="73">
        <v>0</v>
      </c>
      <c r="GY15" s="73">
        <v>0</v>
      </c>
      <c r="GZ15" s="73">
        <v>0</v>
      </c>
      <c r="HA15" s="73">
        <v>8.0449999999999999</v>
      </c>
      <c r="HB15" s="73">
        <v>0</v>
      </c>
      <c r="HC15" s="73">
        <v>0</v>
      </c>
      <c r="HD15" s="73">
        <v>0</v>
      </c>
      <c r="HE15" s="73">
        <v>0</v>
      </c>
      <c r="HF15" s="73">
        <v>0</v>
      </c>
      <c r="HG15" s="73">
        <v>0</v>
      </c>
      <c r="HH15" s="73">
        <v>0</v>
      </c>
      <c r="HI15" s="73">
        <v>4.181</v>
      </c>
      <c r="HJ15" s="73">
        <v>0</v>
      </c>
      <c r="HK15" s="73">
        <v>303.45400000000001</v>
      </c>
      <c r="HL15" s="73">
        <v>0</v>
      </c>
      <c r="HM15" s="73">
        <v>43.604999999999997</v>
      </c>
      <c r="HN15" s="73">
        <v>0</v>
      </c>
      <c r="HO15" s="73">
        <v>2.5710000000000002</v>
      </c>
      <c r="HP15" s="73">
        <v>0</v>
      </c>
      <c r="HQ15" s="73">
        <v>4.2130000000000001</v>
      </c>
      <c r="HR15" s="73">
        <v>8.3670000000000009</v>
      </c>
      <c r="HS15" s="73">
        <v>0</v>
      </c>
      <c r="HT15" s="73">
        <v>4.1550000000000002</v>
      </c>
      <c r="HU15" s="73">
        <v>10.63</v>
      </c>
      <c r="HV15" s="73">
        <v>11.505000000000001</v>
      </c>
      <c r="HW15" s="73">
        <v>0</v>
      </c>
      <c r="HX15" s="73">
        <v>8.0449999999999999</v>
      </c>
      <c r="HY15" s="73">
        <v>0</v>
      </c>
      <c r="HZ15" s="73">
        <v>0</v>
      </c>
      <c r="IA15" s="73">
        <v>0</v>
      </c>
      <c r="IB15" s="73">
        <v>0</v>
      </c>
      <c r="IC15" s="73">
        <v>0</v>
      </c>
      <c r="ID15" s="73">
        <v>4.181</v>
      </c>
      <c r="IE15" s="73">
        <v>0</v>
      </c>
      <c r="IF15" s="73">
        <v>303.45400000000001</v>
      </c>
      <c r="IG15" s="73">
        <v>0</v>
      </c>
      <c r="IH15" s="73">
        <v>43.604999999999997</v>
      </c>
      <c r="II15" s="73">
        <v>0</v>
      </c>
      <c r="IJ15" s="73">
        <v>2.5710000000000002</v>
      </c>
      <c r="IK15" s="73">
        <v>0</v>
      </c>
      <c r="IL15" s="73">
        <v>4.2130000000000001</v>
      </c>
      <c r="IM15" s="73">
        <v>8.3670000000000009</v>
      </c>
      <c r="IN15" s="73">
        <v>0</v>
      </c>
      <c r="IO15" s="73">
        <v>4.1550000000000002</v>
      </c>
      <c r="IP15" s="73">
        <v>10.63</v>
      </c>
      <c r="IQ15" s="73">
        <v>11.505000000000001</v>
      </c>
      <c r="IR15" s="73">
        <v>0</v>
      </c>
      <c r="IS15" s="73">
        <v>8.0449999999999999</v>
      </c>
      <c r="IT15" s="73">
        <v>0</v>
      </c>
      <c r="IU15" s="73">
        <v>0</v>
      </c>
      <c r="IV15" s="74">
        <v>0</v>
      </c>
      <c r="IW15" s="71">
        <v>0</v>
      </c>
      <c r="IX15" s="71">
        <v>0</v>
      </c>
      <c r="IY15" s="71">
        <v>0</v>
      </c>
      <c r="IZ15" s="71">
        <v>0</v>
      </c>
      <c r="JA15" s="71">
        <v>1</v>
      </c>
      <c r="JB15" s="71">
        <v>0</v>
      </c>
      <c r="JC15" s="71">
        <v>0</v>
      </c>
      <c r="JD15" s="71">
        <v>0</v>
      </c>
      <c r="JE15" s="71">
        <v>3</v>
      </c>
      <c r="JF15" s="71">
        <v>1</v>
      </c>
      <c r="JG15" s="71">
        <v>0</v>
      </c>
      <c r="JH15" s="71">
        <v>0</v>
      </c>
      <c r="JI15" s="71">
        <v>0</v>
      </c>
      <c r="JJ15" s="71">
        <v>1</v>
      </c>
      <c r="JK15" s="71">
        <v>1</v>
      </c>
      <c r="JL15" s="71">
        <v>1</v>
      </c>
      <c r="JM15" s="71">
        <v>0</v>
      </c>
      <c r="JN15" s="71">
        <v>4</v>
      </c>
      <c r="JO15" s="71">
        <v>0</v>
      </c>
      <c r="JP15" s="71">
        <v>0</v>
      </c>
      <c r="JQ15" s="71">
        <v>0</v>
      </c>
      <c r="JR15" s="71">
        <v>0</v>
      </c>
      <c r="JS15" s="71">
        <v>0</v>
      </c>
      <c r="JT15" s="71">
        <v>1</v>
      </c>
      <c r="JU15" s="71">
        <v>1</v>
      </c>
      <c r="JV15" s="71">
        <v>0</v>
      </c>
      <c r="JW15" s="71">
        <v>1</v>
      </c>
      <c r="JX15" s="71">
        <v>3</v>
      </c>
      <c r="JY15" s="71">
        <v>2</v>
      </c>
      <c r="JZ15" s="71">
        <v>0</v>
      </c>
      <c r="KA15" s="71">
        <v>7</v>
      </c>
      <c r="KB15" s="71">
        <v>0</v>
      </c>
      <c r="KC15" s="71">
        <v>0</v>
      </c>
      <c r="KD15" s="71">
        <v>0</v>
      </c>
      <c r="KE15" s="71">
        <v>0</v>
      </c>
      <c r="KF15" s="71">
        <v>0</v>
      </c>
      <c r="KG15" s="71">
        <v>2</v>
      </c>
      <c r="KH15" s="71">
        <v>0</v>
      </c>
      <c r="KI15" s="71">
        <v>2</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2</v>
      </c>
      <c r="LS15" s="71">
        <v>0</v>
      </c>
      <c r="LT15" s="71">
        <v>0</v>
      </c>
      <c r="LU15" s="71">
        <v>0</v>
      </c>
      <c r="LV15" s="71">
        <v>1</v>
      </c>
      <c r="LW15" s="71">
        <v>0</v>
      </c>
      <c r="LX15" s="71">
        <v>0</v>
      </c>
      <c r="LY15" s="71">
        <v>3</v>
      </c>
      <c r="LZ15" s="71">
        <v>0</v>
      </c>
      <c r="MA15" s="71">
        <v>2</v>
      </c>
      <c r="MB15" s="71">
        <v>0</v>
      </c>
      <c r="MC15" s="71">
        <v>0</v>
      </c>
      <c r="MD15" s="71">
        <v>0</v>
      </c>
      <c r="ME15" s="71">
        <v>0</v>
      </c>
      <c r="MF15" s="71">
        <v>0</v>
      </c>
      <c r="MG15" s="71">
        <v>0</v>
      </c>
      <c r="MH15" s="71">
        <v>0</v>
      </c>
      <c r="MI15" s="71">
        <v>0</v>
      </c>
      <c r="MJ15" s="71">
        <v>0</v>
      </c>
      <c r="MK15" s="71">
        <v>0</v>
      </c>
      <c r="ML15" s="71">
        <v>0</v>
      </c>
      <c r="MM15" s="71">
        <v>1</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3</v>
      </c>
      <c r="NG15" s="71">
        <v>1</v>
      </c>
      <c r="NH15" s="71">
        <v>0</v>
      </c>
      <c r="NI15" s="71">
        <v>0</v>
      </c>
      <c r="NJ15" s="71">
        <v>0</v>
      </c>
      <c r="NK15" s="71">
        <v>1</v>
      </c>
      <c r="NL15" s="71">
        <v>1</v>
      </c>
      <c r="NM15" s="71">
        <v>1</v>
      </c>
      <c r="NN15" s="71">
        <v>0</v>
      </c>
      <c r="NO15" s="71">
        <v>4</v>
      </c>
      <c r="NP15" s="71">
        <v>0</v>
      </c>
      <c r="NQ15" s="71">
        <v>0</v>
      </c>
      <c r="NR15" s="71">
        <v>0</v>
      </c>
      <c r="NS15" s="71">
        <v>0</v>
      </c>
      <c r="NT15" s="71">
        <v>0</v>
      </c>
      <c r="NU15" s="71">
        <v>1</v>
      </c>
      <c r="NV15" s="71">
        <v>1</v>
      </c>
      <c r="NW15" s="71">
        <v>0</v>
      </c>
      <c r="NX15" s="71">
        <v>1</v>
      </c>
      <c r="NY15" s="71">
        <v>3</v>
      </c>
      <c r="NZ15" s="71">
        <v>2</v>
      </c>
      <c r="OA15" s="71">
        <v>0</v>
      </c>
      <c r="OB15" s="71">
        <v>7</v>
      </c>
      <c r="OC15" s="71">
        <v>0</v>
      </c>
      <c r="OD15" s="71">
        <v>0</v>
      </c>
      <c r="OE15" s="71">
        <v>0</v>
      </c>
      <c r="OF15" s="71">
        <v>0</v>
      </c>
      <c r="OG15" s="71">
        <v>0</v>
      </c>
      <c r="OH15" s="71">
        <v>2</v>
      </c>
      <c r="OI15" s="71">
        <v>0</v>
      </c>
      <c r="OJ15" s="71">
        <v>2</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2</v>
      </c>
      <c r="PT15" s="71">
        <v>0</v>
      </c>
      <c r="PU15" s="71">
        <v>0</v>
      </c>
      <c r="PV15" s="71">
        <v>0</v>
      </c>
      <c r="PW15" s="71">
        <v>1</v>
      </c>
      <c r="PX15" s="71">
        <v>0</v>
      </c>
      <c r="PY15" s="71">
        <v>0</v>
      </c>
      <c r="PZ15" s="71">
        <v>3</v>
      </c>
      <c r="QA15" s="71">
        <v>0</v>
      </c>
      <c r="QB15" s="71">
        <v>2</v>
      </c>
      <c r="QC15" s="71">
        <v>0</v>
      </c>
      <c r="QD15" s="71">
        <v>0</v>
      </c>
      <c r="QE15" s="71">
        <v>0</v>
      </c>
      <c r="QF15" s="71">
        <v>0</v>
      </c>
      <c r="QG15" s="71">
        <v>0</v>
      </c>
      <c r="QH15" s="71">
        <v>0</v>
      </c>
      <c r="QI15" s="71">
        <v>0</v>
      </c>
      <c r="QJ15" s="71">
        <v>0</v>
      </c>
      <c r="QK15" s="71">
        <v>0</v>
      </c>
      <c r="QL15" s="71">
        <v>0</v>
      </c>
      <c r="QM15" s="71">
        <v>0</v>
      </c>
      <c r="QN15" s="71">
        <v>1</v>
      </c>
      <c r="QO15" s="71">
        <v>0</v>
      </c>
      <c r="QP15" s="71">
        <v>0</v>
      </c>
      <c r="QQ15" s="71">
        <v>0</v>
      </c>
      <c r="QR15" s="71">
        <v>0</v>
      </c>
      <c r="QS15" s="71">
        <v>0</v>
      </c>
      <c r="QT15" s="71">
        <v>0</v>
      </c>
      <c r="QU15" s="71">
        <v>0</v>
      </c>
      <c r="QV15" s="71">
        <v>1</v>
      </c>
      <c r="QW15" s="71">
        <v>0</v>
      </c>
      <c r="QX15" s="71">
        <v>26</v>
      </c>
      <c r="QY15" s="71">
        <v>0</v>
      </c>
      <c r="QZ15" s="71">
        <v>4</v>
      </c>
      <c r="RA15" s="71">
        <v>0</v>
      </c>
      <c r="RB15" s="71">
        <v>1</v>
      </c>
      <c r="RC15" s="71">
        <v>0</v>
      </c>
      <c r="RD15" s="71">
        <v>1</v>
      </c>
      <c r="RE15" s="71">
        <v>2</v>
      </c>
      <c r="RF15" s="71">
        <v>0</v>
      </c>
      <c r="RG15" s="71">
        <v>1</v>
      </c>
      <c r="RH15" s="71">
        <v>3</v>
      </c>
      <c r="RI15" s="71">
        <v>2</v>
      </c>
      <c r="RJ15" s="71">
        <v>0</v>
      </c>
      <c r="RK15" s="71">
        <v>1</v>
      </c>
      <c r="RL15" s="71">
        <v>0</v>
      </c>
      <c r="RM15" s="71">
        <v>0</v>
      </c>
      <c r="RN15" s="71">
        <v>0</v>
      </c>
      <c r="RO15" s="71">
        <v>0</v>
      </c>
      <c r="RP15" s="71">
        <v>0</v>
      </c>
      <c r="RQ15" s="71">
        <v>1</v>
      </c>
      <c r="RR15" s="71">
        <v>0</v>
      </c>
      <c r="RS15" s="71">
        <v>26</v>
      </c>
      <c r="RT15" s="71">
        <v>0</v>
      </c>
      <c r="RU15" s="71">
        <v>4</v>
      </c>
      <c r="RV15" s="71">
        <v>0</v>
      </c>
      <c r="RW15" s="71">
        <v>1</v>
      </c>
      <c r="RX15" s="71">
        <v>0</v>
      </c>
      <c r="RY15" s="71">
        <v>1</v>
      </c>
      <c r="RZ15" s="71">
        <v>2</v>
      </c>
      <c r="SA15" s="71">
        <v>0</v>
      </c>
      <c r="SB15" s="71">
        <v>1</v>
      </c>
      <c r="SC15" s="71">
        <v>3</v>
      </c>
      <c r="SD15" s="71">
        <v>2</v>
      </c>
      <c r="SE15" s="71">
        <v>0</v>
      </c>
      <c r="SF15" s="71">
        <v>1</v>
      </c>
      <c r="SG15" s="71">
        <v>0</v>
      </c>
      <c r="SH15" s="71">
        <v>0</v>
      </c>
    </row>
    <row r="16" spans="1:503">
      <c r="A16" s="16" t="s">
        <v>1848</v>
      </c>
      <c r="B16" s="70">
        <v>8</v>
      </c>
      <c r="C16" s="70">
        <v>8</v>
      </c>
      <c r="D16" s="70">
        <v>1</v>
      </c>
      <c r="E16" s="70">
        <v>2011</v>
      </c>
      <c r="F16" s="70" t="s">
        <v>178</v>
      </c>
      <c r="G16" s="1073" t="s">
        <v>1840</v>
      </c>
      <c r="H16" s="70" t="s">
        <v>1841</v>
      </c>
      <c r="I16" s="1066"/>
      <c r="J16" s="73">
        <v>0</v>
      </c>
      <c r="K16" s="73">
        <v>0</v>
      </c>
      <c r="L16" s="73">
        <v>0</v>
      </c>
      <c r="M16" s="73">
        <v>0</v>
      </c>
      <c r="N16" s="73">
        <v>4.2389999999999999</v>
      </c>
      <c r="O16" s="73">
        <v>0</v>
      </c>
      <c r="P16" s="73">
        <v>0</v>
      </c>
      <c r="Q16" s="73">
        <v>0</v>
      </c>
      <c r="R16" s="73">
        <v>14.685</v>
      </c>
      <c r="S16" s="73">
        <v>10.683999999999999</v>
      </c>
      <c r="T16" s="73">
        <v>0</v>
      </c>
      <c r="U16" s="73">
        <v>0</v>
      </c>
      <c r="V16" s="73">
        <v>0</v>
      </c>
      <c r="W16" s="73">
        <v>4.0549999999999997</v>
      </c>
      <c r="X16" s="73">
        <v>7.6639999999999997</v>
      </c>
      <c r="Y16" s="73">
        <v>3.2309999999999999</v>
      </c>
      <c r="Z16" s="73">
        <v>0</v>
      </c>
      <c r="AA16" s="73">
        <v>14.196999999999999</v>
      </c>
      <c r="AB16" s="73">
        <v>0</v>
      </c>
      <c r="AC16" s="73">
        <v>0</v>
      </c>
      <c r="AD16" s="73">
        <v>0</v>
      </c>
      <c r="AE16" s="73">
        <v>0</v>
      </c>
      <c r="AF16" s="73">
        <v>0</v>
      </c>
      <c r="AG16" s="73">
        <v>7.5960000000000001</v>
      </c>
      <c r="AH16" s="73">
        <v>7.3220000000000001</v>
      </c>
      <c r="AI16" s="73">
        <v>0</v>
      </c>
      <c r="AJ16" s="73">
        <v>9.0380000000000003</v>
      </c>
      <c r="AK16" s="73">
        <v>77.593000000000004</v>
      </c>
      <c r="AL16" s="73">
        <v>9.3989999999999991</v>
      </c>
      <c r="AM16" s="73">
        <v>0</v>
      </c>
      <c r="AN16" s="73">
        <v>117.15900000000001</v>
      </c>
      <c r="AO16" s="73">
        <v>0</v>
      </c>
      <c r="AP16" s="73">
        <v>0</v>
      </c>
      <c r="AQ16" s="73">
        <v>0</v>
      </c>
      <c r="AR16" s="73">
        <v>0</v>
      </c>
      <c r="AS16" s="73">
        <v>0</v>
      </c>
      <c r="AT16" s="73">
        <v>28.009</v>
      </c>
      <c r="AU16" s="73">
        <v>0</v>
      </c>
      <c r="AV16" s="73">
        <v>7.3440000000000003</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2.2170000000000001</v>
      </c>
      <c r="BN16" s="73">
        <v>0</v>
      </c>
      <c r="BO16" s="73">
        <v>0</v>
      </c>
      <c r="BP16" s="73">
        <v>0</v>
      </c>
      <c r="BQ16" s="73">
        <v>0</v>
      </c>
      <c r="BR16" s="73">
        <v>0</v>
      </c>
      <c r="BS16" s="73">
        <v>0</v>
      </c>
      <c r="BT16" s="73">
        <v>8.2423999999999999</v>
      </c>
      <c r="BU16" s="73">
        <v>0</v>
      </c>
      <c r="BV16" s="73">
        <v>0</v>
      </c>
      <c r="BW16" s="73">
        <v>0</v>
      </c>
      <c r="BX16" s="73">
        <v>0</v>
      </c>
      <c r="BY16" s="73">
        <v>0</v>
      </c>
      <c r="BZ16" s="73">
        <v>3.46</v>
      </c>
      <c r="CA16" s="73">
        <v>0</v>
      </c>
      <c r="CB16" s="73">
        <v>12.840999999999999</v>
      </c>
      <c r="CC16" s="73">
        <v>0</v>
      </c>
      <c r="CD16" s="73">
        <v>0</v>
      </c>
      <c r="CE16" s="73">
        <v>7.9489999999999998</v>
      </c>
      <c r="CF16" s="73">
        <v>0</v>
      </c>
      <c r="CG16" s="73">
        <v>0</v>
      </c>
      <c r="CH16" s="73">
        <v>0</v>
      </c>
      <c r="CI16" s="73">
        <v>4.5570000000000004</v>
      </c>
      <c r="CJ16" s="73">
        <v>0</v>
      </c>
      <c r="CK16" s="73">
        <v>0</v>
      </c>
      <c r="CL16" s="73">
        <v>7.9880000000000004</v>
      </c>
      <c r="CM16" s="73">
        <v>0</v>
      </c>
      <c r="CN16" s="73">
        <v>0</v>
      </c>
      <c r="CO16" s="73">
        <v>0</v>
      </c>
      <c r="CP16" s="73">
        <v>0</v>
      </c>
      <c r="CQ16" s="73">
        <v>0</v>
      </c>
      <c r="CR16" s="73">
        <v>0</v>
      </c>
      <c r="CS16" s="73">
        <v>0</v>
      </c>
      <c r="CT16" s="73">
        <v>0</v>
      </c>
      <c r="CU16" s="73">
        <v>0</v>
      </c>
      <c r="CV16" s="73">
        <v>0</v>
      </c>
      <c r="CW16" s="73">
        <v>0</v>
      </c>
      <c r="CX16" s="73">
        <v>0</v>
      </c>
      <c r="CY16" s="73">
        <v>0</v>
      </c>
      <c r="CZ16" s="73">
        <v>8.0440000000000005</v>
      </c>
      <c r="DA16" s="73">
        <v>0</v>
      </c>
      <c r="DB16" s="73">
        <v>0</v>
      </c>
      <c r="DC16" s="73">
        <v>10.734999999999999</v>
      </c>
      <c r="DD16" s="73">
        <v>0</v>
      </c>
      <c r="DE16" s="73">
        <v>0</v>
      </c>
      <c r="DF16" s="73">
        <v>0</v>
      </c>
      <c r="DG16" s="73">
        <v>0</v>
      </c>
      <c r="DH16" s="73">
        <v>0</v>
      </c>
      <c r="DI16" s="73">
        <v>0</v>
      </c>
      <c r="DJ16" s="73">
        <v>0</v>
      </c>
      <c r="DK16" s="73">
        <v>0</v>
      </c>
      <c r="DL16" s="73">
        <v>0</v>
      </c>
      <c r="DM16" s="73">
        <v>0</v>
      </c>
      <c r="DN16" s="73">
        <v>0</v>
      </c>
      <c r="DO16" s="73">
        <v>4.2389999999999999</v>
      </c>
      <c r="DP16" s="73">
        <v>0</v>
      </c>
      <c r="DQ16" s="73">
        <v>0</v>
      </c>
      <c r="DR16" s="73">
        <v>0</v>
      </c>
      <c r="DS16" s="73">
        <v>14.685</v>
      </c>
      <c r="DT16" s="73">
        <v>10.683999999999999</v>
      </c>
      <c r="DU16" s="73">
        <v>0</v>
      </c>
      <c r="DV16" s="73">
        <v>0</v>
      </c>
      <c r="DW16" s="73">
        <v>0</v>
      </c>
      <c r="DX16" s="73">
        <v>4.0549999999999997</v>
      </c>
      <c r="DY16" s="73">
        <v>7.6639999999999997</v>
      </c>
      <c r="DZ16" s="73">
        <v>3.2309999999999999</v>
      </c>
      <c r="EA16" s="73">
        <v>0</v>
      </c>
      <c r="EB16" s="73">
        <v>14.196999999999999</v>
      </c>
      <c r="EC16" s="73">
        <v>0</v>
      </c>
      <c r="ED16" s="73">
        <v>0</v>
      </c>
      <c r="EE16" s="73">
        <v>0</v>
      </c>
      <c r="EF16" s="73">
        <v>0</v>
      </c>
      <c r="EG16" s="73">
        <v>0</v>
      </c>
      <c r="EH16" s="73">
        <v>7.5960000000000001</v>
      </c>
      <c r="EI16" s="73">
        <v>7.3220000000000001</v>
      </c>
      <c r="EJ16" s="73">
        <v>0</v>
      </c>
      <c r="EK16" s="73">
        <v>9.0380000000000003</v>
      </c>
      <c r="EL16" s="73">
        <v>77.593000000000004</v>
      </c>
      <c r="EM16" s="73">
        <v>9.3989999999999991</v>
      </c>
      <c r="EN16" s="73">
        <v>0</v>
      </c>
      <c r="EO16" s="73">
        <v>117.15900000000001</v>
      </c>
      <c r="EP16" s="73">
        <v>0</v>
      </c>
      <c r="EQ16" s="73">
        <v>0</v>
      </c>
      <c r="ER16" s="73">
        <v>0</v>
      </c>
      <c r="ES16" s="73">
        <v>0</v>
      </c>
      <c r="ET16" s="73">
        <v>0</v>
      </c>
      <c r="EU16" s="73">
        <v>28.009</v>
      </c>
      <c r="EV16" s="73">
        <v>0</v>
      </c>
      <c r="EW16" s="73">
        <v>7.3440000000000003</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2.2170000000000001</v>
      </c>
      <c r="FO16" s="73">
        <v>0</v>
      </c>
      <c r="FP16" s="73">
        <v>0</v>
      </c>
      <c r="FQ16" s="73">
        <v>0</v>
      </c>
      <c r="FR16" s="73">
        <v>0</v>
      </c>
      <c r="FS16" s="73">
        <v>0</v>
      </c>
      <c r="FT16" s="73">
        <v>0</v>
      </c>
      <c r="FU16" s="73">
        <v>8.2423999999999999</v>
      </c>
      <c r="FV16" s="73">
        <v>0</v>
      </c>
      <c r="FW16" s="73">
        <v>0</v>
      </c>
      <c r="FX16" s="73">
        <v>0</v>
      </c>
      <c r="FY16" s="73">
        <v>0</v>
      </c>
      <c r="FZ16" s="73">
        <v>0</v>
      </c>
      <c r="GA16" s="73">
        <v>3.46</v>
      </c>
      <c r="GB16" s="73">
        <v>0</v>
      </c>
      <c r="GC16" s="73">
        <v>12.840999999999999</v>
      </c>
      <c r="GD16" s="73">
        <v>0</v>
      </c>
      <c r="GE16" s="73">
        <v>0</v>
      </c>
      <c r="GF16" s="73">
        <v>7.9489999999999998</v>
      </c>
      <c r="GG16" s="73">
        <v>0</v>
      </c>
      <c r="GH16" s="73">
        <v>0</v>
      </c>
      <c r="GI16" s="73">
        <v>0</v>
      </c>
      <c r="GJ16" s="73">
        <v>4.5570000000000004</v>
      </c>
      <c r="GK16" s="73">
        <v>0</v>
      </c>
      <c r="GL16" s="73">
        <v>0</v>
      </c>
      <c r="GM16" s="73">
        <v>7.9880000000000004</v>
      </c>
      <c r="GN16" s="73">
        <v>0</v>
      </c>
      <c r="GO16" s="73">
        <v>0</v>
      </c>
      <c r="GP16" s="73">
        <v>0</v>
      </c>
      <c r="GQ16" s="73">
        <v>0</v>
      </c>
      <c r="GR16" s="73">
        <v>0</v>
      </c>
      <c r="GS16" s="73">
        <v>0</v>
      </c>
      <c r="GT16" s="73">
        <v>0</v>
      </c>
      <c r="GU16" s="73">
        <v>0</v>
      </c>
      <c r="GV16" s="73">
        <v>0</v>
      </c>
      <c r="GW16" s="73">
        <v>0</v>
      </c>
      <c r="GX16" s="73">
        <v>0</v>
      </c>
      <c r="GY16" s="73">
        <v>0</v>
      </c>
      <c r="GZ16" s="73">
        <v>0</v>
      </c>
      <c r="HA16" s="73">
        <v>8.0440000000000005</v>
      </c>
      <c r="HB16" s="73">
        <v>0</v>
      </c>
      <c r="HC16" s="73">
        <v>0</v>
      </c>
      <c r="HD16" s="73">
        <v>10.734999999999999</v>
      </c>
      <c r="HE16" s="73">
        <v>0</v>
      </c>
      <c r="HF16" s="73">
        <v>0</v>
      </c>
      <c r="HG16" s="73">
        <v>0</v>
      </c>
      <c r="HH16" s="73">
        <v>0</v>
      </c>
      <c r="HI16" s="73">
        <v>4.2389999999999999</v>
      </c>
      <c r="HJ16" s="73">
        <v>0</v>
      </c>
      <c r="HK16" s="73">
        <v>282.62299999999999</v>
      </c>
      <c r="HL16" s="73">
        <v>0</v>
      </c>
      <c r="HM16" s="73">
        <v>35.353000000000002</v>
      </c>
      <c r="HN16" s="73">
        <v>0</v>
      </c>
      <c r="HO16" s="73">
        <v>2.2170000000000001</v>
      </c>
      <c r="HP16" s="73">
        <v>8.2423999999999999</v>
      </c>
      <c r="HQ16" s="73">
        <v>3.46</v>
      </c>
      <c r="HR16" s="73">
        <v>20.79</v>
      </c>
      <c r="HS16" s="73">
        <v>0</v>
      </c>
      <c r="HT16" s="73">
        <v>4.5570000000000004</v>
      </c>
      <c r="HU16" s="73">
        <v>7.9880000000000004</v>
      </c>
      <c r="HV16" s="73">
        <v>0</v>
      </c>
      <c r="HW16" s="73">
        <v>0</v>
      </c>
      <c r="HX16" s="73">
        <v>8.0440000000000005</v>
      </c>
      <c r="HY16" s="73">
        <v>10.734999999999999</v>
      </c>
      <c r="HZ16" s="73">
        <v>0</v>
      </c>
      <c r="IA16" s="73">
        <v>0</v>
      </c>
      <c r="IB16" s="73">
        <v>0</v>
      </c>
      <c r="IC16" s="73">
        <v>0</v>
      </c>
      <c r="ID16" s="73">
        <v>4.2389999999999999</v>
      </c>
      <c r="IE16" s="73">
        <v>0</v>
      </c>
      <c r="IF16" s="73">
        <v>282.62299999999999</v>
      </c>
      <c r="IG16" s="73">
        <v>0</v>
      </c>
      <c r="IH16" s="73">
        <v>35.353000000000002</v>
      </c>
      <c r="II16" s="73">
        <v>0</v>
      </c>
      <c r="IJ16" s="73">
        <v>2.2170000000000001</v>
      </c>
      <c r="IK16" s="73">
        <v>8.2423999999999999</v>
      </c>
      <c r="IL16" s="73">
        <v>3.46</v>
      </c>
      <c r="IM16" s="73">
        <v>20.79</v>
      </c>
      <c r="IN16" s="73">
        <v>0</v>
      </c>
      <c r="IO16" s="73">
        <v>4.5570000000000004</v>
      </c>
      <c r="IP16" s="73">
        <v>7.9880000000000004</v>
      </c>
      <c r="IQ16" s="73">
        <v>0</v>
      </c>
      <c r="IR16" s="73">
        <v>0</v>
      </c>
      <c r="IS16" s="73">
        <v>8.0440000000000005</v>
      </c>
      <c r="IT16" s="73">
        <v>10.734999999999999</v>
      </c>
      <c r="IU16" s="73">
        <v>0</v>
      </c>
      <c r="IV16" s="74">
        <v>0</v>
      </c>
      <c r="IW16" s="71">
        <v>0</v>
      </c>
      <c r="IX16" s="71">
        <v>0</v>
      </c>
      <c r="IY16" s="71">
        <v>0</v>
      </c>
      <c r="IZ16" s="71">
        <v>0</v>
      </c>
      <c r="JA16" s="71">
        <v>1</v>
      </c>
      <c r="JB16" s="71">
        <v>0</v>
      </c>
      <c r="JC16" s="71">
        <v>0</v>
      </c>
      <c r="JD16" s="71">
        <v>0</v>
      </c>
      <c r="JE16" s="71">
        <v>4</v>
      </c>
      <c r="JF16" s="71">
        <v>1</v>
      </c>
      <c r="JG16" s="71">
        <v>0</v>
      </c>
      <c r="JH16" s="71">
        <v>0</v>
      </c>
      <c r="JI16" s="71">
        <v>0</v>
      </c>
      <c r="JJ16" s="71">
        <v>1</v>
      </c>
      <c r="JK16" s="71">
        <v>1</v>
      </c>
      <c r="JL16" s="71">
        <v>1</v>
      </c>
      <c r="JM16" s="71">
        <v>0</v>
      </c>
      <c r="JN16" s="71">
        <v>4</v>
      </c>
      <c r="JO16" s="71">
        <v>0</v>
      </c>
      <c r="JP16" s="71">
        <v>0</v>
      </c>
      <c r="JQ16" s="71">
        <v>0</v>
      </c>
      <c r="JR16" s="71">
        <v>0</v>
      </c>
      <c r="JS16" s="71">
        <v>0</v>
      </c>
      <c r="JT16" s="71">
        <v>1</v>
      </c>
      <c r="JU16" s="71">
        <v>1</v>
      </c>
      <c r="JV16" s="71">
        <v>0</v>
      </c>
      <c r="JW16" s="71">
        <v>1</v>
      </c>
      <c r="JX16" s="71">
        <v>3</v>
      </c>
      <c r="JY16" s="71">
        <v>2</v>
      </c>
      <c r="JZ16" s="71">
        <v>0</v>
      </c>
      <c r="KA16" s="71">
        <v>7</v>
      </c>
      <c r="KB16" s="71">
        <v>0</v>
      </c>
      <c r="KC16" s="71">
        <v>0</v>
      </c>
      <c r="KD16" s="71">
        <v>0</v>
      </c>
      <c r="KE16" s="71">
        <v>0</v>
      </c>
      <c r="KF16" s="71">
        <v>0</v>
      </c>
      <c r="KG16" s="71">
        <v>2</v>
      </c>
      <c r="KH16" s="71">
        <v>0</v>
      </c>
      <c r="KI16" s="71">
        <v>2</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1</v>
      </c>
      <c r="LH16" s="71">
        <v>0</v>
      </c>
      <c r="LI16" s="71">
        <v>0</v>
      </c>
      <c r="LJ16" s="71">
        <v>0</v>
      </c>
      <c r="LK16" s="71">
        <v>0</v>
      </c>
      <c r="LL16" s="71">
        <v>0</v>
      </c>
      <c r="LM16" s="71">
        <v>1</v>
      </c>
      <c r="LN16" s="71">
        <v>0</v>
      </c>
      <c r="LO16" s="71">
        <v>1</v>
      </c>
      <c r="LP16" s="71">
        <v>0</v>
      </c>
      <c r="LQ16" s="71">
        <v>0</v>
      </c>
      <c r="LR16" s="71">
        <v>2</v>
      </c>
      <c r="LS16" s="71">
        <v>0</v>
      </c>
      <c r="LT16" s="71">
        <v>0</v>
      </c>
      <c r="LU16" s="71">
        <v>0</v>
      </c>
      <c r="LV16" s="71">
        <v>1</v>
      </c>
      <c r="LW16" s="71">
        <v>0</v>
      </c>
      <c r="LX16" s="71">
        <v>0</v>
      </c>
      <c r="LY16" s="71">
        <v>3</v>
      </c>
      <c r="LZ16" s="71">
        <v>0</v>
      </c>
      <c r="MA16" s="71">
        <v>0</v>
      </c>
      <c r="MB16" s="71">
        <v>0</v>
      </c>
      <c r="MC16" s="71">
        <v>0</v>
      </c>
      <c r="MD16" s="71">
        <v>0</v>
      </c>
      <c r="ME16" s="71">
        <v>0</v>
      </c>
      <c r="MF16" s="71">
        <v>0</v>
      </c>
      <c r="MG16" s="71">
        <v>0</v>
      </c>
      <c r="MH16" s="71">
        <v>0</v>
      </c>
      <c r="MI16" s="71">
        <v>0</v>
      </c>
      <c r="MJ16" s="71">
        <v>0</v>
      </c>
      <c r="MK16" s="71">
        <v>0</v>
      </c>
      <c r="ML16" s="71">
        <v>0</v>
      </c>
      <c r="MM16" s="71">
        <v>1</v>
      </c>
      <c r="MN16" s="71">
        <v>0</v>
      </c>
      <c r="MO16" s="71">
        <v>0</v>
      </c>
      <c r="MP16" s="71">
        <v>2</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4</v>
      </c>
      <c r="NG16" s="71">
        <v>1</v>
      </c>
      <c r="NH16" s="71">
        <v>0</v>
      </c>
      <c r="NI16" s="71">
        <v>0</v>
      </c>
      <c r="NJ16" s="71">
        <v>0</v>
      </c>
      <c r="NK16" s="71">
        <v>1</v>
      </c>
      <c r="NL16" s="71">
        <v>1</v>
      </c>
      <c r="NM16" s="71">
        <v>1</v>
      </c>
      <c r="NN16" s="71">
        <v>0</v>
      </c>
      <c r="NO16" s="71">
        <v>4</v>
      </c>
      <c r="NP16" s="71">
        <v>0</v>
      </c>
      <c r="NQ16" s="71">
        <v>0</v>
      </c>
      <c r="NR16" s="71">
        <v>0</v>
      </c>
      <c r="NS16" s="71">
        <v>0</v>
      </c>
      <c r="NT16" s="71">
        <v>0</v>
      </c>
      <c r="NU16" s="71">
        <v>1</v>
      </c>
      <c r="NV16" s="71">
        <v>1</v>
      </c>
      <c r="NW16" s="71">
        <v>0</v>
      </c>
      <c r="NX16" s="71">
        <v>1</v>
      </c>
      <c r="NY16" s="71">
        <v>3</v>
      </c>
      <c r="NZ16" s="71">
        <v>2</v>
      </c>
      <c r="OA16" s="71">
        <v>0</v>
      </c>
      <c r="OB16" s="71">
        <v>7</v>
      </c>
      <c r="OC16" s="71">
        <v>0</v>
      </c>
      <c r="OD16" s="71">
        <v>0</v>
      </c>
      <c r="OE16" s="71">
        <v>0</v>
      </c>
      <c r="OF16" s="71">
        <v>0</v>
      </c>
      <c r="OG16" s="71">
        <v>0</v>
      </c>
      <c r="OH16" s="71">
        <v>2</v>
      </c>
      <c r="OI16" s="71">
        <v>0</v>
      </c>
      <c r="OJ16" s="71">
        <v>2</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1</v>
      </c>
      <c r="PI16" s="71">
        <v>0</v>
      </c>
      <c r="PJ16" s="71">
        <v>0</v>
      </c>
      <c r="PK16" s="71">
        <v>0</v>
      </c>
      <c r="PL16" s="71">
        <v>0</v>
      </c>
      <c r="PM16" s="71">
        <v>0</v>
      </c>
      <c r="PN16" s="71">
        <v>1</v>
      </c>
      <c r="PO16" s="71">
        <v>0</v>
      </c>
      <c r="PP16" s="71">
        <v>1</v>
      </c>
      <c r="PQ16" s="71">
        <v>0</v>
      </c>
      <c r="PR16" s="71">
        <v>0</v>
      </c>
      <c r="PS16" s="71">
        <v>2</v>
      </c>
      <c r="PT16" s="71">
        <v>0</v>
      </c>
      <c r="PU16" s="71">
        <v>0</v>
      </c>
      <c r="PV16" s="71">
        <v>0</v>
      </c>
      <c r="PW16" s="71">
        <v>1</v>
      </c>
      <c r="PX16" s="71">
        <v>0</v>
      </c>
      <c r="PY16" s="71">
        <v>0</v>
      </c>
      <c r="PZ16" s="71">
        <v>3</v>
      </c>
      <c r="QA16" s="71">
        <v>0</v>
      </c>
      <c r="QB16" s="71">
        <v>0</v>
      </c>
      <c r="QC16" s="71">
        <v>0</v>
      </c>
      <c r="QD16" s="71">
        <v>0</v>
      </c>
      <c r="QE16" s="71">
        <v>0</v>
      </c>
      <c r="QF16" s="71">
        <v>0</v>
      </c>
      <c r="QG16" s="71">
        <v>0</v>
      </c>
      <c r="QH16" s="71">
        <v>0</v>
      </c>
      <c r="QI16" s="71">
        <v>0</v>
      </c>
      <c r="QJ16" s="71">
        <v>0</v>
      </c>
      <c r="QK16" s="71">
        <v>0</v>
      </c>
      <c r="QL16" s="71">
        <v>0</v>
      </c>
      <c r="QM16" s="71">
        <v>0</v>
      </c>
      <c r="QN16" s="71">
        <v>1</v>
      </c>
      <c r="QO16" s="71">
        <v>0</v>
      </c>
      <c r="QP16" s="71">
        <v>0</v>
      </c>
      <c r="QQ16" s="71">
        <v>2</v>
      </c>
      <c r="QR16" s="71">
        <v>0</v>
      </c>
      <c r="QS16" s="71">
        <v>0</v>
      </c>
      <c r="QT16" s="71">
        <v>0</v>
      </c>
      <c r="QU16" s="71">
        <v>0</v>
      </c>
      <c r="QV16" s="71">
        <v>1</v>
      </c>
      <c r="QW16" s="71">
        <v>0</v>
      </c>
      <c r="QX16" s="71">
        <v>27</v>
      </c>
      <c r="QY16" s="71">
        <v>0</v>
      </c>
      <c r="QZ16" s="71">
        <v>4</v>
      </c>
      <c r="RA16" s="71">
        <v>0</v>
      </c>
      <c r="RB16" s="71">
        <v>1</v>
      </c>
      <c r="RC16" s="71">
        <v>1</v>
      </c>
      <c r="RD16" s="71">
        <v>1</v>
      </c>
      <c r="RE16" s="71">
        <v>3</v>
      </c>
      <c r="RF16" s="71">
        <v>0</v>
      </c>
      <c r="RG16" s="71">
        <v>1</v>
      </c>
      <c r="RH16" s="71">
        <v>3</v>
      </c>
      <c r="RI16" s="71">
        <v>0</v>
      </c>
      <c r="RJ16" s="71">
        <v>0</v>
      </c>
      <c r="RK16" s="71">
        <v>1</v>
      </c>
      <c r="RL16" s="71">
        <v>2</v>
      </c>
      <c r="RM16" s="71">
        <v>0</v>
      </c>
      <c r="RN16" s="71">
        <v>0</v>
      </c>
      <c r="RO16" s="71">
        <v>0</v>
      </c>
      <c r="RP16" s="71">
        <v>0</v>
      </c>
      <c r="RQ16" s="71">
        <v>1</v>
      </c>
      <c r="RR16" s="71">
        <v>0</v>
      </c>
      <c r="RS16" s="71">
        <v>27</v>
      </c>
      <c r="RT16" s="71">
        <v>0</v>
      </c>
      <c r="RU16" s="71">
        <v>4</v>
      </c>
      <c r="RV16" s="71">
        <v>0</v>
      </c>
      <c r="RW16" s="71">
        <v>1</v>
      </c>
      <c r="RX16" s="71">
        <v>1</v>
      </c>
      <c r="RY16" s="71">
        <v>1</v>
      </c>
      <c r="RZ16" s="71">
        <v>3</v>
      </c>
      <c r="SA16" s="71">
        <v>0</v>
      </c>
      <c r="SB16" s="71">
        <v>1</v>
      </c>
      <c r="SC16" s="71">
        <v>3</v>
      </c>
      <c r="SD16" s="71">
        <v>0</v>
      </c>
      <c r="SE16" s="71">
        <v>0</v>
      </c>
      <c r="SF16" s="71">
        <v>1</v>
      </c>
      <c r="SG16" s="71">
        <v>2</v>
      </c>
      <c r="SH16" s="71">
        <v>0</v>
      </c>
    </row>
    <row r="17" spans="1:502">
      <c r="A17" s="16" t="s">
        <v>1849</v>
      </c>
      <c r="B17" s="70">
        <v>9</v>
      </c>
      <c r="C17" s="70">
        <v>9</v>
      </c>
      <c r="D17" s="70">
        <v>1</v>
      </c>
      <c r="E17" s="70">
        <v>2012</v>
      </c>
      <c r="F17" s="70" t="s">
        <v>179</v>
      </c>
      <c r="G17" s="1073" t="s">
        <v>1840</v>
      </c>
      <c r="H17" s="70" t="s">
        <v>1841</v>
      </c>
      <c r="I17" s="1066"/>
      <c r="J17" s="73">
        <v>0</v>
      </c>
      <c r="K17" s="73">
        <v>0</v>
      </c>
      <c r="L17" s="73">
        <v>0</v>
      </c>
      <c r="M17" s="73">
        <v>0</v>
      </c>
      <c r="N17" s="73">
        <v>5.0270000000000001</v>
      </c>
      <c r="O17" s="73">
        <v>0</v>
      </c>
      <c r="P17" s="73">
        <v>0</v>
      </c>
      <c r="Q17" s="73">
        <v>0</v>
      </c>
      <c r="R17" s="73">
        <v>16.693000000000001</v>
      </c>
      <c r="S17" s="73">
        <v>10.603</v>
      </c>
      <c r="T17" s="73">
        <v>0</v>
      </c>
      <c r="U17" s="73">
        <v>0</v>
      </c>
      <c r="V17" s="73">
        <v>0</v>
      </c>
      <c r="W17" s="73">
        <v>4.3380000000000001</v>
      </c>
      <c r="X17" s="73">
        <v>9.16</v>
      </c>
      <c r="Y17" s="73">
        <v>3.5630000000000002</v>
      </c>
      <c r="Z17" s="73">
        <v>0</v>
      </c>
      <c r="AA17" s="73">
        <v>14.505000000000001</v>
      </c>
      <c r="AB17" s="73">
        <v>0</v>
      </c>
      <c r="AC17" s="73">
        <v>0</v>
      </c>
      <c r="AD17" s="73">
        <v>0</v>
      </c>
      <c r="AE17" s="73">
        <v>0</v>
      </c>
      <c r="AF17" s="73">
        <v>0</v>
      </c>
      <c r="AG17" s="73">
        <v>7.7720000000000002</v>
      </c>
      <c r="AH17" s="73">
        <v>7.8029999999999999</v>
      </c>
      <c r="AI17" s="73">
        <v>0</v>
      </c>
      <c r="AJ17" s="73">
        <v>10.241</v>
      </c>
      <c r="AK17" s="73">
        <v>90.423000000000002</v>
      </c>
      <c r="AL17" s="73">
        <v>12.192</v>
      </c>
      <c r="AM17" s="73">
        <v>0</v>
      </c>
      <c r="AN17" s="73">
        <v>145.09800000000001</v>
      </c>
      <c r="AO17" s="73">
        <v>0</v>
      </c>
      <c r="AP17" s="73">
        <v>0</v>
      </c>
      <c r="AQ17" s="73">
        <v>0</v>
      </c>
      <c r="AR17" s="73">
        <v>0</v>
      </c>
      <c r="AS17" s="73">
        <v>0</v>
      </c>
      <c r="AT17" s="73">
        <v>30.544</v>
      </c>
      <c r="AU17" s="73">
        <v>0</v>
      </c>
      <c r="AV17" s="73">
        <v>8.8249999999999993</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2.165</v>
      </c>
      <c r="BN17" s="73">
        <v>0</v>
      </c>
      <c r="BO17" s="73">
        <v>0</v>
      </c>
      <c r="BP17" s="73">
        <v>0</v>
      </c>
      <c r="BQ17" s="73">
        <v>0</v>
      </c>
      <c r="BR17" s="73">
        <v>0</v>
      </c>
      <c r="BS17" s="73">
        <v>0</v>
      </c>
      <c r="BT17" s="73">
        <v>9.1751000000000005</v>
      </c>
      <c r="BU17" s="73">
        <v>0</v>
      </c>
      <c r="BV17" s="73">
        <v>0</v>
      </c>
      <c r="BW17" s="73">
        <v>0</v>
      </c>
      <c r="BX17" s="73">
        <v>0</v>
      </c>
      <c r="BY17" s="73">
        <v>0</v>
      </c>
      <c r="BZ17" s="73">
        <v>7.58</v>
      </c>
      <c r="CA17" s="73">
        <v>0</v>
      </c>
      <c r="CB17" s="73">
        <v>12.086</v>
      </c>
      <c r="CC17" s="73">
        <v>0</v>
      </c>
      <c r="CD17" s="73">
        <v>0</v>
      </c>
      <c r="CE17" s="73">
        <v>9.7110000000000003</v>
      </c>
      <c r="CF17" s="73">
        <v>0</v>
      </c>
      <c r="CG17" s="73">
        <v>0</v>
      </c>
      <c r="CH17" s="73">
        <v>0</v>
      </c>
      <c r="CI17" s="73">
        <v>4.9379999999999997</v>
      </c>
      <c r="CJ17" s="73">
        <v>0</v>
      </c>
      <c r="CK17" s="73">
        <v>0</v>
      </c>
      <c r="CL17" s="73">
        <v>9.859</v>
      </c>
      <c r="CM17" s="73">
        <v>0</v>
      </c>
      <c r="CN17" s="73">
        <v>3.1859999999999999</v>
      </c>
      <c r="CO17" s="73">
        <v>0</v>
      </c>
      <c r="CP17" s="73">
        <v>0</v>
      </c>
      <c r="CQ17" s="73">
        <v>0</v>
      </c>
      <c r="CR17" s="73">
        <v>0</v>
      </c>
      <c r="CS17" s="73">
        <v>0</v>
      </c>
      <c r="CT17" s="73">
        <v>0</v>
      </c>
      <c r="CU17" s="73">
        <v>0</v>
      </c>
      <c r="CV17" s="73">
        <v>0</v>
      </c>
      <c r="CW17" s="73">
        <v>0</v>
      </c>
      <c r="CX17" s="73">
        <v>0</v>
      </c>
      <c r="CY17" s="73">
        <v>0</v>
      </c>
      <c r="CZ17" s="73">
        <v>8.9529999999999994</v>
      </c>
      <c r="DA17" s="73">
        <v>0</v>
      </c>
      <c r="DB17" s="73">
        <v>0</v>
      </c>
      <c r="DC17" s="73">
        <v>8.86</v>
      </c>
      <c r="DD17" s="73">
        <v>0</v>
      </c>
      <c r="DE17" s="73">
        <v>0</v>
      </c>
      <c r="DF17" s="73">
        <v>0</v>
      </c>
      <c r="DG17" s="73">
        <v>0</v>
      </c>
      <c r="DH17" s="73">
        <v>0</v>
      </c>
      <c r="DI17" s="73">
        <v>0</v>
      </c>
      <c r="DJ17" s="73">
        <v>0</v>
      </c>
      <c r="DK17" s="73">
        <v>0</v>
      </c>
      <c r="DL17" s="73">
        <v>0</v>
      </c>
      <c r="DM17" s="73">
        <v>0</v>
      </c>
      <c r="DN17" s="73">
        <v>0</v>
      </c>
      <c r="DO17" s="73">
        <v>5.0270000000000001</v>
      </c>
      <c r="DP17" s="73">
        <v>0</v>
      </c>
      <c r="DQ17" s="73">
        <v>0</v>
      </c>
      <c r="DR17" s="73">
        <v>0</v>
      </c>
      <c r="DS17" s="73">
        <v>16.693000000000001</v>
      </c>
      <c r="DT17" s="73">
        <v>10.603</v>
      </c>
      <c r="DU17" s="73">
        <v>0</v>
      </c>
      <c r="DV17" s="73">
        <v>0</v>
      </c>
      <c r="DW17" s="73">
        <v>0</v>
      </c>
      <c r="DX17" s="73">
        <v>4.3380000000000001</v>
      </c>
      <c r="DY17" s="73">
        <v>9.16</v>
      </c>
      <c r="DZ17" s="73">
        <v>3.5630000000000002</v>
      </c>
      <c r="EA17" s="73">
        <v>0</v>
      </c>
      <c r="EB17" s="73">
        <v>14.505000000000001</v>
      </c>
      <c r="EC17" s="73">
        <v>0</v>
      </c>
      <c r="ED17" s="73">
        <v>0</v>
      </c>
      <c r="EE17" s="73">
        <v>0</v>
      </c>
      <c r="EF17" s="73">
        <v>0</v>
      </c>
      <c r="EG17" s="73">
        <v>0</v>
      </c>
      <c r="EH17" s="73">
        <v>7.7720000000000002</v>
      </c>
      <c r="EI17" s="73">
        <v>7.8029999999999999</v>
      </c>
      <c r="EJ17" s="73">
        <v>0</v>
      </c>
      <c r="EK17" s="73">
        <v>10.241</v>
      </c>
      <c r="EL17" s="73">
        <v>90.423000000000002</v>
      </c>
      <c r="EM17" s="73">
        <v>12.192</v>
      </c>
      <c r="EN17" s="73">
        <v>0</v>
      </c>
      <c r="EO17" s="73">
        <v>145.09800000000001</v>
      </c>
      <c r="EP17" s="73">
        <v>0</v>
      </c>
      <c r="EQ17" s="73">
        <v>0</v>
      </c>
      <c r="ER17" s="73">
        <v>0</v>
      </c>
      <c r="ES17" s="73">
        <v>0</v>
      </c>
      <c r="ET17" s="73">
        <v>0</v>
      </c>
      <c r="EU17" s="73">
        <v>30.544</v>
      </c>
      <c r="EV17" s="73">
        <v>0</v>
      </c>
      <c r="EW17" s="73">
        <v>8.8249999999999993</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2.165</v>
      </c>
      <c r="FO17" s="73">
        <v>0</v>
      </c>
      <c r="FP17" s="73">
        <v>0</v>
      </c>
      <c r="FQ17" s="73">
        <v>0</v>
      </c>
      <c r="FR17" s="73">
        <v>0</v>
      </c>
      <c r="FS17" s="73">
        <v>0</v>
      </c>
      <c r="FT17" s="73">
        <v>0</v>
      </c>
      <c r="FU17" s="73">
        <v>9.1751000000000005</v>
      </c>
      <c r="FV17" s="73">
        <v>0</v>
      </c>
      <c r="FW17" s="73">
        <v>0</v>
      </c>
      <c r="FX17" s="73">
        <v>0</v>
      </c>
      <c r="FY17" s="73">
        <v>0</v>
      </c>
      <c r="FZ17" s="73">
        <v>0</v>
      </c>
      <c r="GA17" s="73">
        <v>7.58</v>
      </c>
      <c r="GB17" s="73">
        <v>0</v>
      </c>
      <c r="GC17" s="73">
        <v>12.086</v>
      </c>
      <c r="GD17" s="73">
        <v>0</v>
      </c>
      <c r="GE17" s="73">
        <v>0</v>
      </c>
      <c r="GF17" s="73">
        <v>9.7110000000000003</v>
      </c>
      <c r="GG17" s="73">
        <v>0</v>
      </c>
      <c r="GH17" s="73">
        <v>0</v>
      </c>
      <c r="GI17" s="73">
        <v>0</v>
      </c>
      <c r="GJ17" s="73">
        <v>4.9379999999999997</v>
      </c>
      <c r="GK17" s="73">
        <v>0</v>
      </c>
      <c r="GL17" s="73">
        <v>0</v>
      </c>
      <c r="GM17" s="73">
        <v>9.859</v>
      </c>
      <c r="GN17" s="73">
        <v>0</v>
      </c>
      <c r="GO17" s="73">
        <v>3.1859999999999999</v>
      </c>
      <c r="GP17" s="73">
        <v>0</v>
      </c>
      <c r="GQ17" s="73">
        <v>0</v>
      </c>
      <c r="GR17" s="73">
        <v>0</v>
      </c>
      <c r="GS17" s="73">
        <v>0</v>
      </c>
      <c r="GT17" s="73">
        <v>0</v>
      </c>
      <c r="GU17" s="73">
        <v>0</v>
      </c>
      <c r="GV17" s="73">
        <v>0</v>
      </c>
      <c r="GW17" s="73">
        <v>0</v>
      </c>
      <c r="GX17" s="73">
        <v>0</v>
      </c>
      <c r="GY17" s="73">
        <v>0</v>
      </c>
      <c r="GZ17" s="73">
        <v>0</v>
      </c>
      <c r="HA17" s="73">
        <v>8.9529999999999994</v>
      </c>
      <c r="HB17" s="73">
        <v>0</v>
      </c>
      <c r="HC17" s="73">
        <v>0</v>
      </c>
      <c r="HD17" s="73">
        <v>8.86</v>
      </c>
      <c r="HE17" s="73">
        <v>0</v>
      </c>
      <c r="HF17" s="73">
        <v>0</v>
      </c>
      <c r="HG17" s="73">
        <v>0</v>
      </c>
      <c r="HH17" s="73">
        <v>0</v>
      </c>
      <c r="HI17" s="73">
        <v>5.0270000000000001</v>
      </c>
      <c r="HJ17" s="73">
        <v>0</v>
      </c>
      <c r="HK17" s="73">
        <v>332.39100000000002</v>
      </c>
      <c r="HL17" s="73">
        <v>0</v>
      </c>
      <c r="HM17" s="73">
        <v>39.369</v>
      </c>
      <c r="HN17" s="73">
        <v>0</v>
      </c>
      <c r="HO17" s="73">
        <v>2.165</v>
      </c>
      <c r="HP17" s="73">
        <v>9.1751000000000005</v>
      </c>
      <c r="HQ17" s="73">
        <v>7.58</v>
      </c>
      <c r="HR17" s="73">
        <v>21.797000000000001</v>
      </c>
      <c r="HS17" s="73">
        <v>0</v>
      </c>
      <c r="HT17" s="73">
        <v>4.9379999999999997</v>
      </c>
      <c r="HU17" s="73">
        <v>9.859</v>
      </c>
      <c r="HV17" s="73">
        <v>3.1859999999999999</v>
      </c>
      <c r="HW17" s="73">
        <v>0</v>
      </c>
      <c r="HX17" s="73">
        <v>8.9529999999999994</v>
      </c>
      <c r="HY17" s="73">
        <v>8.86</v>
      </c>
      <c r="HZ17" s="73">
        <v>0</v>
      </c>
      <c r="IA17" s="73">
        <v>0</v>
      </c>
      <c r="IB17" s="73">
        <v>0</v>
      </c>
      <c r="IC17" s="73">
        <v>0</v>
      </c>
      <c r="ID17" s="73">
        <v>5.0270000000000001</v>
      </c>
      <c r="IE17" s="73">
        <v>0</v>
      </c>
      <c r="IF17" s="73">
        <v>332.39100000000002</v>
      </c>
      <c r="IG17" s="73">
        <v>0</v>
      </c>
      <c r="IH17" s="73">
        <v>39.369</v>
      </c>
      <c r="II17" s="73">
        <v>0</v>
      </c>
      <c r="IJ17" s="73">
        <v>2.165</v>
      </c>
      <c r="IK17" s="73">
        <v>9.1751000000000005</v>
      </c>
      <c r="IL17" s="73">
        <v>7.58</v>
      </c>
      <c r="IM17" s="73">
        <v>21.797000000000001</v>
      </c>
      <c r="IN17" s="73">
        <v>0</v>
      </c>
      <c r="IO17" s="73">
        <v>4.9379999999999997</v>
      </c>
      <c r="IP17" s="73">
        <v>9.859</v>
      </c>
      <c r="IQ17" s="73">
        <v>3.1859999999999999</v>
      </c>
      <c r="IR17" s="73">
        <v>0</v>
      </c>
      <c r="IS17" s="73">
        <v>8.9529999999999994</v>
      </c>
      <c r="IT17" s="73">
        <v>8.86</v>
      </c>
      <c r="IU17" s="73">
        <v>0</v>
      </c>
      <c r="IV17" s="74">
        <v>0</v>
      </c>
      <c r="IW17" s="71">
        <v>0</v>
      </c>
      <c r="IX17" s="71">
        <v>0</v>
      </c>
      <c r="IY17" s="71">
        <v>0</v>
      </c>
      <c r="IZ17" s="71">
        <v>0</v>
      </c>
      <c r="JA17" s="71">
        <v>1</v>
      </c>
      <c r="JB17" s="71">
        <v>0</v>
      </c>
      <c r="JC17" s="71">
        <v>0</v>
      </c>
      <c r="JD17" s="71">
        <v>0</v>
      </c>
      <c r="JE17" s="71">
        <v>4</v>
      </c>
      <c r="JF17" s="71">
        <v>1</v>
      </c>
      <c r="JG17" s="71">
        <v>0</v>
      </c>
      <c r="JH17" s="71">
        <v>0</v>
      </c>
      <c r="JI17" s="71">
        <v>0</v>
      </c>
      <c r="JJ17" s="71">
        <v>1</v>
      </c>
      <c r="JK17" s="71">
        <v>1</v>
      </c>
      <c r="JL17" s="71">
        <v>1</v>
      </c>
      <c r="JM17" s="71">
        <v>0</v>
      </c>
      <c r="JN17" s="71">
        <v>4</v>
      </c>
      <c r="JO17" s="71">
        <v>0</v>
      </c>
      <c r="JP17" s="71">
        <v>0</v>
      </c>
      <c r="JQ17" s="71">
        <v>0</v>
      </c>
      <c r="JR17" s="71">
        <v>0</v>
      </c>
      <c r="JS17" s="71">
        <v>0</v>
      </c>
      <c r="JT17" s="71">
        <v>1</v>
      </c>
      <c r="JU17" s="71">
        <v>1</v>
      </c>
      <c r="JV17" s="71">
        <v>0</v>
      </c>
      <c r="JW17" s="71">
        <v>1</v>
      </c>
      <c r="JX17" s="71">
        <v>3</v>
      </c>
      <c r="JY17" s="71">
        <v>2</v>
      </c>
      <c r="JZ17" s="71">
        <v>0</v>
      </c>
      <c r="KA17" s="71">
        <v>7</v>
      </c>
      <c r="KB17" s="71">
        <v>0</v>
      </c>
      <c r="KC17" s="71">
        <v>0</v>
      </c>
      <c r="KD17" s="71">
        <v>0</v>
      </c>
      <c r="KE17" s="71">
        <v>0</v>
      </c>
      <c r="KF17" s="71">
        <v>0</v>
      </c>
      <c r="KG17" s="71">
        <v>2</v>
      </c>
      <c r="KH17" s="71">
        <v>0</v>
      </c>
      <c r="KI17" s="71">
        <v>2</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1</v>
      </c>
      <c r="LH17" s="71">
        <v>0</v>
      </c>
      <c r="LI17" s="71">
        <v>0</v>
      </c>
      <c r="LJ17" s="71">
        <v>0</v>
      </c>
      <c r="LK17" s="71">
        <v>0</v>
      </c>
      <c r="LL17" s="71">
        <v>0</v>
      </c>
      <c r="LM17" s="71">
        <v>2</v>
      </c>
      <c r="LN17" s="71">
        <v>0</v>
      </c>
      <c r="LO17" s="71">
        <v>1</v>
      </c>
      <c r="LP17" s="71">
        <v>0</v>
      </c>
      <c r="LQ17" s="71">
        <v>0</v>
      </c>
      <c r="LR17" s="71">
        <v>2</v>
      </c>
      <c r="LS17" s="71">
        <v>0</v>
      </c>
      <c r="LT17" s="71">
        <v>0</v>
      </c>
      <c r="LU17" s="71">
        <v>0</v>
      </c>
      <c r="LV17" s="71">
        <v>1</v>
      </c>
      <c r="LW17" s="71">
        <v>0</v>
      </c>
      <c r="LX17" s="71">
        <v>0</v>
      </c>
      <c r="LY17" s="71">
        <v>3</v>
      </c>
      <c r="LZ17" s="71">
        <v>0</v>
      </c>
      <c r="MA17" s="71">
        <v>1</v>
      </c>
      <c r="MB17" s="71">
        <v>0</v>
      </c>
      <c r="MC17" s="71">
        <v>0</v>
      </c>
      <c r="MD17" s="71">
        <v>0</v>
      </c>
      <c r="ME17" s="71">
        <v>0</v>
      </c>
      <c r="MF17" s="71">
        <v>0</v>
      </c>
      <c r="MG17" s="71">
        <v>0</v>
      </c>
      <c r="MH17" s="71">
        <v>0</v>
      </c>
      <c r="MI17" s="71">
        <v>0</v>
      </c>
      <c r="MJ17" s="71">
        <v>0</v>
      </c>
      <c r="MK17" s="71">
        <v>0</v>
      </c>
      <c r="ML17" s="71">
        <v>0</v>
      </c>
      <c r="MM17" s="71">
        <v>1</v>
      </c>
      <c r="MN17" s="71">
        <v>0</v>
      </c>
      <c r="MO17" s="71">
        <v>0</v>
      </c>
      <c r="MP17" s="71">
        <v>1</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4</v>
      </c>
      <c r="NG17" s="71">
        <v>1</v>
      </c>
      <c r="NH17" s="71">
        <v>0</v>
      </c>
      <c r="NI17" s="71">
        <v>0</v>
      </c>
      <c r="NJ17" s="71">
        <v>0</v>
      </c>
      <c r="NK17" s="71">
        <v>1</v>
      </c>
      <c r="NL17" s="71">
        <v>1</v>
      </c>
      <c r="NM17" s="71">
        <v>1</v>
      </c>
      <c r="NN17" s="71">
        <v>0</v>
      </c>
      <c r="NO17" s="71">
        <v>4</v>
      </c>
      <c r="NP17" s="71">
        <v>0</v>
      </c>
      <c r="NQ17" s="71">
        <v>0</v>
      </c>
      <c r="NR17" s="71">
        <v>0</v>
      </c>
      <c r="NS17" s="71">
        <v>0</v>
      </c>
      <c r="NT17" s="71">
        <v>0</v>
      </c>
      <c r="NU17" s="71">
        <v>1</v>
      </c>
      <c r="NV17" s="71">
        <v>1</v>
      </c>
      <c r="NW17" s="71">
        <v>0</v>
      </c>
      <c r="NX17" s="71">
        <v>1</v>
      </c>
      <c r="NY17" s="71">
        <v>3</v>
      </c>
      <c r="NZ17" s="71">
        <v>2</v>
      </c>
      <c r="OA17" s="71">
        <v>0</v>
      </c>
      <c r="OB17" s="71">
        <v>7</v>
      </c>
      <c r="OC17" s="71">
        <v>0</v>
      </c>
      <c r="OD17" s="71">
        <v>0</v>
      </c>
      <c r="OE17" s="71">
        <v>0</v>
      </c>
      <c r="OF17" s="71">
        <v>0</v>
      </c>
      <c r="OG17" s="71">
        <v>0</v>
      </c>
      <c r="OH17" s="71">
        <v>2</v>
      </c>
      <c r="OI17" s="71">
        <v>0</v>
      </c>
      <c r="OJ17" s="71">
        <v>2</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1</v>
      </c>
      <c r="PI17" s="71">
        <v>0</v>
      </c>
      <c r="PJ17" s="71">
        <v>0</v>
      </c>
      <c r="PK17" s="71">
        <v>0</v>
      </c>
      <c r="PL17" s="71">
        <v>0</v>
      </c>
      <c r="PM17" s="71">
        <v>0</v>
      </c>
      <c r="PN17" s="71">
        <v>2</v>
      </c>
      <c r="PO17" s="71">
        <v>0</v>
      </c>
      <c r="PP17" s="71">
        <v>1</v>
      </c>
      <c r="PQ17" s="71">
        <v>0</v>
      </c>
      <c r="PR17" s="71">
        <v>0</v>
      </c>
      <c r="PS17" s="71">
        <v>2</v>
      </c>
      <c r="PT17" s="71">
        <v>0</v>
      </c>
      <c r="PU17" s="71">
        <v>0</v>
      </c>
      <c r="PV17" s="71">
        <v>0</v>
      </c>
      <c r="PW17" s="71">
        <v>1</v>
      </c>
      <c r="PX17" s="71">
        <v>0</v>
      </c>
      <c r="PY17" s="71">
        <v>0</v>
      </c>
      <c r="PZ17" s="71">
        <v>3</v>
      </c>
      <c r="QA17" s="71">
        <v>0</v>
      </c>
      <c r="QB17" s="71">
        <v>1</v>
      </c>
      <c r="QC17" s="71">
        <v>0</v>
      </c>
      <c r="QD17" s="71">
        <v>0</v>
      </c>
      <c r="QE17" s="71">
        <v>0</v>
      </c>
      <c r="QF17" s="71">
        <v>0</v>
      </c>
      <c r="QG17" s="71">
        <v>0</v>
      </c>
      <c r="QH17" s="71">
        <v>0</v>
      </c>
      <c r="QI17" s="71">
        <v>0</v>
      </c>
      <c r="QJ17" s="71">
        <v>0</v>
      </c>
      <c r="QK17" s="71">
        <v>0</v>
      </c>
      <c r="QL17" s="71">
        <v>0</v>
      </c>
      <c r="QM17" s="71">
        <v>0</v>
      </c>
      <c r="QN17" s="71">
        <v>1</v>
      </c>
      <c r="QO17" s="71">
        <v>0</v>
      </c>
      <c r="QP17" s="71">
        <v>0</v>
      </c>
      <c r="QQ17" s="71">
        <v>1</v>
      </c>
      <c r="QR17" s="71">
        <v>0</v>
      </c>
      <c r="QS17" s="71">
        <v>0</v>
      </c>
      <c r="QT17" s="71">
        <v>0</v>
      </c>
      <c r="QU17" s="71">
        <v>0</v>
      </c>
      <c r="QV17" s="71">
        <v>1</v>
      </c>
      <c r="QW17" s="71">
        <v>0</v>
      </c>
      <c r="QX17" s="71">
        <v>27</v>
      </c>
      <c r="QY17" s="71">
        <v>0</v>
      </c>
      <c r="QZ17" s="71">
        <v>4</v>
      </c>
      <c r="RA17" s="71">
        <v>0</v>
      </c>
      <c r="RB17" s="71">
        <v>1</v>
      </c>
      <c r="RC17" s="71">
        <v>1</v>
      </c>
      <c r="RD17" s="71">
        <v>2</v>
      </c>
      <c r="RE17" s="71">
        <v>3</v>
      </c>
      <c r="RF17" s="71">
        <v>0</v>
      </c>
      <c r="RG17" s="71">
        <v>1</v>
      </c>
      <c r="RH17" s="71">
        <v>3</v>
      </c>
      <c r="RI17" s="71">
        <v>1</v>
      </c>
      <c r="RJ17" s="71">
        <v>0</v>
      </c>
      <c r="RK17" s="71">
        <v>1</v>
      </c>
      <c r="RL17" s="71">
        <v>1</v>
      </c>
      <c r="RM17" s="71">
        <v>0</v>
      </c>
      <c r="RN17" s="71">
        <v>0</v>
      </c>
      <c r="RO17" s="71">
        <v>0</v>
      </c>
      <c r="RP17" s="71">
        <v>0</v>
      </c>
      <c r="RQ17" s="71">
        <v>1</v>
      </c>
      <c r="RR17" s="71">
        <v>0</v>
      </c>
      <c r="RS17" s="71">
        <v>27</v>
      </c>
      <c r="RT17" s="71">
        <v>0</v>
      </c>
      <c r="RU17" s="71">
        <v>4</v>
      </c>
      <c r="RV17" s="71">
        <v>0</v>
      </c>
      <c r="RW17" s="71">
        <v>1</v>
      </c>
      <c r="RX17" s="71">
        <v>1</v>
      </c>
      <c r="RY17" s="71">
        <v>2</v>
      </c>
      <c r="RZ17" s="71">
        <v>3</v>
      </c>
      <c r="SA17" s="71">
        <v>0</v>
      </c>
      <c r="SB17" s="71">
        <v>1</v>
      </c>
      <c r="SC17" s="71">
        <v>3</v>
      </c>
      <c r="SD17" s="71">
        <v>1</v>
      </c>
      <c r="SE17" s="71">
        <v>0</v>
      </c>
      <c r="SF17" s="71">
        <v>1</v>
      </c>
      <c r="SG17" s="71">
        <v>1</v>
      </c>
      <c r="SH17" s="71">
        <v>0</v>
      </c>
    </row>
    <row r="18" spans="1:502">
      <c r="A18" s="16" t="s">
        <v>1850</v>
      </c>
      <c r="B18" s="70">
        <v>10</v>
      </c>
      <c r="C18" s="70">
        <v>10</v>
      </c>
      <c r="D18" s="70">
        <v>1</v>
      </c>
      <c r="E18" s="70">
        <v>2013</v>
      </c>
      <c r="F18" s="70" t="s">
        <v>180</v>
      </c>
      <c r="G18" s="1073" t="s">
        <v>1840</v>
      </c>
      <c r="H18" s="70" t="s">
        <v>1841</v>
      </c>
      <c r="I18" s="1066"/>
      <c r="J18" s="73">
        <v>0</v>
      </c>
      <c r="K18" s="73">
        <v>0</v>
      </c>
      <c r="L18" s="73">
        <v>0</v>
      </c>
      <c r="M18" s="73">
        <v>0</v>
      </c>
      <c r="N18" s="73">
        <v>5.1459999999999999</v>
      </c>
      <c r="O18" s="73">
        <v>0</v>
      </c>
      <c r="P18" s="73">
        <v>0</v>
      </c>
      <c r="Q18" s="73">
        <v>0</v>
      </c>
      <c r="R18" s="73">
        <v>18.651</v>
      </c>
      <c r="S18" s="73">
        <v>11.997999999999999</v>
      </c>
      <c r="T18" s="73">
        <v>0</v>
      </c>
      <c r="U18" s="73">
        <v>0</v>
      </c>
      <c r="V18" s="73">
        <v>0</v>
      </c>
      <c r="W18" s="73">
        <v>4.899</v>
      </c>
      <c r="X18" s="73">
        <v>9.016</v>
      </c>
      <c r="Y18" s="73">
        <v>3.73</v>
      </c>
      <c r="Z18" s="73">
        <v>0</v>
      </c>
      <c r="AA18" s="73">
        <v>17.539000000000001</v>
      </c>
      <c r="AB18" s="73">
        <v>0</v>
      </c>
      <c r="AC18" s="73">
        <v>0</v>
      </c>
      <c r="AD18" s="73">
        <v>0</v>
      </c>
      <c r="AE18" s="73">
        <v>0</v>
      </c>
      <c r="AF18" s="73">
        <v>0</v>
      </c>
      <c r="AG18" s="73">
        <v>8.3309999999999995</v>
      </c>
      <c r="AH18" s="73">
        <v>7.851</v>
      </c>
      <c r="AI18" s="73">
        <v>0</v>
      </c>
      <c r="AJ18" s="73">
        <v>13.337999999999999</v>
      </c>
      <c r="AK18" s="73">
        <v>89.954999999999998</v>
      </c>
      <c r="AL18" s="73">
        <v>12.656000000000001</v>
      </c>
      <c r="AM18" s="73">
        <v>0</v>
      </c>
      <c r="AN18" s="73">
        <v>160.83799999999999</v>
      </c>
      <c r="AO18" s="73">
        <v>0</v>
      </c>
      <c r="AP18" s="73">
        <v>0</v>
      </c>
      <c r="AQ18" s="73">
        <v>0</v>
      </c>
      <c r="AR18" s="73">
        <v>0</v>
      </c>
      <c r="AS18" s="73">
        <v>0</v>
      </c>
      <c r="AT18" s="73">
        <v>29.661000000000001</v>
      </c>
      <c r="AU18" s="73">
        <v>0</v>
      </c>
      <c r="AV18" s="73">
        <v>8.4830000000000005</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9.1094000000000008</v>
      </c>
      <c r="BU18" s="73">
        <v>0</v>
      </c>
      <c r="BV18" s="73">
        <v>0</v>
      </c>
      <c r="BW18" s="73">
        <v>0</v>
      </c>
      <c r="BX18" s="73">
        <v>0</v>
      </c>
      <c r="BY18" s="73">
        <v>0</v>
      </c>
      <c r="BZ18" s="73">
        <v>8.9149999999999991</v>
      </c>
      <c r="CA18" s="73">
        <v>0</v>
      </c>
      <c r="CB18" s="73">
        <v>11.83</v>
      </c>
      <c r="CC18" s="73">
        <v>0</v>
      </c>
      <c r="CD18" s="73">
        <v>0</v>
      </c>
      <c r="CE18" s="73">
        <v>10.568</v>
      </c>
      <c r="CF18" s="73">
        <v>0</v>
      </c>
      <c r="CG18" s="73">
        <v>0</v>
      </c>
      <c r="CH18" s="73">
        <v>0</v>
      </c>
      <c r="CI18" s="73">
        <v>4.38</v>
      </c>
      <c r="CJ18" s="73">
        <v>0</v>
      </c>
      <c r="CK18" s="73">
        <v>0</v>
      </c>
      <c r="CL18" s="73">
        <v>10.893000000000001</v>
      </c>
      <c r="CM18" s="73">
        <v>0</v>
      </c>
      <c r="CN18" s="73">
        <v>12.823</v>
      </c>
      <c r="CO18" s="73">
        <v>0</v>
      </c>
      <c r="CP18" s="73">
        <v>0</v>
      </c>
      <c r="CQ18" s="73">
        <v>0</v>
      </c>
      <c r="CR18" s="73">
        <v>0</v>
      </c>
      <c r="CS18" s="73">
        <v>0</v>
      </c>
      <c r="CT18" s="73">
        <v>0</v>
      </c>
      <c r="CU18" s="73">
        <v>0</v>
      </c>
      <c r="CV18" s="73">
        <v>0</v>
      </c>
      <c r="CW18" s="73">
        <v>0</v>
      </c>
      <c r="CX18" s="73">
        <v>0</v>
      </c>
      <c r="CY18" s="73">
        <v>0</v>
      </c>
      <c r="CZ18" s="73">
        <v>9.5419999999999998</v>
      </c>
      <c r="DA18" s="73">
        <v>0</v>
      </c>
      <c r="DB18" s="73">
        <v>0</v>
      </c>
      <c r="DC18" s="73">
        <v>0</v>
      </c>
      <c r="DD18" s="73">
        <v>0</v>
      </c>
      <c r="DE18" s="73">
        <v>0</v>
      </c>
      <c r="DF18" s="73">
        <v>0</v>
      </c>
      <c r="DG18" s="73">
        <v>0</v>
      </c>
      <c r="DH18" s="73">
        <v>0</v>
      </c>
      <c r="DI18" s="73">
        <v>0</v>
      </c>
      <c r="DJ18" s="73">
        <v>0</v>
      </c>
      <c r="DK18" s="73">
        <v>0</v>
      </c>
      <c r="DL18" s="73">
        <v>0</v>
      </c>
      <c r="DM18" s="73">
        <v>0</v>
      </c>
      <c r="DN18" s="73">
        <v>0</v>
      </c>
      <c r="DO18" s="73">
        <v>5.1459999999999999</v>
      </c>
      <c r="DP18" s="73">
        <v>0</v>
      </c>
      <c r="DQ18" s="73">
        <v>0</v>
      </c>
      <c r="DR18" s="73">
        <v>0</v>
      </c>
      <c r="DS18" s="73">
        <v>18.651</v>
      </c>
      <c r="DT18" s="73">
        <v>11.997999999999999</v>
      </c>
      <c r="DU18" s="73">
        <v>0</v>
      </c>
      <c r="DV18" s="73">
        <v>0</v>
      </c>
      <c r="DW18" s="73">
        <v>0</v>
      </c>
      <c r="DX18" s="73">
        <v>4.899</v>
      </c>
      <c r="DY18" s="73">
        <v>9.016</v>
      </c>
      <c r="DZ18" s="73">
        <v>3.73</v>
      </c>
      <c r="EA18" s="73">
        <v>0</v>
      </c>
      <c r="EB18" s="73">
        <v>17.539000000000001</v>
      </c>
      <c r="EC18" s="73">
        <v>0</v>
      </c>
      <c r="ED18" s="73">
        <v>0</v>
      </c>
      <c r="EE18" s="73">
        <v>0</v>
      </c>
      <c r="EF18" s="73">
        <v>0</v>
      </c>
      <c r="EG18" s="73">
        <v>0</v>
      </c>
      <c r="EH18" s="73">
        <v>8.3309999999999995</v>
      </c>
      <c r="EI18" s="73">
        <v>7.851</v>
      </c>
      <c r="EJ18" s="73">
        <v>0</v>
      </c>
      <c r="EK18" s="73">
        <v>13.337999999999999</v>
      </c>
      <c r="EL18" s="73">
        <v>89.954999999999998</v>
      </c>
      <c r="EM18" s="73">
        <v>12.656000000000001</v>
      </c>
      <c r="EN18" s="73">
        <v>0</v>
      </c>
      <c r="EO18" s="73">
        <v>160.83799999999999</v>
      </c>
      <c r="EP18" s="73">
        <v>0</v>
      </c>
      <c r="EQ18" s="73">
        <v>0</v>
      </c>
      <c r="ER18" s="73">
        <v>0</v>
      </c>
      <c r="ES18" s="73">
        <v>0</v>
      </c>
      <c r="ET18" s="73">
        <v>0</v>
      </c>
      <c r="EU18" s="73">
        <v>29.661000000000001</v>
      </c>
      <c r="EV18" s="73">
        <v>0</v>
      </c>
      <c r="EW18" s="73">
        <v>8.4830000000000005</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9.1094000000000008</v>
      </c>
      <c r="FV18" s="73">
        <v>0</v>
      </c>
      <c r="FW18" s="73">
        <v>0</v>
      </c>
      <c r="FX18" s="73">
        <v>0</v>
      </c>
      <c r="FY18" s="73">
        <v>0</v>
      </c>
      <c r="FZ18" s="73">
        <v>0</v>
      </c>
      <c r="GA18" s="73">
        <v>8.9149999999999991</v>
      </c>
      <c r="GB18" s="73">
        <v>0</v>
      </c>
      <c r="GC18" s="73">
        <v>11.83</v>
      </c>
      <c r="GD18" s="73">
        <v>0</v>
      </c>
      <c r="GE18" s="73">
        <v>0</v>
      </c>
      <c r="GF18" s="73">
        <v>10.568</v>
      </c>
      <c r="GG18" s="73">
        <v>0</v>
      </c>
      <c r="GH18" s="73">
        <v>0</v>
      </c>
      <c r="GI18" s="73">
        <v>0</v>
      </c>
      <c r="GJ18" s="73">
        <v>4.38</v>
      </c>
      <c r="GK18" s="73">
        <v>0</v>
      </c>
      <c r="GL18" s="73">
        <v>0</v>
      </c>
      <c r="GM18" s="73">
        <v>10.893000000000001</v>
      </c>
      <c r="GN18" s="73">
        <v>0</v>
      </c>
      <c r="GO18" s="73">
        <v>12.823</v>
      </c>
      <c r="GP18" s="73">
        <v>0</v>
      </c>
      <c r="GQ18" s="73">
        <v>0</v>
      </c>
      <c r="GR18" s="73">
        <v>0</v>
      </c>
      <c r="GS18" s="73">
        <v>0</v>
      </c>
      <c r="GT18" s="73">
        <v>0</v>
      </c>
      <c r="GU18" s="73">
        <v>0</v>
      </c>
      <c r="GV18" s="73">
        <v>0</v>
      </c>
      <c r="GW18" s="73">
        <v>0</v>
      </c>
      <c r="GX18" s="73">
        <v>0</v>
      </c>
      <c r="GY18" s="73">
        <v>0</v>
      </c>
      <c r="GZ18" s="73">
        <v>0</v>
      </c>
      <c r="HA18" s="73">
        <v>9.5419999999999998</v>
      </c>
      <c r="HB18" s="73">
        <v>0</v>
      </c>
      <c r="HC18" s="73">
        <v>0</v>
      </c>
      <c r="HD18" s="73">
        <v>0</v>
      </c>
      <c r="HE18" s="73">
        <v>0</v>
      </c>
      <c r="HF18" s="73">
        <v>0</v>
      </c>
      <c r="HG18" s="73">
        <v>0</v>
      </c>
      <c r="HH18" s="73">
        <v>0</v>
      </c>
      <c r="HI18" s="73">
        <v>5.1459999999999999</v>
      </c>
      <c r="HJ18" s="73">
        <v>0</v>
      </c>
      <c r="HK18" s="73">
        <v>358.80200000000002</v>
      </c>
      <c r="HL18" s="73">
        <v>0</v>
      </c>
      <c r="HM18" s="73">
        <v>38.143999999999998</v>
      </c>
      <c r="HN18" s="73">
        <v>0</v>
      </c>
      <c r="HO18" s="73">
        <v>0</v>
      </c>
      <c r="HP18" s="73">
        <v>9.1094000000000008</v>
      </c>
      <c r="HQ18" s="73">
        <v>8.9149999999999991</v>
      </c>
      <c r="HR18" s="73">
        <v>22.398</v>
      </c>
      <c r="HS18" s="73">
        <v>0</v>
      </c>
      <c r="HT18" s="73">
        <v>4.38</v>
      </c>
      <c r="HU18" s="73">
        <v>10.893000000000001</v>
      </c>
      <c r="HV18" s="73">
        <v>12.823</v>
      </c>
      <c r="HW18" s="73">
        <v>0</v>
      </c>
      <c r="HX18" s="73">
        <v>9.5419999999999998</v>
      </c>
      <c r="HY18" s="73">
        <v>0</v>
      </c>
      <c r="HZ18" s="73">
        <v>0</v>
      </c>
      <c r="IA18" s="73">
        <v>0</v>
      </c>
      <c r="IB18" s="73">
        <v>0</v>
      </c>
      <c r="IC18" s="73">
        <v>0</v>
      </c>
      <c r="ID18" s="73">
        <v>5.1459999999999999</v>
      </c>
      <c r="IE18" s="73">
        <v>0</v>
      </c>
      <c r="IF18" s="73">
        <v>358.80200000000002</v>
      </c>
      <c r="IG18" s="73">
        <v>0</v>
      </c>
      <c r="IH18" s="73">
        <v>38.143999999999998</v>
      </c>
      <c r="II18" s="73">
        <v>0</v>
      </c>
      <c r="IJ18" s="73">
        <v>0</v>
      </c>
      <c r="IK18" s="73">
        <v>9.1094000000000008</v>
      </c>
      <c r="IL18" s="73">
        <v>8.9149999999999991</v>
      </c>
      <c r="IM18" s="73">
        <v>22.398</v>
      </c>
      <c r="IN18" s="73">
        <v>0</v>
      </c>
      <c r="IO18" s="73">
        <v>4.38</v>
      </c>
      <c r="IP18" s="73">
        <v>10.893000000000001</v>
      </c>
      <c r="IQ18" s="73">
        <v>12.823</v>
      </c>
      <c r="IR18" s="73">
        <v>0</v>
      </c>
      <c r="IS18" s="73">
        <v>9.5419999999999998</v>
      </c>
      <c r="IT18" s="73">
        <v>0</v>
      </c>
      <c r="IU18" s="73">
        <v>0</v>
      </c>
      <c r="IV18" s="74">
        <v>0</v>
      </c>
      <c r="IW18" s="71">
        <v>0</v>
      </c>
      <c r="IX18" s="71">
        <v>0</v>
      </c>
      <c r="IY18" s="71">
        <v>0</v>
      </c>
      <c r="IZ18" s="71">
        <v>0</v>
      </c>
      <c r="JA18" s="71">
        <v>1</v>
      </c>
      <c r="JB18" s="71">
        <v>0</v>
      </c>
      <c r="JC18" s="71">
        <v>0</v>
      </c>
      <c r="JD18" s="71">
        <v>0</v>
      </c>
      <c r="JE18" s="71">
        <v>4</v>
      </c>
      <c r="JF18" s="71">
        <v>1</v>
      </c>
      <c r="JG18" s="71">
        <v>0</v>
      </c>
      <c r="JH18" s="71">
        <v>0</v>
      </c>
      <c r="JI18" s="71">
        <v>0</v>
      </c>
      <c r="JJ18" s="71">
        <v>1</v>
      </c>
      <c r="JK18" s="71">
        <v>1</v>
      </c>
      <c r="JL18" s="71">
        <v>1</v>
      </c>
      <c r="JM18" s="71">
        <v>0</v>
      </c>
      <c r="JN18" s="71">
        <v>4</v>
      </c>
      <c r="JO18" s="71">
        <v>0</v>
      </c>
      <c r="JP18" s="71">
        <v>0</v>
      </c>
      <c r="JQ18" s="71">
        <v>0</v>
      </c>
      <c r="JR18" s="71">
        <v>0</v>
      </c>
      <c r="JS18" s="71">
        <v>0</v>
      </c>
      <c r="JT18" s="71">
        <v>1</v>
      </c>
      <c r="JU18" s="71">
        <v>1</v>
      </c>
      <c r="JV18" s="71">
        <v>0</v>
      </c>
      <c r="JW18" s="71">
        <v>2</v>
      </c>
      <c r="JX18" s="71">
        <v>3</v>
      </c>
      <c r="JY18" s="71">
        <v>2</v>
      </c>
      <c r="JZ18" s="71">
        <v>0</v>
      </c>
      <c r="KA18" s="71">
        <v>8</v>
      </c>
      <c r="KB18" s="71">
        <v>0</v>
      </c>
      <c r="KC18" s="71">
        <v>0</v>
      </c>
      <c r="KD18" s="71">
        <v>0</v>
      </c>
      <c r="KE18" s="71">
        <v>0</v>
      </c>
      <c r="KF18" s="71">
        <v>0</v>
      </c>
      <c r="KG18" s="71">
        <v>2</v>
      </c>
      <c r="KH18" s="71">
        <v>0</v>
      </c>
      <c r="KI18" s="71">
        <v>2</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1</v>
      </c>
      <c r="LH18" s="71">
        <v>0</v>
      </c>
      <c r="LI18" s="71">
        <v>0</v>
      </c>
      <c r="LJ18" s="71">
        <v>0</v>
      </c>
      <c r="LK18" s="71">
        <v>0</v>
      </c>
      <c r="LL18" s="71">
        <v>0</v>
      </c>
      <c r="LM18" s="71">
        <v>2</v>
      </c>
      <c r="LN18" s="71">
        <v>0</v>
      </c>
      <c r="LO18" s="71">
        <v>1</v>
      </c>
      <c r="LP18" s="71">
        <v>0</v>
      </c>
      <c r="LQ18" s="71">
        <v>0</v>
      </c>
      <c r="LR18" s="71">
        <v>2</v>
      </c>
      <c r="LS18" s="71">
        <v>0</v>
      </c>
      <c r="LT18" s="71">
        <v>0</v>
      </c>
      <c r="LU18" s="71">
        <v>0</v>
      </c>
      <c r="LV18" s="71">
        <v>1</v>
      </c>
      <c r="LW18" s="71">
        <v>0</v>
      </c>
      <c r="LX18" s="71">
        <v>0</v>
      </c>
      <c r="LY18" s="71">
        <v>3</v>
      </c>
      <c r="LZ18" s="71">
        <v>0</v>
      </c>
      <c r="MA18" s="71">
        <v>2</v>
      </c>
      <c r="MB18" s="71">
        <v>0</v>
      </c>
      <c r="MC18" s="71">
        <v>0</v>
      </c>
      <c r="MD18" s="71">
        <v>0</v>
      </c>
      <c r="ME18" s="71">
        <v>0</v>
      </c>
      <c r="MF18" s="71">
        <v>0</v>
      </c>
      <c r="MG18" s="71">
        <v>0</v>
      </c>
      <c r="MH18" s="71">
        <v>0</v>
      </c>
      <c r="MI18" s="71">
        <v>0</v>
      </c>
      <c r="MJ18" s="71">
        <v>0</v>
      </c>
      <c r="MK18" s="71">
        <v>0</v>
      </c>
      <c r="ML18" s="71">
        <v>0</v>
      </c>
      <c r="MM18" s="71">
        <v>1</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4</v>
      </c>
      <c r="NG18" s="71">
        <v>1</v>
      </c>
      <c r="NH18" s="71">
        <v>0</v>
      </c>
      <c r="NI18" s="71">
        <v>0</v>
      </c>
      <c r="NJ18" s="71">
        <v>0</v>
      </c>
      <c r="NK18" s="71">
        <v>1</v>
      </c>
      <c r="NL18" s="71">
        <v>1</v>
      </c>
      <c r="NM18" s="71">
        <v>1</v>
      </c>
      <c r="NN18" s="71">
        <v>0</v>
      </c>
      <c r="NO18" s="71">
        <v>4</v>
      </c>
      <c r="NP18" s="71">
        <v>0</v>
      </c>
      <c r="NQ18" s="71">
        <v>0</v>
      </c>
      <c r="NR18" s="71">
        <v>0</v>
      </c>
      <c r="NS18" s="71">
        <v>0</v>
      </c>
      <c r="NT18" s="71">
        <v>0</v>
      </c>
      <c r="NU18" s="71">
        <v>1</v>
      </c>
      <c r="NV18" s="71">
        <v>1</v>
      </c>
      <c r="NW18" s="71">
        <v>0</v>
      </c>
      <c r="NX18" s="71">
        <v>2</v>
      </c>
      <c r="NY18" s="71">
        <v>3</v>
      </c>
      <c r="NZ18" s="71">
        <v>2</v>
      </c>
      <c r="OA18" s="71">
        <v>0</v>
      </c>
      <c r="OB18" s="71">
        <v>8</v>
      </c>
      <c r="OC18" s="71">
        <v>0</v>
      </c>
      <c r="OD18" s="71">
        <v>0</v>
      </c>
      <c r="OE18" s="71">
        <v>0</v>
      </c>
      <c r="OF18" s="71">
        <v>0</v>
      </c>
      <c r="OG18" s="71">
        <v>0</v>
      </c>
      <c r="OH18" s="71">
        <v>2</v>
      </c>
      <c r="OI18" s="71">
        <v>0</v>
      </c>
      <c r="OJ18" s="71">
        <v>2</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1</v>
      </c>
      <c r="PI18" s="71">
        <v>0</v>
      </c>
      <c r="PJ18" s="71">
        <v>0</v>
      </c>
      <c r="PK18" s="71">
        <v>0</v>
      </c>
      <c r="PL18" s="71">
        <v>0</v>
      </c>
      <c r="PM18" s="71">
        <v>0</v>
      </c>
      <c r="PN18" s="71">
        <v>2</v>
      </c>
      <c r="PO18" s="71">
        <v>0</v>
      </c>
      <c r="PP18" s="71">
        <v>1</v>
      </c>
      <c r="PQ18" s="71">
        <v>0</v>
      </c>
      <c r="PR18" s="71">
        <v>0</v>
      </c>
      <c r="PS18" s="71">
        <v>2</v>
      </c>
      <c r="PT18" s="71">
        <v>0</v>
      </c>
      <c r="PU18" s="71">
        <v>0</v>
      </c>
      <c r="PV18" s="71">
        <v>0</v>
      </c>
      <c r="PW18" s="71">
        <v>1</v>
      </c>
      <c r="PX18" s="71">
        <v>0</v>
      </c>
      <c r="PY18" s="71">
        <v>0</v>
      </c>
      <c r="PZ18" s="71">
        <v>3</v>
      </c>
      <c r="QA18" s="71">
        <v>0</v>
      </c>
      <c r="QB18" s="71">
        <v>2</v>
      </c>
      <c r="QC18" s="71">
        <v>0</v>
      </c>
      <c r="QD18" s="71">
        <v>0</v>
      </c>
      <c r="QE18" s="71">
        <v>0</v>
      </c>
      <c r="QF18" s="71">
        <v>0</v>
      </c>
      <c r="QG18" s="71">
        <v>0</v>
      </c>
      <c r="QH18" s="71">
        <v>0</v>
      </c>
      <c r="QI18" s="71">
        <v>0</v>
      </c>
      <c r="QJ18" s="71">
        <v>0</v>
      </c>
      <c r="QK18" s="71">
        <v>0</v>
      </c>
      <c r="QL18" s="71">
        <v>0</v>
      </c>
      <c r="QM18" s="71">
        <v>0</v>
      </c>
      <c r="QN18" s="71">
        <v>1</v>
      </c>
      <c r="QO18" s="71">
        <v>0</v>
      </c>
      <c r="QP18" s="71">
        <v>0</v>
      </c>
      <c r="QQ18" s="71">
        <v>0</v>
      </c>
      <c r="QR18" s="71">
        <v>0</v>
      </c>
      <c r="QS18" s="71">
        <v>0</v>
      </c>
      <c r="QT18" s="71">
        <v>0</v>
      </c>
      <c r="QU18" s="71">
        <v>0</v>
      </c>
      <c r="QV18" s="71">
        <v>1</v>
      </c>
      <c r="QW18" s="71">
        <v>0</v>
      </c>
      <c r="QX18" s="71">
        <v>29</v>
      </c>
      <c r="QY18" s="71">
        <v>0</v>
      </c>
      <c r="QZ18" s="71">
        <v>4</v>
      </c>
      <c r="RA18" s="71">
        <v>0</v>
      </c>
      <c r="RB18" s="71">
        <v>0</v>
      </c>
      <c r="RC18" s="71">
        <v>1</v>
      </c>
      <c r="RD18" s="71">
        <v>2</v>
      </c>
      <c r="RE18" s="71">
        <v>3</v>
      </c>
      <c r="RF18" s="71">
        <v>0</v>
      </c>
      <c r="RG18" s="71">
        <v>1</v>
      </c>
      <c r="RH18" s="71">
        <v>3</v>
      </c>
      <c r="RI18" s="71">
        <v>2</v>
      </c>
      <c r="RJ18" s="71">
        <v>0</v>
      </c>
      <c r="RK18" s="71">
        <v>1</v>
      </c>
      <c r="RL18" s="71">
        <v>0</v>
      </c>
      <c r="RM18" s="71">
        <v>0</v>
      </c>
      <c r="RN18" s="71">
        <v>0</v>
      </c>
      <c r="RO18" s="71">
        <v>0</v>
      </c>
      <c r="RP18" s="71">
        <v>0</v>
      </c>
      <c r="RQ18" s="71">
        <v>1</v>
      </c>
      <c r="RR18" s="71">
        <v>0</v>
      </c>
      <c r="RS18" s="71">
        <v>29</v>
      </c>
      <c r="RT18" s="71">
        <v>0</v>
      </c>
      <c r="RU18" s="71">
        <v>4</v>
      </c>
      <c r="RV18" s="71">
        <v>0</v>
      </c>
      <c r="RW18" s="71">
        <v>0</v>
      </c>
      <c r="RX18" s="71">
        <v>1</v>
      </c>
      <c r="RY18" s="71">
        <v>2</v>
      </c>
      <c r="RZ18" s="71">
        <v>3</v>
      </c>
      <c r="SA18" s="71">
        <v>0</v>
      </c>
      <c r="SB18" s="71">
        <v>1</v>
      </c>
      <c r="SC18" s="71">
        <v>3</v>
      </c>
      <c r="SD18" s="71">
        <v>2</v>
      </c>
      <c r="SE18" s="71">
        <v>0</v>
      </c>
      <c r="SF18" s="71">
        <v>1</v>
      </c>
      <c r="SG18" s="71">
        <v>0</v>
      </c>
      <c r="SH18" s="71">
        <v>0</v>
      </c>
    </row>
    <row r="19" spans="1:502">
      <c r="A19" s="16" t="s">
        <v>1851</v>
      </c>
      <c r="B19" s="70">
        <v>11</v>
      </c>
      <c r="C19" s="70">
        <v>11</v>
      </c>
      <c r="D19" s="70">
        <v>1</v>
      </c>
      <c r="E19" s="70">
        <v>2014</v>
      </c>
      <c r="F19" s="70" t="s">
        <v>181</v>
      </c>
      <c r="G19" s="1073" t="s">
        <v>1840</v>
      </c>
      <c r="H19" s="70" t="s">
        <v>1841</v>
      </c>
      <c r="I19" s="1066"/>
      <c r="J19" s="73">
        <v>0</v>
      </c>
      <c r="K19" s="73">
        <v>0</v>
      </c>
      <c r="L19" s="73">
        <v>0</v>
      </c>
      <c r="M19" s="73">
        <v>0</v>
      </c>
      <c r="N19" s="73">
        <v>5.55</v>
      </c>
      <c r="O19" s="73">
        <v>0</v>
      </c>
      <c r="P19" s="73">
        <v>0</v>
      </c>
      <c r="Q19" s="73">
        <v>0</v>
      </c>
      <c r="R19" s="73">
        <v>21.286000000000001</v>
      </c>
      <c r="S19" s="73">
        <v>11.804</v>
      </c>
      <c r="T19" s="73">
        <v>0</v>
      </c>
      <c r="U19" s="73">
        <v>0</v>
      </c>
      <c r="V19" s="73">
        <v>0</v>
      </c>
      <c r="W19" s="73">
        <v>4.5599999999999996</v>
      </c>
      <c r="X19" s="73">
        <v>8.3670000000000009</v>
      </c>
      <c r="Y19" s="73">
        <v>3.7730000000000001</v>
      </c>
      <c r="Z19" s="73">
        <v>0</v>
      </c>
      <c r="AA19" s="73">
        <v>15.798</v>
      </c>
      <c r="AB19" s="73">
        <v>0</v>
      </c>
      <c r="AC19" s="73">
        <v>0</v>
      </c>
      <c r="AD19" s="73">
        <v>0</v>
      </c>
      <c r="AE19" s="73">
        <v>0</v>
      </c>
      <c r="AF19" s="73">
        <v>0</v>
      </c>
      <c r="AG19" s="73">
        <v>8.6739999999999995</v>
      </c>
      <c r="AH19" s="73">
        <v>7.9889999999999999</v>
      </c>
      <c r="AI19" s="73">
        <v>0</v>
      </c>
      <c r="AJ19" s="73">
        <v>14.172000000000001</v>
      </c>
      <c r="AK19" s="73">
        <v>83.625</v>
      </c>
      <c r="AL19" s="73">
        <v>12.766999999999999</v>
      </c>
      <c r="AM19" s="73">
        <v>0</v>
      </c>
      <c r="AN19" s="73">
        <v>158.12100000000001</v>
      </c>
      <c r="AO19" s="73">
        <v>0</v>
      </c>
      <c r="AP19" s="73">
        <v>0</v>
      </c>
      <c r="AQ19" s="73">
        <v>0</v>
      </c>
      <c r="AR19" s="73">
        <v>0</v>
      </c>
      <c r="AS19" s="73">
        <v>0</v>
      </c>
      <c r="AT19" s="73">
        <v>28.891999999999999</v>
      </c>
      <c r="AU19" s="73">
        <v>0</v>
      </c>
      <c r="AV19" s="73">
        <v>7.5359999999999996</v>
      </c>
      <c r="AW19" s="73">
        <v>0</v>
      </c>
      <c r="AX19" s="73">
        <v>0</v>
      </c>
      <c r="AY19" s="73">
        <v>0</v>
      </c>
      <c r="AZ19" s="73">
        <v>0</v>
      </c>
      <c r="BA19" s="73">
        <v>3.7770000000000001</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8.2103000000000002</v>
      </c>
      <c r="BU19" s="73">
        <v>0</v>
      </c>
      <c r="BV19" s="73">
        <v>0</v>
      </c>
      <c r="BW19" s="73">
        <v>0</v>
      </c>
      <c r="BX19" s="73">
        <v>0</v>
      </c>
      <c r="BY19" s="73">
        <v>0</v>
      </c>
      <c r="BZ19" s="73">
        <v>8.5760000000000005</v>
      </c>
      <c r="CA19" s="73">
        <v>0</v>
      </c>
      <c r="CB19" s="73">
        <v>11.821999999999999</v>
      </c>
      <c r="CC19" s="73">
        <v>0</v>
      </c>
      <c r="CD19" s="73">
        <v>0</v>
      </c>
      <c r="CE19" s="73">
        <v>10.932</v>
      </c>
      <c r="CF19" s="73">
        <v>0</v>
      </c>
      <c r="CG19" s="73">
        <v>0</v>
      </c>
      <c r="CH19" s="73">
        <v>0</v>
      </c>
      <c r="CI19" s="73">
        <v>4.1820000000000004</v>
      </c>
      <c r="CJ19" s="73">
        <v>0</v>
      </c>
      <c r="CK19" s="73">
        <v>0</v>
      </c>
      <c r="CL19" s="73">
        <v>10.789</v>
      </c>
      <c r="CM19" s="73">
        <v>0</v>
      </c>
      <c r="CN19" s="73">
        <v>12.916</v>
      </c>
      <c r="CO19" s="73">
        <v>0</v>
      </c>
      <c r="CP19" s="73">
        <v>0</v>
      </c>
      <c r="CQ19" s="73">
        <v>0</v>
      </c>
      <c r="CR19" s="73">
        <v>0</v>
      </c>
      <c r="CS19" s="73">
        <v>0</v>
      </c>
      <c r="CT19" s="73">
        <v>0</v>
      </c>
      <c r="CU19" s="73">
        <v>0</v>
      </c>
      <c r="CV19" s="73">
        <v>0</v>
      </c>
      <c r="CW19" s="73">
        <v>0</v>
      </c>
      <c r="CX19" s="73">
        <v>0</v>
      </c>
      <c r="CY19" s="73">
        <v>0</v>
      </c>
      <c r="CZ19" s="73">
        <v>9.6460000000000008</v>
      </c>
      <c r="DA19" s="73">
        <v>0</v>
      </c>
      <c r="DB19" s="73">
        <v>0</v>
      </c>
      <c r="DC19" s="73">
        <v>0</v>
      </c>
      <c r="DD19" s="73">
        <v>0</v>
      </c>
      <c r="DE19" s="73">
        <v>0</v>
      </c>
      <c r="DF19" s="73">
        <v>0</v>
      </c>
      <c r="DG19" s="73">
        <v>0</v>
      </c>
      <c r="DH19" s="73">
        <v>0</v>
      </c>
      <c r="DI19" s="73">
        <v>0</v>
      </c>
      <c r="DJ19" s="73">
        <v>0</v>
      </c>
      <c r="DK19" s="73">
        <v>0</v>
      </c>
      <c r="DL19" s="73">
        <v>0</v>
      </c>
      <c r="DM19" s="73">
        <v>0</v>
      </c>
      <c r="DN19" s="73">
        <v>0</v>
      </c>
      <c r="DO19" s="73">
        <v>5.55</v>
      </c>
      <c r="DP19" s="73">
        <v>0</v>
      </c>
      <c r="DQ19" s="73">
        <v>0</v>
      </c>
      <c r="DR19" s="73">
        <v>0</v>
      </c>
      <c r="DS19" s="73">
        <v>21.286000000000001</v>
      </c>
      <c r="DT19" s="73">
        <v>11.804</v>
      </c>
      <c r="DU19" s="73">
        <v>0</v>
      </c>
      <c r="DV19" s="73">
        <v>0</v>
      </c>
      <c r="DW19" s="73">
        <v>0</v>
      </c>
      <c r="DX19" s="73">
        <v>4.5599999999999996</v>
      </c>
      <c r="DY19" s="73">
        <v>8.3670000000000009</v>
      </c>
      <c r="DZ19" s="73">
        <v>3.7730000000000001</v>
      </c>
      <c r="EA19" s="73">
        <v>0</v>
      </c>
      <c r="EB19" s="73">
        <v>15.798</v>
      </c>
      <c r="EC19" s="73">
        <v>0</v>
      </c>
      <c r="ED19" s="73">
        <v>0</v>
      </c>
      <c r="EE19" s="73">
        <v>0</v>
      </c>
      <c r="EF19" s="73">
        <v>0</v>
      </c>
      <c r="EG19" s="73">
        <v>0</v>
      </c>
      <c r="EH19" s="73">
        <v>8.6739999999999995</v>
      </c>
      <c r="EI19" s="73">
        <v>7.9889999999999999</v>
      </c>
      <c r="EJ19" s="73">
        <v>0</v>
      </c>
      <c r="EK19" s="73">
        <v>14.172000000000001</v>
      </c>
      <c r="EL19" s="73">
        <v>83.625</v>
      </c>
      <c r="EM19" s="73">
        <v>12.766999999999999</v>
      </c>
      <c r="EN19" s="73">
        <v>0</v>
      </c>
      <c r="EO19" s="73">
        <v>158.12100000000001</v>
      </c>
      <c r="EP19" s="73">
        <v>0</v>
      </c>
      <c r="EQ19" s="73">
        <v>0</v>
      </c>
      <c r="ER19" s="73">
        <v>0</v>
      </c>
      <c r="ES19" s="73">
        <v>0</v>
      </c>
      <c r="ET19" s="73">
        <v>0</v>
      </c>
      <c r="EU19" s="73">
        <v>28.891999999999999</v>
      </c>
      <c r="EV19" s="73">
        <v>0</v>
      </c>
      <c r="EW19" s="73">
        <v>7.5359999999999996</v>
      </c>
      <c r="EX19" s="73">
        <v>0</v>
      </c>
      <c r="EY19" s="73">
        <v>0</v>
      </c>
      <c r="EZ19" s="73">
        <v>0</v>
      </c>
      <c r="FA19" s="73">
        <v>0</v>
      </c>
      <c r="FB19" s="73">
        <v>3.7770000000000001</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8.2103000000000002</v>
      </c>
      <c r="FV19" s="73">
        <v>0</v>
      </c>
      <c r="FW19" s="73">
        <v>0</v>
      </c>
      <c r="FX19" s="73">
        <v>0</v>
      </c>
      <c r="FY19" s="73">
        <v>0</v>
      </c>
      <c r="FZ19" s="73">
        <v>0</v>
      </c>
      <c r="GA19" s="73">
        <v>8.5760000000000005</v>
      </c>
      <c r="GB19" s="73">
        <v>0</v>
      </c>
      <c r="GC19" s="73">
        <v>11.821999999999999</v>
      </c>
      <c r="GD19" s="73">
        <v>0</v>
      </c>
      <c r="GE19" s="73">
        <v>0</v>
      </c>
      <c r="GF19" s="73">
        <v>10.932</v>
      </c>
      <c r="GG19" s="73">
        <v>0</v>
      </c>
      <c r="GH19" s="73">
        <v>0</v>
      </c>
      <c r="GI19" s="73">
        <v>0</v>
      </c>
      <c r="GJ19" s="73">
        <v>4.1820000000000004</v>
      </c>
      <c r="GK19" s="73">
        <v>0</v>
      </c>
      <c r="GL19" s="73">
        <v>0</v>
      </c>
      <c r="GM19" s="73">
        <v>10.789</v>
      </c>
      <c r="GN19" s="73">
        <v>0</v>
      </c>
      <c r="GO19" s="73">
        <v>12.916</v>
      </c>
      <c r="GP19" s="73">
        <v>0</v>
      </c>
      <c r="GQ19" s="73">
        <v>0</v>
      </c>
      <c r="GR19" s="73">
        <v>0</v>
      </c>
      <c r="GS19" s="73">
        <v>0</v>
      </c>
      <c r="GT19" s="73">
        <v>0</v>
      </c>
      <c r="GU19" s="73">
        <v>0</v>
      </c>
      <c r="GV19" s="73">
        <v>0</v>
      </c>
      <c r="GW19" s="73">
        <v>0</v>
      </c>
      <c r="GX19" s="73">
        <v>0</v>
      </c>
      <c r="GY19" s="73">
        <v>0</v>
      </c>
      <c r="GZ19" s="73">
        <v>0</v>
      </c>
      <c r="HA19" s="73">
        <v>9.6460000000000008</v>
      </c>
      <c r="HB19" s="73">
        <v>0</v>
      </c>
      <c r="HC19" s="73">
        <v>0</v>
      </c>
      <c r="HD19" s="73">
        <v>0</v>
      </c>
      <c r="HE19" s="73">
        <v>0</v>
      </c>
      <c r="HF19" s="73">
        <v>0</v>
      </c>
      <c r="HG19" s="73">
        <v>0</v>
      </c>
      <c r="HH19" s="73">
        <v>0</v>
      </c>
      <c r="HI19" s="73">
        <v>5.55</v>
      </c>
      <c r="HJ19" s="73">
        <v>0</v>
      </c>
      <c r="HK19" s="73">
        <v>350.93599999999998</v>
      </c>
      <c r="HL19" s="73">
        <v>0</v>
      </c>
      <c r="HM19" s="73">
        <v>36.427999999999997</v>
      </c>
      <c r="HN19" s="73">
        <v>3.7770000000000001</v>
      </c>
      <c r="HO19" s="73">
        <v>0</v>
      </c>
      <c r="HP19" s="73">
        <v>8.2103000000000002</v>
      </c>
      <c r="HQ19" s="73">
        <v>8.5760000000000005</v>
      </c>
      <c r="HR19" s="73">
        <v>22.754000000000001</v>
      </c>
      <c r="HS19" s="73">
        <v>0</v>
      </c>
      <c r="HT19" s="73">
        <v>4.1820000000000004</v>
      </c>
      <c r="HU19" s="73">
        <v>10.789</v>
      </c>
      <c r="HV19" s="73">
        <v>12.916</v>
      </c>
      <c r="HW19" s="73">
        <v>0</v>
      </c>
      <c r="HX19" s="73">
        <v>9.6460000000000008</v>
      </c>
      <c r="HY19" s="73">
        <v>0</v>
      </c>
      <c r="HZ19" s="73">
        <v>0</v>
      </c>
      <c r="IA19" s="73">
        <v>0</v>
      </c>
      <c r="IB19" s="73">
        <v>0</v>
      </c>
      <c r="IC19" s="73">
        <v>0</v>
      </c>
      <c r="ID19" s="73">
        <v>5.55</v>
      </c>
      <c r="IE19" s="73">
        <v>0</v>
      </c>
      <c r="IF19" s="73">
        <v>350.93599999999998</v>
      </c>
      <c r="IG19" s="73">
        <v>0</v>
      </c>
      <c r="IH19" s="73">
        <v>36.427999999999997</v>
      </c>
      <c r="II19" s="73">
        <v>3.7770000000000001</v>
      </c>
      <c r="IJ19" s="73">
        <v>0</v>
      </c>
      <c r="IK19" s="73">
        <v>8.2103000000000002</v>
      </c>
      <c r="IL19" s="73">
        <v>8.5760000000000005</v>
      </c>
      <c r="IM19" s="73">
        <v>22.754000000000001</v>
      </c>
      <c r="IN19" s="73">
        <v>0</v>
      </c>
      <c r="IO19" s="73">
        <v>4.1820000000000004</v>
      </c>
      <c r="IP19" s="73">
        <v>10.789</v>
      </c>
      <c r="IQ19" s="73">
        <v>12.916</v>
      </c>
      <c r="IR19" s="73">
        <v>0</v>
      </c>
      <c r="IS19" s="73">
        <v>9.6460000000000008</v>
      </c>
      <c r="IT19" s="73">
        <v>0</v>
      </c>
      <c r="IU19" s="73">
        <v>0</v>
      </c>
      <c r="IV19" s="74">
        <v>0</v>
      </c>
      <c r="IW19" s="71">
        <v>0</v>
      </c>
      <c r="IX19" s="71">
        <v>0</v>
      </c>
      <c r="IY19" s="71">
        <v>0</v>
      </c>
      <c r="IZ19" s="71">
        <v>0</v>
      </c>
      <c r="JA19" s="71">
        <v>1</v>
      </c>
      <c r="JB19" s="71">
        <v>0</v>
      </c>
      <c r="JC19" s="71">
        <v>0</v>
      </c>
      <c r="JD19" s="71">
        <v>0</v>
      </c>
      <c r="JE19" s="71">
        <v>5</v>
      </c>
      <c r="JF19" s="71">
        <v>1</v>
      </c>
      <c r="JG19" s="71">
        <v>0</v>
      </c>
      <c r="JH19" s="71">
        <v>0</v>
      </c>
      <c r="JI19" s="71">
        <v>0</v>
      </c>
      <c r="JJ19" s="71">
        <v>1</v>
      </c>
      <c r="JK19" s="71">
        <v>1</v>
      </c>
      <c r="JL19" s="71">
        <v>1</v>
      </c>
      <c r="JM19" s="71">
        <v>0</v>
      </c>
      <c r="JN19" s="71">
        <v>3</v>
      </c>
      <c r="JO19" s="71">
        <v>0</v>
      </c>
      <c r="JP19" s="71">
        <v>0</v>
      </c>
      <c r="JQ19" s="71">
        <v>0</v>
      </c>
      <c r="JR19" s="71">
        <v>0</v>
      </c>
      <c r="JS19" s="71">
        <v>0</v>
      </c>
      <c r="JT19" s="71">
        <v>1</v>
      </c>
      <c r="JU19" s="71">
        <v>1</v>
      </c>
      <c r="JV19" s="71">
        <v>0</v>
      </c>
      <c r="JW19" s="71">
        <v>2</v>
      </c>
      <c r="JX19" s="71">
        <v>3</v>
      </c>
      <c r="JY19" s="71">
        <v>2</v>
      </c>
      <c r="JZ19" s="71">
        <v>0</v>
      </c>
      <c r="KA19" s="71">
        <v>8</v>
      </c>
      <c r="KB19" s="71">
        <v>0</v>
      </c>
      <c r="KC19" s="71">
        <v>0</v>
      </c>
      <c r="KD19" s="71">
        <v>0</v>
      </c>
      <c r="KE19" s="71">
        <v>0</v>
      </c>
      <c r="KF19" s="71">
        <v>0</v>
      </c>
      <c r="KG19" s="71">
        <v>2</v>
      </c>
      <c r="KH19" s="71">
        <v>0</v>
      </c>
      <c r="KI19" s="71">
        <v>2</v>
      </c>
      <c r="KJ19" s="71">
        <v>0</v>
      </c>
      <c r="KK19" s="71">
        <v>0</v>
      </c>
      <c r="KL19" s="71">
        <v>0</v>
      </c>
      <c r="KM19" s="71">
        <v>0</v>
      </c>
      <c r="KN19" s="71">
        <v>1</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1</v>
      </c>
      <c r="LH19" s="71">
        <v>0</v>
      </c>
      <c r="LI19" s="71">
        <v>0</v>
      </c>
      <c r="LJ19" s="71">
        <v>0</v>
      </c>
      <c r="LK19" s="71">
        <v>0</v>
      </c>
      <c r="LL19" s="71">
        <v>0</v>
      </c>
      <c r="LM19" s="71">
        <v>2</v>
      </c>
      <c r="LN19" s="71">
        <v>0</v>
      </c>
      <c r="LO19" s="71">
        <v>1</v>
      </c>
      <c r="LP19" s="71">
        <v>0</v>
      </c>
      <c r="LQ19" s="71">
        <v>0</v>
      </c>
      <c r="LR19" s="71">
        <v>2</v>
      </c>
      <c r="LS19" s="71">
        <v>0</v>
      </c>
      <c r="LT19" s="71">
        <v>0</v>
      </c>
      <c r="LU19" s="71">
        <v>0</v>
      </c>
      <c r="LV19" s="71">
        <v>1</v>
      </c>
      <c r="LW19" s="71">
        <v>0</v>
      </c>
      <c r="LX19" s="71">
        <v>0</v>
      </c>
      <c r="LY19" s="71">
        <v>3</v>
      </c>
      <c r="LZ19" s="71">
        <v>0</v>
      </c>
      <c r="MA19" s="71">
        <v>2</v>
      </c>
      <c r="MB19" s="71">
        <v>0</v>
      </c>
      <c r="MC19" s="71">
        <v>0</v>
      </c>
      <c r="MD19" s="71">
        <v>0</v>
      </c>
      <c r="ME19" s="71">
        <v>0</v>
      </c>
      <c r="MF19" s="71">
        <v>0</v>
      </c>
      <c r="MG19" s="71">
        <v>0</v>
      </c>
      <c r="MH19" s="71">
        <v>0</v>
      </c>
      <c r="MI19" s="71">
        <v>0</v>
      </c>
      <c r="MJ19" s="71">
        <v>0</v>
      </c>
      <c r="MK19" s="71">
        <v>0</v>
      </c>
      <c r="ML19" s="71">
        <v>0</v>
      </c>
      <c r="MM19" s="71">
        <v>1</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5</v>
      </c>
      <c r="NG19" s="71">
        <v>1</v>
      </c>
      <c r="NH19" s="71">
        <v>0</v>
      </c>
      <c r="NI19" s="71">
        <v>0</v>
      </c>
      <c r="NJ19" s="71">
        <v>0</v>
      </c>
      <c r="NK19" s="71">
        <v>1</v>
      </c>
      <c r="NL19" s="71">
        <v>1</v>
      </c>
      <c r="NM19" s="71">
        <v>1</v>
      </c>
      <c r="NN19" s="71">
        <v>0</v>
      </c>
      <c r="NO19" s="71">
        <v>3</v>
      </c>
      <c r="NP19" s="71">
        <v>0</v>
      </c>
      <c r="NQ19" s="71">
        <v>0</v>
      </c>
      <c r="NR19" s="71">
        <v>0</v>
      </c>
      <c r="NS19" s="71">
        <v>0</v>
      </c>
      <c r="NT19" s="71">
        <v>0</v>
      </c>
      <c r="NU19" s="71">
        <v>1</v>
      </c>
      <c r="NV19" s="71">
        <v>1</v>
      </c>
      <c r="NW19" s="71">
        <v>0</v>
      </c>
      <c r="NX19" s="71">
        <v>2</v>
      </c>
      <c r="NY19" s="71">
        <v>3</v>
      </c>
      <c r="NZ19" s="71">
        <v>2</v>
      </c>
      <c r="OA19" s="71">
        <v>0</v>
      </c>
      <c r="OB19" s="71">
        <v>8</v>
      </c>
      <c r="OC19" s="71">
        <v>0</v>
      </c>
      <c r="OD19" s="71">
        <v>0</v>
      </c>
      <c r="OE19" s="71">
        <v>0</v>
      </c>
      <c r="OF19" s="71">
        <v>0</v>
      </c>
      <c r="OG19" s="71">
        <v>0</v>
      </c>
      <c r="OH19" s="71">
        <v>2</v>
      </c>
      <c r="OI19" s="71">
        <v>0</v>
      </c>
      <c r="OJ19" s="71">
        <v>2</v>
      </c>
      <c r="OK19" s="71">
        <v>0</v>
      </c>
      <c r="OL19" s="71">
        <v>0</v>
      </c>
      <c r="OM19" s="71">
        <v>0</v>
      </c>
      <c r="ON19" s="71">
        <v>0</v>
      </c>
      <c r="OO19" s="71">
        <v>1</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1</v>
      </c>
      <c r="PI19" s="71">
        <v>0</v>
      </c>
      <c r="PJ19" s="71">
        <v>0</v>
      </c>
      <c r="PK19" s="71">
        <v>0</v>
      </c>
      <c r="PL19" s="71">
        <v>0</v>
      </c>
      <c r="PM19" s="71">
        <v>0</v>
      </c>
      <c r="PN19" s="71">
        <v>2</v>
      </c>
      <c r="PO19" s="71">
        <v>0</v>
      </c>
      <c r="PP19" s="71">
        <v>1</v>
      </c>
      <c r="PQ19" s="71">
        <v>0</v>
      </c>
      <c r="PR19" s="71">
        <v>0</v>
      </c>
      <c r="PS19" s="71">
        <v>2</v>
      </c>
      <c r="PT19" s="71">
        <v>0</v>
      </c>
      <c r="PU19" s="71">
        <v>0</v>
      </c>
      <c r="PV19" s="71">
        <v>0</v>
      </c>
      <c r="PW19" s="71">
        <v>1</v>
      </c>
      <c r="PX19" s="71">
        <v>0</v>
      </c>
      <c r="PY19" s="71">
        <v>0</v>
      </c>
      <c r="PZ19" s="71">
        <v>3</v>
      </c>
      <c r="QA19" s="71">
        <v>0</v>
      </c>
      <c r="QB19" s="71">
        <v>2</v>
      </c>
      <c r="QC19" s="71">
        <v>0</v>
      </c>
      <c r="QD19" s="71">
        <v>0</v>
      </c>
      <c r="QE19" s="71">
        <v>0</v>
      </c>
      <c r="QF19" s="71">
        <v>0</v>
      </c>
      <c r="QG19" s="71">
        <v>0</v>
      </c>
      <c r="QH19" s="71">
        <v>0</v>
      </c>
      <c r="QI19" s="71">
        <v>0</v>
      </c>
      <c r="QJ19" s="71">
        <v>0</v>
      </c>
      <c r="QK19" s="71">
        <v>0</v>
      </c>
      <c r="QL19" s="71">
        <v>0</v>
      </c>
      <c r="QM19" s="71">
        <v>0</v>
      </c>
      <c r="QN19" s="71">
        <v>1</v>
      </c>
      <c r="QO19" s="71">
        <v>0</v>
      </c>
      <c r="QP19" s="71">
        <v>0</v>
      </c>
      <c r="QQ19" s="71">
        <v>0</v>
      </c>
      <c r="QR19" s="71">
        <v>0</v>
      </c>
      <c r="QS19" s="71">
        <v>0</v>
      </c>
      <c r="QT19" s="71">
        <v>0</v>
      </c>
      <c r="QU19" s="71">
        <v>0</v>
      </c>
      <c r="QV19" s="71">
        <v>1</v>
      </c>
      <c r="QW19" s="71">
        <v>0</v>
      </c>
      <c r="QX19" s="71">
        <v>29</v>
      </c>
      <c r="QY19" s="71">
        <v>0</v>
      </c>
      <c r="QZ19" s="71">
        <v>4</v>
      </c>
      <c r="RA19" s="71">
        <v>1</v>
      </c>
      <c r="RB19" s="71">
        <v>0</v>
      </c>
      <c r="RC19" s="71">
        <v>1</v>
      </c>
      <c r="RD19" s="71">
        <v>2</v>
      </c>
      <c r="RE19" s="71">
        <v>3</v>
      </c>
      <c r="RF19" s="71">
        <v>0</v>
      </c>
      <c r="RG19" s="71">
        <v>1</v>
      </c>
      <c r="RH19" s="71">
        <v>3</v>
      </c>
      <c r="RI19" s="71">
        <v>2</v>
      </c>
      <c r="RJ19" s="71">
        <v>0</v>
      </c>
      <c r="RK19" s="71">
        <v>1</v>
      </c>
      <c r="RL19" s="71">
        <v>0</v>
      </c>
      <c r="RM19" s="71">
        <v>0</v>
      </c>
      <c r="RN19" s="71">
        <v>0</v>
      </c>
      <c r="RO19" s="71">
        <v>0</v>
      </c>
      <c r="RP19" s="71">
        <v>0</v>
      </c>
      <c r="RQ19" s="71">
        <v>1</v>
      </c>
      <c r="RR19" s="71">
        <v>0</v>
      </c>
      <c r="RS19" s="71">
        <v>29</v>
      </c>
      <c r="RT19" s="71">
        <v>0</v>
      </c>
      <c r="RU19" s="71">
        <v>4</v>
      </c>
      <c r="RV19" s="71">
        <v>1</v>
      </c>
      <c r="RW19" s="71">
        <v>0</v>
      </c>
      <c r="RX19" s="71">
        <v>1</v>
      </c>
      <c r="RY19" s="71">
        <v>2</v>
      </c>
      <c r="RZ19" s="71">
        <v>3</v>
      </c>
      <c r="SA19" s="71">
        <v>0</v>
      </c>
      <c r="SB19" s="71">
        <v>1</v>
      </c>
      <c r="SC19" s="71">
        <v>3</v>
      </c>
      <c r="SD19" s="71">
        <v>2</v>
      </c>
      <c r="SE19" s="71">
        <v>0</v>
      </c>
      <c r="SF19" s="71">
        <v>1</v>
      </c>
      <c r="SG19" s="71">
        <v>0</v>
      </c>
      <c r="SH19" s="71">
        <v>0</v>
      </c>
    </row>
    <row r="20" spans="1:502">
      <c r="A20" s="16" t="s">
        <v>1852</v>
      </c>
      <c r="B20" s="70">
        <v>12</v>
      </c>
      <c r="C20" s="70">
        <v>12</v>
      </c>
      <c r="D20" s="70">
        <v>1</v>
      </c>
      <c r="E20" s="70">
        <v>2015</v>
      </c>
      <c r="F20" s="70" t="s">
        <v>182</v>
      </c>
      <c r="G20" s="1073" t="s">
        <v>1840</v>
      </c>
      <c r="H20" s="70" t="s">
        <v>1841</v>
      </c>
      <c r="I20" s="1066"/>
      <c r="J20" s="73">
        <v>0</v>
      </c>
      <c r="K20" s="73">
        <v>0</v>
      </c>
      <c r="L20" s="73">
        <v>0</v>
      </c>
      <c r="M20" s="73">
        <v>0</v>
      </c>
      <c r="N20" s="73">
        <v>5.7519999999999998</v>
      </c>
      <c r="O20" s="73">
        <v>0</v>
      </c>
      <c r="P20" s="73">
        <v>0</v>
      </c>
      <c r="Q20" s="73">
        <v>0</v>
      </c>
      <c r="R20" s="73">
        <v>21.266999999999999</v>
      </c>
      <c r="S20" s="73">
        <v>10.537000000000001</v>
      </c>
      <c r="T20" s="73">
        <v>0</v>
      </c>
      <c r="U20" s="73">
        <v>0</v>
      </c>
      <c r="V20" s="73">
        <v>0</v>
      </c>
      <c r="W20" s="73">
        <v>4.2060000000000004</v>
      </c>
      <c r="X20" s="73">
        <v>9.7449999999999992</v>
      </c>
      <c r="Y20" s="73">
        <v>3.6520000000000001</v>
      </c>
      <c r="Z20" s="73">
        <v>0</v>
      </c>
      <c r="AA20" s="73">
        <v>15.445</v>
      </c>
      <c r="AB20" s="73">
        <v>0</v>
      </c>
      <c r="AC20" s="73">
        <v>0</v>
      </c>
      <c r="AD20" s="73">
        <v>0</v>
      </c>
      <c r="AE20" s="73">
        <v>0</v>
      </c>
      <c r="AF20" s="73">
        <v>0</v>
      </c>
      <c r="AG20" s="73">
        <v>8.2110000000000003</v>
      </c>
      <c r="AH20" s="73">
        <v>6.1680000000000001</v>
      </c>
      <c r="AI20" s="73">
        <v>0</v>
      </c>
      <c r="AJ20" s="73">
        <v>14.052</v>
      </c>
      <c r="AK20" s="73">
        <v>77.103999999999999</v>
      </c>
      <c r="AL20" s="73">
        <v>12.038</v>
      </c>
      <c r="AM20" s="73">
        <v>0</v>
      </c>
      <c r="AN20" s="73">
        <v>146.137</v>
      </c>
      <c r="AO20" s="73">
        <v>0</v>
      </c>
      <c r="AP20" s="73">
        <v>0</v>
      </c>
      <c r="AQ20" s="73">
        <v>0</v>
      </c>
      <c r="AR20" s="73">
        <v>0</v>
      </c>
      <c r="AS20" s="73">
        <v>0</v>
      </c>
      <c r="AT20" s="73">
        <v>28.742999999999999</v>
      </c>
      <c r="AU20" s="73">
        <v>0</v>
      </c>
      <c r="AV20" s="73">
        <v>6.984</v>
      </c>
      <c r="AW20" s="73">
        <v>0</v>
      </c>
      <c r="AX20" s="73">
        <v>0</v>
      </c>
      <c r="AY20" s="73">
        <v>0</v>
      </c>
      <c r="AZ20" s="73">
        <v>0</v>
      </c>
      <c r="BA20" s="73">
        <v>3.5739999999999998</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8.0467999999999993</v>
      </c>
      <c r="BU20" s="73">
        <v>0</v>
      </c>
      <c r="BV20" s="73">
        <v>0</v>
      </c>
      <c r="BW20" s="73">
        <v>0</v>
      </c>
      <c r="BX20" s="73">
        <v>0</v>
      </c>
      <c r="BY20" s="73">
        <v>0</v>
      </c>
      <c r="BZ20" s="73">
        <v>8.2189999999999994</v>
      </c>
      <c r="CA20" s="73">
        <v>0</v>
      </c>
      <c r="CB20" s="73">
        <v>11.401999999999999</v>
      </c>
      <c r="CC20" s="73">
        <v>0</v>
      </c>
      <c r="CD20" s="73">
        <v>0</v>
      </c>
      <c r="CE20" s="73">
        <v>11.08</v>
      </c>
      <c r="CF20" s="73">
        <v>0</v>
      </c>
      <c r="CG20" s="73">
        <v>0</v>
      </c>
      <c r="CH20" s="73">
        <v>0</v>
      </c>
      <c r="CI20" s="73">
        <v>3.2749999999999999</v>
      </c>
      <c r="CJ20" s="73">
        <v>0</v>
      </c>
      <c r="CK20" s="73">
        <v>0</v>
      </c>
      <c r="CL20" s="73">
        <v>10.276</v>
      </c>
      <c r="CM20" s="73">
        <v>0</v>
      </c>
      <c r="CN20" s="73">
        <v>17.716999999999999</v>
      </c>
      <c r="CO20" s="73">
        <v>0</v>
      </c>
      <c r="CP20" s="73">
        <v>0</v>
      </c>
      <c r="CQ20" s="73">
        <v>0</v>
      </c>
      <c r="CR20" s="73">
        <v>0</v>
      </c>
      <c r="CS20" s="73">
        <v>33.799999999999997</v>
      </c>
      <c r="CT20" s="73">
        <v>0</v>
      </c>
      <c r="CU20" s="73">
        <v>0</v>
      </c>
      <c r="CV20" s="73">
        <v>0</v>
      </c>
      <c r="CW20" s="73">
        <v>0</v>
      </c>
      <c r="CX20" s="73">
        <v>0</v>
      </c>
      <c r="CY20" s="73">
        <v>0</v>
      </c>
      <c r="CZ20" s="73">
        <v>7.3620000000000001</v>
      </c>
      <c r="DA20" s="73">
        <v>0</v>
      </c>
      <c r="DB20" s="73">
        <v>0</v>
      </c>
      <c r="DC20" s="73">
        <v>0</v>
      </c>
      <c r="DD20" s="73">
        <v>0</v>
      </c>
      <c r="DE20" s="73">
        <v>0</v>
      </c>
      <c r="DF20" s="73">
        <v>0</v>
      </c>
      <c r="DG20" s="73">
        <v>0</v>
      </c>
      <c r="DH20" s="73">
        <v>0</v>
      </c>
      <c r="DI20" s="73">
        <v>0</v>
      </c>
      <c r="DJ20" s="73">
        <v>0</v>
      </c>
      <c r="DK20" s="73">
        <v>0</v>
      </c>
      <c r="DL20" s="73">
        <v>0</v>
      </c>
      <c r="DM20" s="73">
        <v>0</v>
      </c>
      <c r="DN20" s="73">
        <v>0</v>
      </c>
      <c r="DO20" s="73">
        <v>5.7519999999999998</v>
      </c>
      <c r="DP20" s="73">
        <v>0</v>
      </c>
      <c r="DQ20" s="73">
        <v>0</v>
      </c>
      <c r="DR20" s="73">
        <v>0</v>
      </c>
      <c r="DS20" s="73">
        <v>21.266999999999999</v>
      </c>
      <c r="DT20" s="73">
        <v>10.537000000000001</v>
      </c>
      <c r="DU20" s="73">
        <v>0</v>
      </c>
      <c r="DV20" s="73">
        <v>0</v>
      </c>
      <c r="DW20" s="73">
        <v>0</v>
      </c>
      <c r="DX20" s="73">
        <v>4.2060000000000004</v>
      </c>
      <c r="DY20" s="73">
        <v>9.7449999999999992</v>
      </c>
      <c r="DZ20" s="73">
        <v>3.6520000000000001</v>
      </c>
      <c r="EA20" s="73">
        <v>0</v>
      </c>
      <c r="EB20" s="73">
        <v>15.445</v>
      </c>
      <c r="EC20" s="73">
        <v>0</v>
      </c>
      <c r="ED20" s="73">
        <v>0</v>
      </c>
      <c r="EE20" s="73">
        <v>0</v>
      </c>
      <c r="EF20" s="73">
        <v>0</v>
      </c>
      <c r="EG20" s="73">
        <v>0</v>
      </c>
      <c r="EH20" s="73">
        <v>8.2110000000000003</v>
      </c>
      <c r="EI20" s="73">
        <v>6.1680000000000001</v>
      </c>
      <c r="EJ20" s="73">
        <v>0</v>
      </c>
      <c r="EK20" s="73">
        <v>14.052</v>
      </c>
      <c r="EL20" s="73">
        <v>77.103999999999999</v>
      </c>
      <c r="EM20" s="73">
        <v>12.038</v>
      </c>
      <c r="EN20" s="73">
        <v>0</v>
      </c>
      <c r="EO20" s="73">
        <v>146.137</v>
      </c>
      <c r="EP20" s="73">
        <v>0</v>
      </c>
      <c r="EQ20" s="73">
        <v>0</v>
      </c>
      <c r="ER20" s="73">
        <v>0</v>
      </c>
      <c r="ES20" s="73">
        <v>0</v>
      </c>
      <c r="ET20" s="73">
        <v>0</v>
      </c>
      <c r="EU20" s="73">
        <v>28.742999999999999</v>
      </c>
      <c r="EV20" s="73">
        <v>0</v>
      </c>
      <c r="EW20" s="73">
        <v>6.984</v>
      </c>
      <c r="EX20" s="73">
        <v>0</v>
      </c>
      <c r="EY20" s="73">
        <v>0</v>
      </c>
      <c r="EZ20" s="73">
        <v>0</v>
      </c>
      <c r="FA20" s="73">
        <v>0</v>
      </c>
      <c r="FB20" s="73">
        <v>3.5739999999999998</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8.0467999999999993</v>
      </c>
      <c r="FV20" s="73">
        <v>0</v>
      </c>
      <c r="FW20" s="73">
        <v>0</v>
      </c>
      <c r="FX20" s="73">
        <v>0</v>
      </c>
      <c r="FY20" s="73">
        <v>0</v>
      </c>
      <c r="FZ20" s="73">
        <v>0</v>
      </c>
      <c r="GA20" s="73">
        <v>8.2189999999999994</v>
      </c>
      <c r="GB20" s="73">
        <v>0</v>
      </c>
      <c r="GC20" s="73">
        <v>11.401999999999999</v>
      </c>
      <c r="GD20" s="73">
        <v>0</v>
      </c>
      <c r="GE20" s="73">
        <v>0</v>
      </c>
      <c r="GF20" s="73">
        <v>11.08</v>
      </c>
      <c r="GG20" s="73">
        <v>0</v>
      </c>
      <c r="GH20" s="73">
        <v>0</v>
      </c>
      <c r="GI20" s="73">
        <v>0</v>
      </c>
      <c r="GJ20" s="73">
        <v>3.2749999999999999</v>
      </c>
      <c r="GK20" s="73">
        <v>0</v>
      </c>
      <c r="GL20" s="73">
        <v>0</v>
      </c>
      <c r="GM20" s="73">
        <v>10.276</v>
      </c>
      <c r="GN20" s="73">
        <v>0</v>
      </c>
      <c r="GO20" s="73">
        <v>17.716999999999999</v>
      </c>
      <c r="GP20" s="73">
        <v>0</v>
      </c>
      <c r="GQ20" s="73">
        <v>0</v>
      </c>
      <c r="GR20" s="73">
        <v>0</v>
      </c>
      <c r="GS20" s="73">
        <v>0</v>
      </c>
      <c r="GT20" s="73">
        <v>33.799999999999997</v>
      </c>
      <c r="GU20" s="73">
        <v>0</v>
      </c>
      <c r="GV20" s="73">
        <v>0</v>
      </c>
      <c r="GW20" s="73">
        <v>0</v>
      </c>
      <c r="GX20" s="73">
        <v>0</v>
      </c>
      <c r="GY20" s="73">
        <v>0</v>
      </c>
      <c r="GZ20" s="73">
        <v>0</v>
      </c>
      <c r="HA20" s="73">
        <v>7.3620000000000001</v>
      </c>
      <c r="HB20" s="73">
        <v>0</v>
      </c>
      <c r="HC20" s="73">
        <v>0</v>
      </c>
      <c r="HD20" s="73">
        <v>0</v>
      </c>
      <c r="HE20" s="73">
        <v>0</v>
      </c>
      <c r="HF20" s="73">
        <v>0</v>
      </c>
      <c r="HG20" s="73">
        <v>0</v>
      </c>
      <c r="HH20" s="73">
        <v>0</v>
      </c>
      <c r="HI20" s="73">
        <v>5.7519999999999998</v>
      </c>
      <c r="HJ20" s="73">
        <v>0</v>
      </c>
      <c r="HK20" s="73">
        <v>328.56200000000001</v>
      </c>
      <c r="HL20" s="73">
        <v>0</v>
      </c>
      <c r="HM20" s="73">
        <v>35.726999999999997</v>
      </c>
      <c r="HN20" s="73">
        <v>3.5739999999999998</v>
      </c>
      <c r="HO20" s="73">
        <v>0</v>
      </c>
      <c r="HP20" s="73">
        <v>8.0467999999999993</v>
      </c>
      <c r="HQ20" s="73">
        <v>8.2189999999999994</v>
      </c>
      <c r="HR20" s="73">
        <v>22.481999999999999</v>
      </c>
      <c r="HS20" s="73">
        <v>0</v>
      </c>
      <c r="HT20" s="73">
        <v>3.2749999999999999</v>
      </c>
      <c r="HU20" s="73">
        <v>10.276</v>
      </c>
      <c r="HV20" s="73">
        <v>17.716999999999999</v>
      </c>
      <c r="HW20" s="73">
        <v>0</v>
      </c>
      <c r="HX20" s="73">
        <v>41.161999999999999</v>
      </c>
      <c r="HY20" s="73">
        <v>0</v>
      </c>
      <c r="HZ20" s="73">
        <v>0</v>
      </c>
      <c r="IA20" s="73">
        <v>0</v>
      </c>
      <c r="IB20" s="73">
        <v>0</v>
      </c>
      <c r="IC20" s="73">
        <v>0</v>
      </c>
      <c r="ID20" s="73">
        <v>5.7519999999999998</v>
      </c>
      <c r="IE20" s="73">
        <v>0</v>
      </c>
      <c r="IF20" s="73">
        <v>328.56200000000001</v>
      </c>
      <c r="IG20" s="73">
        <v>0</v>
      </c>
      <c r="IH20" s="73">
        <v>35.726999999999997</v>
      </c>
      <c r="II20" s="73">
        <v>3.5739999999999998</v>
      </c>
      <c r="IJ20" s="73">
        <v>0</v>
      </c>
      <c r="IK20" s="73">
        <v>8.0467999999999993</v>
      </c>
      <c r="IL20" s="73">
        <v>8.2189999999999994</v>
      </c>
      <c r="IM20" s="73">
        <v>22.481999999999999</v>
      </c>
      <c r="IN20" s="73">
        <v>0</v>
      </c>
      <c r="IO20" s="73">
        <v>3.2749999999999999</v>
      </c>
      <c r="IP20" s="73">
        <v>10.276</v>
      </c>
      <c r="IQ20" s="73">
        <v>17.716999999999999</v>
      </c>
      <c r="IR20" s="73">
        <v>0</v>
      </c>
      <c r="IS20" s="73">
        <v>41.161999999999999</v>
      </c>
      <c r="IT20" s="73">
        <v>0</v>
      </c>
      <c r="IU20" s="73">
        <v>0</v>
      </c>
      <c r="IV20" s="74">
        <v>0</v>
      </c>
      <c r="IW20" s="71">
        <v>0</v>
      </c>
      <c r="IX20" s="71">
        <v>0</v>
      </c>
      <c r="IY20" s="71">
        <v>0</v>
      </c>
      <c r="IZ20" s="71">
        <v>0</v>
      </c>
      <c r="JA20" s="71">
        <v>1</v>
      </c>
      <c r="JB20" s="71">
        <v>0</v>
      </c>
      <c r="JC20" s="71">
        <v>0</v>
      </c>
      <c r="JD20" s="71">
        <v>0</v>
      </c>
      <c r="JE20" s="71">
        <v>5</v>
      </c>
      <c r="JF20" s="71">
        <v>1</v>
      </c>
      <c r="JG20" s="71">
        <v>0</v>
      </c>
      <c r="JH20" s="71">
        <v>0</v>
      </c>
      <c r="JI20" s="71">
        <v>0</v>
      </c>
      <c r="JJ20" s="71">
        <v>1</v>
      </c>
      <c r="JK20" s="71">
        <v>2</v>
      </c>
      <c r="JL20" s="71">
        <v>1</v>
      </c>
      <c r="JM20" s="71">
        <v>0</v>
      </c>
      <c r="JN20" s="71">
        <v>3</v>
      </c>
      <c r="JO20" s="71">
        <v>0</v>
      </c>
      <c r="JP20" s="71">
        <v>0</v>
      </c>
      <c r="JQ20" s="71">
        <v>0</v>
      </c>
      <c r="JR20" s="71">
        <v>0</v>
      </c>
      <c r="JS20" s="71">
        <v>0</v>
      </c>
      <c r="JT20" s="71">
        <v>1</v>
      </c>
      <c r="JU20" s="71">
        <v>1</v>
      </c>
      <c r="JV20" s="71">
        <v>0</v>
      </c>
      <c r="JW20" s="71">
        <v>2</v>
      </c>
      <c r="JX20" s="71">
        <v>3</v>
      </c>
      <c r="JY20" s="71">
        <v>2</v>
      </c>
      <c r="JZ20" s="71">
        <v>0</v>
      </c>
      <c r="KA20" s="71">
        <v>8</v>
      </c>
      <c r="KB20" s="71">
        <v>0</v>
      </c>
      <c r="KC20" s="71">
        <v>0</v>
      </c>
      <c r="KD20" s="71">
        <v>0</v>
      </c>
      <c r="KE20" s="71">
        <v>0</v>
      </c>
      <c r="KF20" s="71">
        <v>0</v>
      </c>
      <c r="KG20" s="71">
        <v>2</v>
      </c>
      <c r="KH20" s="71">
        <v>0</v>
      </c>
      <c r="KI20" s="71">
        <v>2</v>
      </c>
      <c r="KJ20" s="71">
        <v>0</v>
      </c>
      <c r="KK20" s="71">
        <v>0</v>
      </c>
      <c r="KL20" s="71">
        <v>0</v>
      </c>
      <c r="KM20" s="71">
        <v>0</v>
      </c>
      <c r="KN20" s="71">
        <v>1</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1</v>
      </c>
      <c r="LH20" s="71">
        <v>0</v>
      </c>
      <c r="LI20" s="71">
        <v>0</v>
      </c>
      <c r="LJ20" s="71">
        <v>0</v>
      </c>
      <c r="LK20" s="71">
        <v>0</v>
      </c>
      <c r="LL20" s="71">
        <v>0</v>
      </c>
      <c r="LM20" s="71">
        <v>2</v>
      </c>
      <c r="LN20" s="71">
        <v>0</v>
      </c>
      <c r="LO20" s="71">
        <v>1</v>
      </c>
      <c r="LP20" s="71">
        <v>0</v>
      </c>
      <c r="LQ20" s="71">
        <v>0</v>
      </c>
      <c r="LR20" s="71">
        <v>2</v>
      </c>
      <c r="LS20" s="71">
        <v>0</v>
      </c>
      <c r="LT20" s="71">
        <v>0</v>
      </c>
      <c r="LU20" s="71">
        <v>0</v>
      </c>
      <c r="LV20" s="71">
        <v>1</v>
      </c>
      <c r="LW20" s="71">
        <v>0</v>
      </c>
      <c r="LX20" s="71">
        <v>0</v>
      </c>
      <c r="LY20" s="71">
        <v>3</v>
      </c>
      <c r="LZ20" s="71">
        <v>0</v>
      </c>
      <c r="MA20" s="71">
        <v>3</v>
      </c>
      <c r="MB20" s="71">
        <v>0</v>
      </c>
      <c r="MC20" s="71">
        <v>0</v>
      </c>
      <c r="MD20" s="71">
        <v>0</v>
      </c>
      <c r="ME20" s="71">
        <v>0</v>
      </c>
      <c r="MF20" s="71">
        <v>1</v>
      </c>
      <c r="MG20" s="71">
        <v>0</v>
      </c>
      <c r="MH20" s="71">
        <v>0</v>
      </c>
      <c r="MI20" s="71">
        <v>0</v>
      </c>
      <c r="MJ20" s="71">
        <v>0</v>
      </c>
      <c r="MK20" s="71">
        <v>0</v>
      </c>
      <c r="ML20" s="71">
        <v>0</v>
      </c>
      <c r="MM20" s="71">
        <v>1</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5</v>
      </c>
      <c r="NG20" s="71">
        <v>1</v>
      </c>
      <c r="NH20" s="71">
        <v>0</v>
      </c>
      <c r="NI20" s="71">
        <v>0</v>
      </c>
      <c r="NJ20" s="71">
        <v>0</v>
      </c>
      <c r="NK20" s="71">
        <v>1</v>
      </c>
      <c r="NL20" s="71">
        <v>2</v>
      </c>
      <c r="NM20" s="71">
        <v>1</v>
      </c>
      <c r="NN20" s="71">
        <v>0</v>
      </c>
      <c r="NO20" s="71">
        <v>3</v>
      </c>
      <c r="NP20" s="71">
        <v>0</v>
      </c>
      <c r="NQ20" s="71">
        <v>0</v>
      </c>
      <c r="NR20" s="71">
        <v>0</v>
      </c>
      <c r="NS20" s="71">
        <v>0</v>
      </c>
      <c r="NT20" s="71">
        <v>0</v>
      </c>
      <c r="NU20" s="71">
        <v>1</v>
      </c>
      <c r="NV20" s="71">
        <v>1</v>
      </c>
      <c r="NW20" s="71">
        <v>0</v>
      </c>
      <c r="NX20" s="71">
        <v>2</v>
      </c>
      <c r="NY20" s="71">
        <v>3</v>
      </c>
      <c r="NZ20" s="71">
        <v>2</v>
      </c>
      <c r="OA20" s="71">
        <v>0</v>
      </c>
      <c r="OB20" s="71">
        <v>8</v>
      </c>
      <c r="OC20" s="71">
        <v>0</v>
      </c>
      <c r="OD20" s="71">
        <v>0</v>
      </c>
      <c r="OE20" s="71">
        <v>0</v>
      </c>
      <c r="OF20" s="71">
        <v>0</v>
      </c>
      <c r="OG20" s="71">
        <v>0</v>
      </c>
      <c r="OH20" s="71">
        <v>2</v>
      </c>
      <c r="OI20" s="71">
        <v>0</v>
      </c>
      <c r="OJ20" s="71">
        <v>2</v>
      </c>
      <c r="OK20" s="71">
        <v>0</v>
      </c>
      <c r="OL20" s="71">
        <v>0</v>
      </c>
      <c r="OM20" s="71">
        <v>0</v>
      </c>
      <c r="ON20" s="71">
        <v>0</v>
      </c>
      <c r="OO20" s="71">
        <v>1</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1</v>
      </c>
      <c r="PI20" s="71">
        <v>0</v>
      </c>
      <c r="PJ20" s="71">
        <v>0</v>
      </c>
      <c r="PK20" s="71">
        <v>0</v>
      </c>
      <c r="PL20" s="71">
        <v>0</v>
      </c>
      <c r="PM20" s="71">
        <v>0</v>
      </c>
      <c r="PN20" s="71">
        <v>2</v>
      </c>
      <c r="PO20" s="71">
        <v>0</v>
      </c>
      <c r="PP20" s="71">
        <v>1</v>
      </c>
      <c r="PQ20" s="71">
        <v>0</v>
      </c>
      <c r="PR20" s="71">
        <v>0</v>
      </c>
      <c r="PS20" s="71">
        <v>2</v>
      </c>
      <c r="PT20" s="71">
        <v>0</v>
      </c>
      <c r="PU20" s="71">
        <v>0</v>
      </c>
      <c r="PV20" s="71">
        <v>0</v>
      </c>
      <c r="PW20" s="71">
        <v>1</v>
      </c>
      <c r="PX20" s="71">
        <v>0</v>
      </c>
      <c r="PY20" s="71">
        <v>0</v>
      </c>
      <c r="PZ20" s="71">
        <v>3</v>
      </c>
      <c r="QA20" s="71">
        <v>0</v>
      </c>
      <c r="QB20" s="71">
        <v>3</v>
      </c>
      <c r="QC20" s="71">
        <v>0</v>
      </c>
      <c r="QD20" s="71">
        <v>0</v>
      </c>
      <c r="QE20" s="71">
        <v>0</v>
      </c>
      <c r="QF20" s="71">
        <v>0</v>
      </c>
      <c r="QG20" s="71">
        <v>1</v>
      </c>
      <c r="QH20" s="71">
        <v>0</v>
      </c>
      <c r="QI20" s="71">
        <v>0</v>
      </c>
      <c r="QJ20" s="71">
        <v>0</v>
      </c>
      <c r="QK20" s="71">
        <v>0</v>
      </c>
      <c r="QL20" s="71">
        <v>0</v>
      </c>
      <c r="QM20" s="71">
        <v>0</v>
      </c>
      <c r="QN20" s="71">
        <v>1</v>
      </c>
      <c r="QO20" s="71">
        <v>0</v>
      </c>
      <c r="QP20" s="71">
        <v>0</v>
      </c>
      <c r="QQ20" s="71">
        <v>0</v>
      </c>
      <c r="QR20" s="71">
        <v>0</v>
      </c>
      <c r="QS20" s="71">
        <v>0</v>
      </c>
      <c r="QT20" s="71">
        <v>0</v>
      </c>
      <c r="QU20" s="71">
        <v>0</v>
      </c>
      <c r="QV20" s="71">
        <v>1</v>
      </c>
      <c r="QW20" s="71">
        <v>0</v>
      </c>
      <c r="QX20" s="71">
        <v>30</v>
      </c>
      <c r="QY20" s="71">
        <v>0</v>
      </c>
      <c r="QZ20" s="71">
        <v>4</v>
      </c>
      <c r="RA20" s="71">
        <v>1</v>
      </c>
      <c r="RB20" s="71">
        <v>0</v>
      </c>
      <c r="RC20" s="71">
        <v>1</v>
      </c>
      <c r="RD20" s="71">
        <v>2</v>
      </c>
      <c r="RE20" s="71">
        <v>3</v>
      </c>
      <c r="RF20" s="71">
        <v>0</v>
      </c>
      <c r="RG20" s="71">
        <v>1</v>
      </c>
      <c r="RH20" s="71">
        <v>3</v>
      </c>
      <c r="RI20" s="71">
        <v>3</v>
      </c>
      <c r="RJ20" s="71">
        <v>0</v>
      </c>
      <c r="RK20" s="71">
        <v>2</v>
      </c>
      <c r="RL20" s="71">
        <v>0</v>
      </c>
      <c r="RM20" s="71">
        <v>0</v>
      </c>
      <c r="RN20" s="71">
        <v>0</v>
      </c>
      <c r="RO20" s="71">
        <v>0</v>
      </c>
      <c r="RP20" s="71">
        <v>0</v>
      </c>
      <c r="RQ20" s="71">
        <v>1</v>
      </c>
      <c r="RR20" s="71">
        <v>0</v>
      </c>
      <c r="RS20" s="71">
        <v>30</v>
      </c>
      <c r="RT20" s="71">
        <v>0</v>
      </c>
      <c r="RU20" s="71">
        <v>4</v>
      </c>
      <c r="RV20" s="71">
        <v>1</v>
      </c>
      <c r="RW20" s="71">
        <v>0</v>
      </c>
      <c r="RX20" s="71">
        <v>1</v>
      </c>
      <c r="RY20" s="71">
        <v>2</v>
      </c>
      <c r="RZ20" s="71">
        <v>3</v>
      </c>
      <c r="SA20" s="71">
        <v>0</v>
      </c>
      <c r="SB20" s="71">
        <v>1</v>
      </c>
      <c r="SC20" s="71">
        <v>3</v>
      </c>
      <c r="SD20" s="71">
        <v>3</v>
      </c>
      <c r="SE20" s="71">
        <v>0</v>
      </c>
      <c r="SF20" s="71">
        <v>2</v>
      </c>
      <c r="SG20" s="71">
        <v>0</v>
      </c>
      <c r="SH20" s="71">
        <v>0</v>
      </c>
    </row>
    <row r="21" spans="1:502">
      <c r="A21" s="16" t="s">
        <v>1853</v>
      </c>
      <c r="B21" s="70">
        <v>13</v>
      </c>
      <c r="C21" s="70">
        <v>13</v>
      </c>
      <c r="D21" s="70">
        <v>1</v>
      </c>
      <c r="E21" s="70">
        <v>2016</v>
      </c>
      <c r="F21" s="70" t="s">
        <v>155</v>
      </c>
      <c r="G21" s="1073" t="s">
        <v>1840</v>
      </c>
      <c r="H21" s="70" t="s">
        <v>1841</v>
      </c>
      <c r="I21" s="1066"/>
      <c r="J21" s="73">
        <v>0</v>
      </c>
      <c r="K21" s="73">
        <v>0</v>
      </c>
      <c r="L21" s="73">
        <v>0</v>
      </c>
      <c r="M21" s="73">
        <v>0</v>
      </c>
      <c r="N21" s="73">
        <v>5.6120000000000001</v>
      </c>
      <c r="O21" s="73">
        <v>0</v>
      </c>
      <c r="P21" s="73">
        <v>0</v>
      </c>
      <c r="Q21" s="73">
        <v>0</v>
      </c>
      <c r="R21" s="73">
        <v>21.373000000000001</v>
      </c>
      <c r="S21" s="73">
        <v>10.324999999999999</v>
      </c>
      <c r="T21" s="73">
        <v>0</v>
      </c>
      <c r="U21" s="73">
        <v>0</v>
      </c>
      <c r="V21" s="73">
        <v>0</v>
      </c>
      <c r="W21" s="73">
        <v>3.726</v>
      </c>
      <c r="X21" s="73">
        <v>9.9990000000000006</v>
      </c>
      <c r="Y21" s="73">
        <v>4.2009999999999996</v>
      </c>
      <c r="Z21" s="73">
        <v>0</v>
      </c>
      <c r="AA21" s="73">
        <v>15.013999999999999</v>
      </c>
      <c r="AB21" s="73">
        <v>0</v>
      </c>
      <c r="AC21" s="73">
        <v>0</v>
      </c>
      <c r="AD21" s="73">
        <v>0</v>
      </c>
      <c r="AE21" s="73">
        <v>0</v>
      </c>
      <c r="AF21" s="73">
        <v>0</v>
      </c>
      <c r="AG21" s="73">
        <v>7.923</v>
      </c>
      <c r="AH21" s="73">
        <v>5.9480000000000004</v>
      </c>
      <c r="AI21" s="73">
        <v>0</v>
      </c>
      <c r="AJ21" s="73">
        <v>14.866</v>
      </c>
      <c r="AK21" s="73">
        <v>75.174000000000007</v>
      </c>
      <c r="AL21" s="73">
        <v>10.746</v>
      </c>
      <c r="AM21" s="73">
        <v>0</v>
      </c>
      <c r="AN21" s="73">
        <v>148.024</v>
      </c>
      <c r="AO21" s="73">
        <v>0</v>
      </c>
      <c r="AP21" s="73">
        <v>0</v>
      </c>
      <c r="AQ21" s="73">
        <v>0</v>
      </c>
      <c r="AR21" s="73">
        <v>0</v>
      </c>
      <c r="AS21" s="73">
        <v>0</v>
      </c>
      <c r="AT21" s="73">
        <v>24.026</v>
      </c>
      <c r="AU21" s="73">
        <v>0</v>
      </c>
      <c r="AV21" s="73">
        <v>6.8159999999999998</v>
      </c>
      <c r="AW21" s="73">
        <v>0</v>
      </c>
      <c r="AX21" s="73">
        <v>0</v>
      </c>
      <c r="AY21" s="73">
        <v>0</v>
      </c>
      <c r="AZ21" s="73">
        <v>0</v>
      </c>
      <c r="BA21" s="73">
        <v>3.5249999999999999</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7.3387000000000002</v>
      </c>
      <c r="BU21" s="73">
        <v>0</v>
      </c>
      <c r="BV21" s="73">
        <v>0</v>
      </c>
      <c r="BW21" s="73">
        <v>0</v>
      </c>
      <c r="BX21" s="73">
        <v>0</v>
      </c>
      <c r="BY21" s="73">
        <v>0</v>
      </c>
      <c r="BZ21" s="73">
        <v>8.4939999999999998</v>
      </c>
      <c r="CA21" s="73">
        <v>0</v>
      </c>
      <c r="CB21" s="73">
        <v>11.452999999999999</v>
      </c>
      <c r="CC21" s="73">
        <v>0</v>
      </c>
      <c r="CD21" s="73">
        <v>0</v>
      </c>
      <c r="CE21" s="73">
        <v>11.164999999999999</v>
      </c>
      <c r="CF21" s="73">
        <v>0</v>
      </c>
      <c r="CG21" s="73">
        <v>0</v>
      </c>
      <c r="CH21" s="73">
        <v>0</v>
      </c>
      <c r="CI21" s="73">
        <v>3.15</v>
      </c>
      <c r="CJ21" s="73">
        <v>0</v>
      </c>
      <c r="CK21" s="73">
        <v>0</v>
      </c>
      <c r="CL21" s="73">
        <v>10.459</v>
      </c>
      <c r="CM21" s="73">
        <v>0</v>
      </c>
      <c r="CN21" s="73">
        <v>18.391999999999999</v>
      </c>
      <c r="CO21" s="73">
        <v>0</v>
      </c>
      <c r="CP21" s="73">
        <v>0</v>
      </c>
      <c r="CQ21" s="73">
        <v>0</v>
      </c>
      <c r="CR21" s="73">
        <v>0</v>
      </c>
      <c r="CS21" s="73">
        <v>33.299999999999997</v>
      </c>
      <c r="CT21" s="73">
        <v>0</v>
      </c>
      <c r="CU21" s="73">
        <v>0</v>
      </c>
      <c r="CV21" s="73">
        <v>0</v>
      </c>
      <c r="CW21" s="73">
        <v>0</v>
      </c>
      <c r="CX21" s="73">
        <v>0</v>
      </c>
      <c r="CY21" s="73">
        <v>0</v>
      </c>
      <c r="CZ21" s="73">
        <v>5.72</v>
      </c>
      <c r="DA21" s="73">
        <v>0</v>
      </c>
      <c r="DB21" s="73">
        <v>0</v>
      </c>
      <c r="DC21" s="73">
        <v>0</v>
      </c>
      <c r="DD21" s="73">
        <v>0</v>
      </c>
      <c r="DE21" s="73">
        <v>0</v>
      </c>
      <c r="DF21" s="73">
        <v>0</v>
      </c>
      <c r="DG21" s="73">
        <v>0</v>
      </c>
      <c r="DH21" s="73">
        <v>0</v>
      </c>
      <c r="DI21" s="73">
        <v>0</v>
      </c>
      <c r="DJ21" s="73">
        <v>0</v>
      </c>
      <c r="DK21" s="73">
        <v>0</v>
      </c>
      <c r="DL21" s="73">
        <v>0</v>
      </c>
      <c r="DM21" s="73">
        <v>0</v>
      </c>
      <c r="DN21" s="73">
        <v>0</v>
      </c>
      <c r="DO21" s="73">
        <v>5.6120000000000001</v>
      </c>
      <c r="DP21" s="73">
        <v>0</v>
      </c>
      <c r="DQ21" s="73">
        <v>0</v>
      </c>
      <c r="DR21" s="73">
        <v>0</v>
      </c>
      <c r="DS21" s="73">
        <v>21.373000000000001</v>
      </c>
      <c r="DT21" s="73">
        <v>10.324999999999999</v>
      </c>
      <c r="DU21" s="73">
        <v>0</v>
      </c>
      <c r="DV21" s="73">
        <v>0</v>
      </c>
      <c r="DW21" s="73">
        <v>0</v>
      </c>
      <c r="DX21" s="73">
        <v>3.726</v>
      </c>
      <c r="DY21" s="73">
        <v>9.9990000000000006</v>
      </c>
      <c r="DZ21" s="73">
        <v>4.2009999999999996</v>
      </c>
      <c r="EA21" s="73">
        <v>0</v>
      </c>
      <c r="EB21" s="73">
        <v>15.013999999999999</v>
      </c>
      <c r="EC21" s="73">
        <v>0</v>
      </c>
      <c r="ED21" s="73">
        <v>0</v>
      </c>
      <c r="EE21" s="73">
        <v>0</v>
      </c>
      <c r="EF21" s="73">
        <v>0</v>
      </c>
      <c r="EG21" s="73">
        <v>0</v>
      </c>
      <c r="EH21" s="73">
        <v>7.923</v>
      </c>
      <c r="EI21" s="73">
        <v>5.9480000000000004</v>
      </c>
      <c r="EJ21" s="73">
        <v>0</v>
      </c>
      <c r="EK21" s="73">
        <v>14.866</v>
      </c>
      <c r="EL21" s="73">
        <v>75.174000000000007</v>
      </c>
      <c r="EM21" s="73">
        <v>10.746</v>
      </c>
      <c r="EN21" s="73">
        <v>0</v>
      </c>
      <c r="EO21" s="73">
        <v>148.024</v>
      </c>
      <c r="EP21" s="73">
        <v>0</v>
      </c>
      <c r="EQ21" s="73">
        <v>0</v>
      </c>
      <c r="ER21" s="73">
        <v>0</v>
      </c>
      <c r="ES21" s="73">
        <v>0</v>
      </c>
      <c r="ET21" s="73">
        <v>0</v>
      </c>
      <c r="EU21" s="73">
        <v>24.026</v>
      </c>
      <c r="EV21" s="73">
        <v>0</v>
      </c>
      <c r="EW21" s="73">
        <v>6.8159999999999998</v>
      </c>
      <c r="EX21" s="73">
        <v>0</v>
      </c>
      <c r="EY21" s="73">
        <v>0</v>
      </c>
      <c r="EZ21" s="73">
        <v>0</v>
      </c>
      <c r="FA21" s="73">
        <v>0</v>
      </c>
      <c r="FB21" s="73">
        <v>3.5249999999999999</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7.3387000000000002</v>
      </c>
      <c r="FV21" s="73">
        <v>0</v>
      </c>
      <c r="FW21" s="73">
        <v>0</v>
      </c>
      <c r="FX21" s="73">
        <v>0</v>
      </c>
      <c r="FY21" s="73">
        <v>0</v>
      </c>
      <c r="FZ21" s="73">
        <v>0</v>
      </c>
      <c r="GA21" s="73">
        <v>8.4939999999999998</v>
      </c>
      <c r="GB21" s="73">
        <v>0</v>
      </c>
      <c r="GC21" s="73">
        <v>11.452999999999999</v>
      </c>
      <c r="GD21" s="73">
        <v>0</v>
      </c>
      <c r="GE21" s="73">
        <v>0</v>
      </c>
      <c r="GF21" s="73">
        <v>11.164999999999999</v>
      </c>
      <c r="GG21" s="73">
        <v>0</v>
      </c>
      <c r="GH21" s="73">
        <v>0</v>
      </c>
      <c r="GI21" s="73">
        <v>0</v>
      </c>
      <c r="GJ21" s="73">
        <v>3.15</v>
      </c>
      <c r="GK21" s="73">
        <v>0</v>
      </c>
      <c r="GL21" s="73">
        <v>0</v>
      </c>
      <c r="GM21" s="73">
        <v>10.459</v>
      </c>
      <c r="GN21" s="73">
        <v>0</v>
      </c>
      <c r="GO21" s="73">
        <v>18.391999999999999</v>
      </c>
      <c r="GP21" s="73">
        <v>0</v>
      </c>
      <c r="GQ21" s="73">
        <v>0</v>
      </c>
      <c r="GR21" s="73">
        <v>0</v>
      </c>
      <c r="GS21" s="73">
        <v>0</v>
      </c>
      <c r="GT21" s="73">
        <v>33.299999999999997</v>
      </c>
      <c r="GU21" s="73">
        <v>0</v>
      </c>
      <c r="GV21" s="73">
        <v>0</v>
      </c>
      <c r="GW21" s="73">
        <v>0</v>
      </c>
      <c r="GX21" s="73">
        <v>0</v>
      </c>
      <c r="GY21" s="73">
        <v>0</v>
      </c>
      <c r="GZ21" s="73">
        <v>0</v>
      </c>
      <c r="HA21" s="73">
        <v>5.72</v>
      </c>
      <c r="HB21" s="73">
        <v>0</v>
      </c>
      <c r="HC21" s="73">
        <v>0</v>
      </c>
      <c r="HD21" s="73">
        <v>0</v>
      </c>
      <c r="HE21" s="73">
        <v>0</v>
      </c>
      <c r="HF21" s="73">
        <v>0</v>
      </c>
      <c r="HG21" s="73">
        <v>0</v>
      </c>
      <c r="HH21" s="73">
        <v>0</v>
      </c>
      <c r="HI21" s="73">
        <v>5.6120000000000001</v>
      </c>
      <c r="HJ21" s="73">
        <v>0</v>
      </c>
      <c r="HK21" s="73">
        <v>327.31900000000002</v>
      </c>
      <c r="HL21" s="73">
        <v>0</v>
      </c>
      <c r="HM21" s="73">
        <v>30.841999999999999</v>
      </c>
      <c r="HN21" s="73">
        <v>3.5249999999999999</v>
      </c>
      <c r="HO21" s="73">
        <v>0</v>
      </c>
      <c r="HP21" s="73">
        <v>7.3387000000000002</v>
      </c>
      <c r="HQ21" s="73">
        <v>8.4939999999999998</v>
      </c>
      <c r="HR21" s="73">
        <v>22.617999999999999</v>
      </c>
      <c r="HS21" s="73">
        <v>0</v>
      </c>
      <c r="HT21" s="73">
        <v>3.15</v>
      </c>
      <c r="HU21" s="73">
        <v>10.459</v>
      </c>
      <c r="HV21" s="73">
        <v>18.391999999999999</v>
      </c>
      <c r="HW21" s="73">
        <v>0</v>
      </c>
      <c r="HX21" s="73">
        <v>39.020000000000003</v>
      </c>
      <c r="HY21" s="73">
        <v>0</v>
      </c>
      <c r="HZ21" s="73">
        <v>0</v>
      </c>
      <c r="IA21" s="73">
        <v>0</v>
      </c>
      <c r="IB21" s="73">
        <v>0</v>
      </c>
      <c r="IC21" s="73">
        <v>0</v>
      </c>
      <c r="ID21" s="73">
        <v>5.6120000000000001</v>
      </c>
      <c r="IE21" s="73">
        <v>0</v>
      </c>
      <c r="IF21" s="73">
        <v>327.31900000000002</v>
      </c>
      <c r="IG21" s="73">
        <v>0</v>
      </c>
      <c r="IH21" s="73">
        <v>30.841999999999999</v>
      </c>
      <c r="II21" s="73">
        <v>3.5249999999999999</v>
      </c>
      <c r="IJ21" s="73">
        <v>0</v>
      </c>
      <c r="IK21" s="73">
        <v>7.3387000000000002</v>
      </c>
      <c r="IL21" s="73">
        <v>8.4939999999999998</v>
      </c>
      <c r="IM21" s="73">
        <v>22.617999999999999</v>
      </c>
      <c r="IN21" s="73">
        <v>0</v>
      </c>
      <c r="IO21" s="73">
        <v>3.15</v>
      </c>
      <c r="IP21" s="73">
        <v>10.459</v>
      </c>
      <c r="IQ21" s="73">
        <v>18.391999999999999</v>
      </c>
      <c r="IR21" s="73">
        <v>0</v>
      </c>
      <c r="IS21" s="73">
        <v>39.020000000000003</v>
      </c>
      <c r="IT21" s="73">
        <v>0</v>
      </c>
      <c r="IU21" s="73">
        <v>0</v>
      </c>
      <c r="IV21" s="74">
        <v>0</v>
      </c>
      <c r="IW21" s="71">
        <v>0</v>
      </c>
      <c r="IX21" s="71">
        <v>0</v>
      </c>
      <c r="IY21" s="71">
        <v>0</v>
      </c>
      <c r="IZ21" s="71">
        <v>0</v>
      </c>
      <c r="JA21" s="71">
        <v>1</v>
      </c>
      <c r="JB21" s="71">
        <v>0</v>
      </c>
      <c r="JC21" s="71">
        <v>0</v>
      </c>
      <c r="JD21" s="71">
        <v>0</v>
      </c>
      <c r="JE21" s="71">
        <v>5</v>
      </c>
      <c r="JF21" s="71">
        <v>1</v>
      </c>
      <c r="JG21" s="71">
        <v>0</v>
      </c>
      <c r="JH21" s="71">
        <v>0</v>
      </c>
      <c r="JI21" s="71">
        <v>0</v>
      </c>
      <c r="JJ21" s="71">
        <v>1</v>
      </c>
      <c r="JK21" s="71">
        <v>2</v>
      </c>
      <c r="JL21" s="71">
        <v>1</v>
      </c>
      <c r="JM21" s="71">
        <v>0</v>
      </c>
      <c r="JN21" s="71">
        <v>3</v>
      </c>
      <c r="JO21" s="71">
        <v>0</v>
      </c>
      <c r="JP21" s="71">
        <v>0</v>
      </c>
      <c r="JQ21" s="71">
        <v>0</v>
      </c>
      <c r="JR21" s="71">
        <v>0</v>
      </c>
      <c r="JS21" s="71">
        <v>0</v>
      </c>
      <c r="JT21" s="71">
        <v>1</v>
      </c>
      <c r="JU21" s="71">
        <v>1</v>
      </c>
      <c r="JV21" s="71">
        <v>0</v>
      </c>
      <c r="JW21" s="71">
        <v>2</v>
      </c>
      <c r="JX21" s="71">
        <v>3</v>
      </c>
      <c r="JY21" s="71">
        <v>2</v>
      </c>
      <c r="JZ21" s="71">
        <v>0</v>
      </c>
      <c r="KA21" s="71">
        <v>8</v>
      </c>
      <c r="KB21" s="71">
        <v>0</v>
      </c>
      <c r="KC21" s="71">
        <v>0</v>
      </c>
      <c r="KD21" s="71">
        <v>0</v>
      </c>
      <c r="KE21" s="71">
        <v>0</v>
      </c>
      <c r="KF21" s="71">
        <v>0</v>
      </c>
      <c r="KG21" s="71">
        <v>2</v>
      </c>
      <c r="KH21" s="71">
        <v>0</v>
      </c>
      <c r="KI21" s="71">
        <v>2</v>
      </c>
      <c r="KJ21" s="71">
        <v>0</v>
      </c>
      <c r="KK21" s="71">
        <v>0</v>
      </c>
      <c r="KL21" s="71">
        <v>0</v>
      </c>
      <c r="KM21" s="71">
        <v>0</v>
      </c>
      <c r="KN21" s="71">
        <v>1</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1</v>
      </c>
      <c r="LH21" s="71">
        <v>0</v>
      </c>
      <c r="LI21" s="71">
        <v>0</v>
      </c>
      <c r="LJ21" s="71">
        <v>0</v>
      </c>
      <c r="LK21" s="71">
        <v>0</v>
      </c>
      <c r="LL21" s="71">
        <v>0</v>
      </c>
      <c r="LM21" s="71">
        <v>2</v>
      </c>
      <c r="LN21" s="71">
        <v>0</v>
      </c>
      <c r="LO21" s="71">
        <v>1</v>
      </c>
      <c r="LP21" s="71">
        <v>0</v>
      </c>
      <c r="LQ21" s="71">
        <v>0</v>
      </c>
      <c r="LR21" s="71">
        <v>2</v>
      </c>
      <c r="LS21" s="71">
        <v>0</v>
      </c>
      <c r="LT21" s="71">
        <v>0</v>
      </c>
      <c r="LU21" s="71">
        <v>0</v>
      </c>
      <c r="LV21" s="71">
        <v>1</v>
      </c>
      <c r="LW21" s="71">
        <v>0</v>
      </c>
      <c r="LX21" s="71">
        <v>0</v>
      </c>
      <c r="LY21" s="71">
        <v>3</v>
      </c>
      <c r="LZ21" s="71">
        <v>0</v>
      </c>
      <c r="MA21" s="71">
        <v>3</v>
      </c>
      <c r="MB21" s="71">
        <v>0</v>
      </c>
      <c r="MC21" s="71">
        <v>0</v>
      </c>
      <c r="MD21" s="71">
        <v>0</v>
      </c>
      <c r="ME21" s="71">
        <v>0</v>
      </c>
      <c r="MF21" s="71">
        <v>1</v>
      </c>
      <c r="MG21" s="71">
        <v>0</v>
      </c>
      <c r="MH21" s="71">
        <v>0</v>
      </c>
      <c r="MI21" s="71">
        <v>0</v>
      </c>
      <c r="MJ21" s="71">
        <v>0</v>
      </c>
      <c r="MK21" s="71">
        <v>0</v>
      </c>
      <c r="ML21" s="71">
        <v>0</v>
      </c>
      <c r="MM21" s="71">
        <v>1</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5</v>
      </c>
      <c r="NG21" s="71">
        <v>1</v>
      </c>
      <c r="NH21" s="71">
        <v>0</v>
      </c>
      <c r="NI21" s="71">
        <v>0</v>
      </c>
      <c r="NJ21" s="71">
        <v>0</v>
      </c>
      <c r="NK21" s="71">
        <v>1</v>
      </c>
      <c r="NL21" s="71">
        <v>2</v>
      </c>
      <c r="NM21" s="71">
        <v>1</v>
      </c>
      <c r="NN21" s="71">
        <v>0</v>
      </c>
      <c r="NO21" s="71">
        <v>3</v>
      </c>
      <c r="NP21" s="71">
        <v>0</v>
      </c>
      <c r="NQ21" s="71">
        <v>0</v>
      </c>
      <c r="NR21" s="71">
        <v>0</v>
      </c>
      <c r="NS21" s="71">
        <v>0</v>
      </c>
      <c r="NT21" s="71">
        <v>0</v>
      </c>
      <c r="NU21" s="71">
        <v>1</v>
      </c>
      <c r="NV21" s="71">
        <v>1</v>
      </c>
      <c r="NW21" s="71">
        <v>0</v>
      </c>
      <c r="NX21" s="71">
        <v>2</v>
      </c>
      <c r="NY21" s="71">
        <v>3</v>
      </c>
      <c r="NZ21" s="71">
        <v>2</v>
      </c>
      <c r="OA21" s="71">
        <v>0</v>
      </c>
      <c r="OB21" s="71">
        <v>8</v>
      </c>
      <c r="OC21" s="71">
        <v>0</v>
      </c>
      <c r="OD21" s="71">
        <v>0</v>
      </c>
      <c r="OE21" s="71">
        <v>0</v>
      </c>
      <c r="OF21" s="71">
        <v>0</v>
      </c>
      <c r="OG21" s="71">
        <v>0</v>
      </c>
      <c r="OH21" s="71">
        <v>2</v>
      </c>
      <c r="OI21" s="71">
        <v>0</v>
      </c>
      <c r="OJ21" s="71">
        <v>2</v>
      </c>
      <c r="OK21" s="71">
        <v>0</v>
      </c>
      <c r="OL21" s="71">
        <v>0</v>
      </c>
      <c r="OM21" s="71">
        <v>0</v>
      </c>
      <c r="ON21" s="71">
        <v>0</v>
      </c>
      <c r="OO21" s="71">
        <v>1</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1</v>
      </c>
      <c r="PI21" s="71">
        <v>0</v>
      </c>
      <c r="PJ21" s="71">
        <v>0</v>
      </c>
      <c r="PK21" s="71">
        <v>0</v>
      </c>
      <c r="PL21" s="71">
        <v>0</v>
      </c>
      <c r="PM21" s="71">
        <v>0</v>
      </c>
      <c r="PN21" s="71">
        <v>2</v>
      </c>
      <c r="PO21" s="71">
        <v>0</v>
      </c>
      <c r="PP21" s="71">
        <v>1</v>
      </c>
      <c r="PQ21" s="71">
        <v>0</v>
      </c>
      <c r="PR21" s="71">
        <v>0</v>
      </c>
      <c r="PS21" s="71">
        <v>2</v>
      </c>
      <c r="PT21" s="71">
        <v>0</v>
      </c>
      <c r="PU21" s="71">
        <v>0</v>
      </c>
      <c r="PV21" s="71">
        <v>0</v>
      </c>
      <c r="PW21" s="71">
        <v>1</v>
      </c>
      <c r="PX21" s="71">
        <v>0</v>
      </c>
      <c r="PY21" s="71">
        <v>0</v>
      </c>
      <c r="PZ21" s="71">
        <v>3</v>
      </c>
      <c r="QA21" s="71">
        <v>0</v>
      </c>
      <c r="QB21" s="71">
        <v>3</v>
      </c>
      <c r="QC21" s="71">
        <v>0</v>
      </c>
      <c r="QD21" s="71">
        <v>0</v>
      </c>
      <c r="QE21" s="71">
        <v>0</v>
      </c>
      <c r="QF21" s="71">
        <v>0</v>
      </c>
      <c r="QG21" s="71">
        <v>1</v>
      </c>
      <c r="QH21" s="71">
        <v>0</v>
      </c>
      <c r="QI21" s="71">
        <v>0</v>
      </c>
      <c r="QJ21" s="71">
        <v>0</v>
      </c>
      <c r="QK21" s="71">
        <v>0</v>
      </c>
      <c r="QL21" s="71">
        <v>0</v>
      </c>
      <c r="QM21" s="71">
        <v>0</v>
      </c>
      <c r="QN21" s="71">
        <v>1</v>
      </c>
      <c r="QO21" s="71">
        <v>0</v>
      </c>
      <c r="QP21" s="71">
        <v>0</v>
      </c>
      <c r="QQ21" s="71">
        <v>0</v>
      </c>
      <c r="QR21" s="71">
        <v>0</v>
      </c>
      <c r="QS21" s="71">
        <v>0</v>
      </c>
      <c r="QT21" s="71">
        <v>0</v>
      </c>
      <c r="QU21" s="71">
        <v>0</v>
      </c>
      <c r="QV21" s="71">
        <v>1</v>
      </c>
      <c r="QW21" s="71">
        <v>0</v>
      </c>
      <c r="QX21" s="71">
        <v>30</v>
      </c>
      <c r="QY21" s="71">
        <v>0</v>
      </c>
      <c r="QZ21" s="71">
        <v>4</v>
      </c>
      <c r="RA21" s="71">
        <v>1</v>
      </c>
      <c r="RB21" s="71">
        <v>0</v>
      </c>
      <c r="RC21" s="71">
        <v>1</v>
      </c>
      <c r="RD21" s="71">
        <v>2</v>
      </c>
      <c r="RE21" s="71">
        <v>3</v>
      </c>
      <c r="RF21" s="71">
        <v>0</v>
      </c>
      <c r="RG21" s="71">
        <v>1</v>
      </c>
      <c r="RH21" s="71">
        <v>3</v>
      </c>
      <c r="RI21" s="71">
        <v>3</v>
      </c>
      <c r="RJ21" s="71">
        <v>0</v>
      </c>
      <c r="RK21" s="71">
        <v>2</v>
      </c>
      <c r="RL21" s="71">
        <v>0</v>
      </c>
      <c r="RM21" s="71">
        <v>0</v>
      </c>
      <c r="RN21" s="71">
        <v>0</v>
      </c>
      <c r="RO21" s="71">
        <v>0</v>
      </c>
      <c r="RP21" s="71">
        <v>0</v>
      </c>
      <c r="RQ21" s="71">
        <v>1</v>
      </c>
      <c r="RR21" s="71">
        <v>0</v>
      </c>
      <c r="RS21" s="71">
        <v>30</v>
      </c>
      <c r="RT21" s="71">
        <v>0</v>
      </c>
      <c r="RU21" s="71">
        <v>4</v>
      </c>
      <c r="RV21" s="71">
        <v>1</v>
      </c>
      <c r="RW21" s="71">
        <v>0</v>
      </c>
      <c r="RX21" s="71">
        <v>1</v>
      </c>
      <c r="RY21" s="71">
        <v>2</v>
      </c>
      <c r="RZ21" s="71">
        <v>3</v>
      </c>
      <c r="SA21" s="71">
        <v>0</v>
      </c>
      <c r="SB21" s="71">
        <v>1</v>
      </c>
      <c r="SC21" s="71">
        <v>3</v>
      </c>
      <c r="SD21" s="71">
        <v>3</v>
      </c>
      <c r="SE21" s="71">
        <v>0</v>
      </c>
      <c r="SF21" s="71">
        <v>2</v>
      </c>
      <c r="SG21" s="71">
        <v>0</v>
      </c>
      <c r="SH21" s="71">
        <v>0</v>
      </c>
    </row>
    <row r="22" spans="1:502">
      <c r="A22" s="16" t="s">
        <v>1854</v>
      </c>
      <c r="B22" s="70">
        <v>14</v>
      </c>
      <c r="C22" s="70">
        <v>14</v>
      </c>
      <c r="D22" s="70">
        <v>1</v>
      </c>
      <c r="E22" s="70">
        <v>2017</v>
      </c>
      <c r="F22" s="70" t="s">
        <v>156</v>
      </c>
      <c r="G22" s="1073" t="s">
        <v>1840</v>
      </c>
      <c r="H22" s="70" t="s">
        <v>1841</v>
      </c>
      <c r="I22" s="1066"/>
      <c r="J22" s="73">
        <v>0</v>
      </c>
      <c r="K22" s="73">
        <v>0</v>
      </c>
      <c r="L22" s="73">
        <v>0</v>
      </c>
      <c r="M22" s="73">
        <v>0</v>
      </c>
      <c r="N22" s="73">
        <v>5.12</v>
      </c>
      <c r="O22" s="73">
        <v>0</v>
      </c>
      <c r="P22" s="73">
        <v>0</v>
      </c>
      <c r="Q22" s="73">
        <v>0</v>
      </c>
      <c r="R22" s="73">
        <v>17.855</v>
      </c>
      <c r="S22" s="73">
        <v>10.976000000000001</v>
      </c>
      <c r="T22" s="73">
        <v>0</v>
      </c>
      <c r="U22" s="73">
        <v>0</v>
      </c>
      <c r="V22" s="73">
        <v>0</v>
      </c>
      <c r="W22" s="73">
        <v>3.883</v>
      </c>
      <c r="X22" s="73">
        <v>10.605</v>
      </c>
      <c r="Y22" s="73">
        <v>4.1959999999999997</v>
      </c>
      <c r="Z22" s="73">
        <v>0</v>
      </c>
      <c r="AA22" s="73">
        <v>14.39</v>
      </c>
      <c r="AB22" s="73">
        <v>0</v>
      </c>
      <c r="AC22" s="73">
        <v>0</v>
      </c>
      <c r="AD22" s="73">
        <v>0</v>
      </c>
      <c r="AE22" s="73">
        <v>0</v>
      </c>
      <c r="AF22" s="73">
        <v>0</v>
      </c>
      <c r="AG22" s="73">
        <v>8.2240000000000002</v>
      </c>
      <c r="AH22" s="73">
        <v>6.7089999999999996</v>
      </c>
      <c r="AI22" s="73">
        <v>0</v>
      </c>
      <c r="AJ22" s="73">
        <v>12.115</v>
      </c>
      <c r="AK22" s="73">
        <v>69.013000000000005</v>
      </c>
      <c r="AL22" s="73">
        <v>10.143000000000001</v>
      </c>
      <c r="AM22" s="73">
        <v>0</v>
      </c>
      <c r="AN22" s="73">
        <v>152.78</v>
      </c>
      <c r="AO22" s="73">
        <v>0</v>
      </c>
      <c r="AP22" s="73">
        <v>0</v>
      </c>
      <c r="AQ22" s="73">
        <v>0</v>
      </c>
      <c r="AR22" s="73">
        <v>0</v>
      </c>
      <c r="AS22" s="73">
        <v>0</v>
      </c>
      <c r="AT22" s="73">
        <v>23.18</v>
      </c>
      <c r="AU22" s="73">
        <v>0</v>
      </c>
      <c r="AV22" s="73">
        <v>6.4640000000000004</v>
      </c>
      <c r="AW22" s="73">
        <v>0</v>
      </c>
      <c r="AX22" s="73">
        <v>0</v>
      </c>
      <c r="AY22" s="73">
        <v>0</v>
      </c>
      <c r="AZ22" s="73">
        <v>0</v>
      </c>
      <c r="BA22" s="73">
        <v>3.403</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6.8010000000000002</v>
      </c>
      <c r="BU22" s="73">
        <v>0</v>
      </c>
      <c r="BV22" s="73">
        <v>0</v>
      </c>
      <c r="BW22" s="73">
        <v>0</v>
      </c>
      <c r="BX22" s="73">
        <v>0</v>
      </c>
      <c r="BY22" s="73">
        <v>0</v>
      </c>
      <c r="BZ22" s="73">
        <v>8.2260000000000009</v>
      </c>
      <c r="CA22" s="73">
        <v>0</v>
      </c>
      <c r="CB22" s="73">
        <v>10.629</v>
      </c>
      <c r="CC22" s="73">
        <v>0</v>
      </c>
      <c r="CD22" s="73">
        <v>0</v>
      </c>
      <c r="CE22" s="73">
        <v>10.862</v>
      </c>
      <c r="CF22" s="73">
        <v>0</v>
      </c>
      <c r="CG22" s="73">
        <v>0</v>
      </c>
      <c r="CH22" s="73">
        <v>0</v>
      </c>
      <c r="CI22" s="73">
        <v>3.2429999999999999</v>
      </c>
      <c r="CJ22" s="73">
        <v>0</v>
      </c>
      <c r="CK22" s="73">
        <v>0</v>
      </c>
      <c r="CL22" s="73">
        <v>10.221</v>
      </c>
      <c r="CM22" s="73">
        <v>0</v>
      </c>
      <c r="CN22" s="73">
        <v>17.347999999999999</v>
      </c>
      <c r="CO22" s="73">
        <v>0</v>
      </c>
      <c r="CP22" s="73">
        <v>0</v>
      </c>
      <c r="CQ22" s="73">
        <v>0</v>
      </c>
      <c r="CR22" s="73">
        <v>0</v>
      </c>
      <c r="CS22" s="73">
        <v>25.943000000000001</v>
      </c>
      <c r="CT22" s="73">
        <v>0</v>
      </c>
      <c r="CU22" s="73">
        <v>0</v>
      </c>
      <c r="CV22" s="73">
        <v>0</v>
      </c>
      <c r="CW22" s="73">
        <v>0</v>
      </c>
      <c r="CX22" s="73">
        <v>0</v>
      </c>
      <c r="CY22" s="73">
        <v>0</v>
      </c>
      <c r="CZ22" s="73">
        <v>4.6029999999999998</v>
      </c>
      <c r="DA22" s="73">
        <v>0</v>
      </c>
      <c r="DB22" s="73">
        <v>0</v>
      </c>
      <c r="DC22" s="73">
        <v>0</v>
      </c>
      <c r="DD22" s="73">
        <v>0</v>
      </c>
      <c r="DE22" s="73">
        <v>0</v>
      </c>
      <c r="DF22" s="73">
        <v>0</v>
      </c>
      <c r="DG22" s="73">
        <v>0</v>
      </c>
      <c r="DH22" s="73">
        <v>0</v>
      </c>
      <c r="DI22" s="73">
        <v>0</v>
      </c>
      <c r="DJ22" s="73">
        <v>0</v>
      </c>
      <c r="DK22" s="73">
        <v>0</v>
      </c>
      <c r="DL22" s="73">
        <v>0</v>
      </c>
      <c r="DM22" s="73">
        <v>0</v>
      </c>
      <c r="DN22" s="73">
        <v>0</v>
      </c>
      <c r="DO22" s="73">
        <v>5.12</v>
      </c>
      <c r="DP22" s="73">
        <v>0</v>
      </c>
      <c r="DQ22" s="73">
        <v>0</v>
      </c>
      <c r="DR22" s="73">
        <v>0</v>
      </c>
      <c r="DS22" s="73">
        <v>17.855</v>
      </c>
      <c r="DT22" s="73">
        <v>10.976000000000001</v>
      </c>
      <c r="DU22" s="73">
        <v>0</v>
      </c>
      <c r="DV22" s="73">
        <v>0</v>
      </c>
      <c r="DW22" s="73">
        <v>0</v>
      </c>
      <c r="DX22" s="73">
        <v>3.883</v>
      </c>
      <c r="DY22" s="73">
        <v>10.605</v>
      </c>
      <c r="DZ22" s="73">
        <v>4.1959999999999997</v>
      </c>
      <c r="EA22" s="73">
        <v>0</v>
      </c>
      <c r="EB22" s="73">
        <v>14.39</v>
      </c>
      <c r="EC22" s="73">
        <v>0</v>
      </c>
      <c r="ED22" s="73">
        <v>0</v>
      </c>
      <c r="EE22" s="73">
        <v>0</v>
      </c>
      <c r="EF22" s="73">
        <v>0</v>
      </c>
      <c r="EG22" s="73">
        <v>0</v>
      </c>
      <c r="EH22" s="73">
        <v>8.2240000000000002</v>
      </c>
      <c r="EI22" s="73">
        <v>6.7089999999999996</v>
      </c>
      <c r="EJ22" s="73">
        <v>0</v>
      </c>
      <c r="EK22" s="73">
        <v>12.115</v>
      </c>
      <c r="EL22" s="73">
        <v>69.013000000000005</v>
      </c>
      <c r="EM22" s="73">
        <v>10.143000000000001</v>
      </c>
      <c r="EN22" s="73">
        <v>0</v>
      </c>
      <c r="EO22" s="73">
        <v>152.78</v>
      </c>
      <c r="EP22" s="73">
        <v>0</v>
      </c>
      <c r="EQ22" s="73">
        <v>0</v>
      </c>
      <c r="ER22" s="73">
        <v>0</v>
      </c>
      <c r="ES22" s="73">
        <v>0</v>
      </c>
      <c r="ET22" s="73">
        <v>0</v>
      </c>
      <c r="EU22" s="73">
        <v>23.18</v>
      </c>
      <c r="EV22" s="73">
        <v>0</v>
      </c>
      <c r="EW22" s="73">
        <v>6.4640000000000004</v>
      </c>
      <c r="EX22" s="73">
        <v>0</v>
      </c>
      <c r="EY22" s="73">
        <v>0</v>
      </c>
      <c r="EZ22" s="73">
        <v>0</v>
      </c>
      <c r="FA22" s="73">
        <v>0</v>
      </c>
      <c r="FB22" s="73">
        <v>3.403</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6.8010000000000002</v>
      </c>
      <c r="FV22" s="73">
        <v>0</v>
      </c>
      <c r="FW22" s="73">
        <v>0</v>
      </c>
      <c r="FX22" s="73">
        <v>0</v>
      </c>
      <c r="FY22" s="73">
        <v>0</v>
      </c>
      <c r="FZ22" s="73">
        <v>0</v>
      </c>
      <c r="GA22" s="73">
        <v>8.2260000000000009</v>
      </c>
      <c r="GB22" s="73">
        <v>0</v>
      </c>
      <c r="GC22" s="73">
        <v>10.629</v>
      </c>
      <c r="GD22" s="73">
        <v>0</v>
      </c>
      <c r="GE22" s="73">
        <v>0</v>
      </c>
      <c r="GF22" s="73">
        <v>10.862</v>
      </c>
      <c r="GG22" s="73">
        <v>0</v>
      </c>
      <c r="GH22" s="73">
        <v>0</v>
      </c>
      <c r="GI22" s="73">
        <v>0</v>
      </c>
      <c r="GJ22" s="73">
        <v>3.2429999999999999</v>
      </c>
      <c r="GK22" s="73">
        <v>0</v>
      </c>
      <c r="GL22" s="73">
        <v>0</v>
      </c>
      <c r="GM22" s="73">
        <v>10.221</v>
      </c>
      <c r="GN22" s="73">
        <v>0</v>
      </c>
      <c r="GO22" s="73">
        <v>17.347999999999999</v>
      </c>
      <c r="GP22" s="73">
        <v>0</v>
      </c>
      <c r="GQ22" s="73">
        <v>0</v>
      </c>
      <c r="GR22" s="73">
        <v>0</v>
      </c>
      <c r="GS22" s="73">
        <v>0</v>
      </c>
      <c r="GT22" s="73">
        <v>25.943000000000001</v>
      </c>
      <c r="GU22" s="73">
        <v>0</v>
      </c>
      <c r="GV22" s="73">
        <v>0</v>
      </c>
      <c r="GW22" s="73">
        <v>0</v>
      </c>
      <c r="GX22" s="73">
        <v>0</v>
      </c>
      <c r="GY22" s="73">
        <v>0</v>
      </c>
      <c r="GZ22" s="73">
        <v>0</v>
      </c>
      <c r="HA22" s="73">
        <v>4.6029999999999998</v>
      </c>
      <c r="HB22" s="73">
        <v>0</v>
      </c>
      <c r="HC22" s="73">
        <v>0</v>
      </c>
      <c r="HD22" s="73">
        <v>0</v>
      </c>
      <c r="HE22" s="73">
        <v>0</v>
      </c>
      <c r="HF22" s="73">
        <v>0</v>
      </c>
      <c r="HG22" s="73">
        <v>0</v>
      </c>
      <c r="HH22" s="73">
        <v>0</v>
      </c>
      <c r="HI22" s="73">
        <v>5.12</v>
      </c>
      <c r="HJ22" s="73">
        <v>0</v>
      </c>
      <c r="HK22" s="73">
        <v>320.88900000000001</v>
      </c>
      <c r="HL22" s="73">
        <v>0</v>
      </c>
      <c r="HM22" s="73">
        <v>29.643999999999998</v>
      </c>
      <c r="HN22" s="73">
        <v>3.403</v>
      </c>
      <c r="HO22" s="73">
        <v>0</v>
      </c>
      <c r="HP22" s="73">
        <v>6.8010000000000002</v>
      </c>
      <c r="HQ22" s="73">
        <v>8.2260000000000009</v>
      </c>
      <c r="HR22" s="73">
        <v>21.491</v>
      </c>
      <c r="HS22" s="73">
        <v>0</v>
      </c>
      <c r="HT22" s="73">
        <v>3.2429999999999999</v>
      </c>
      <c r="HU22" s="73">
        <v>10.221</v>
      </c>
      <c r="HV22" s="73">
        <v>17.347999999999999</v>
      </c>
      <c r="HW22" s="73">
        <v>0</v>
      </c>
      <c r="HX22" s="73">
        <v>30.545999999999999</v>
      </c>
      <c r="HY22" s="73">
        <v>0</v>
      </c>
      <c r="HZ22" s="73">
        <v>0</v>
      </c>
      <c r="IA22" s="73">
        <v>0</v>
      </c>
      <c r="IB22" s="73">
        <v>0</v>
      </c>
      <c r="IC22" s="73">
        <v>0</v>
      </c>
      <c r="ID22" s="73">
        <v>5.12</v>
      </c>
      <c r="IE22" s="73">
        <v>0</v>
      </c>
      <c r="IF22" s="73">
        <v>320.88900000000001</v>
      </c>
      <c r="IG22" s="73">
        <v>0</v>
      </c>
      <c r="IH22" s="73">
        <v>29.643999999999998</v>
      </c>
      <c r="II22" s="73">
        <v>3.403</v>
      </c>
      <c r="IJ22" s="73">
        <v>0</v>
      </c>
      <c r="IK22" s="73">
        <v>6.8010000000000002</v>
      </c>
      <c r="IL22" s="73">
        <v>8.2260000000000009</v>
      </c>
      <c r="IM22" s="73">
        <v>21.491</v>
      </c>
      <c r="IN22" s="73">
        <v>0</v>
      </c>
      <c r="IO22" s="73">
        <v>3.2429999999999999</v>
      </c>
      <c r="IP22" s="73">
        <v>10.221</v>
      </c>
      <c r="IQ22" s="73">
        <v>17.347999999999999</v>
      </c>
      <c r="IR22" s="73">
        <v>0</v>
      </c>
      <c r="IS22" s="73">
        <v>30.545999999999999</v>
      </c>
      <c r="IT22" s="73">
        <v>0</v>
      </c>
      <c r="IU22" s="73">
        <v>0</v>
      </c>
      <c r="IV22" s="74">
        <v>0</v>
      </c>
      <c r="IW22" s="71">
        <v>0</v>
      </c>
      <c r="IX22" s="71">
        <v>0</v>
      </c>
      <c r="IY22" s="71">
        <v>0</v>
      </c>
      <c r="IZ22" s="71">
        <v>0</v>
      </c>
      <c r="JA22" s="71">
        <v>1</v>
      </c>
      <c r="JB22" s="71">
        <v>0</v>
      </c>
      <c r="JC22" s="71">
        <v>0</v>
      </c>
      <c r="JD22" s="71">
        <v>0</v>
      </c>
      <c r="JE22" s="71">
        <v>4</v>
      </c>
      <c r="JF22" s="71">
        <v>1</v>
      </c>
      <c r="JG22" s="71">
        <v>0</v>
      </c>
      <c r="JH22" s="71">
        <v>0</v>
      </c>
      <c r="JI22" s="71">
        <v>0</v>
      </c>
      <c r="JJ22" s="71">
        <v>1</v>
      </c>
      <c r="JK22" s="71">
        <v>2</v>
      </c>
      <c r="JL22" s="71">
        <v>1</v>
      </c>
      <c r="JM22" s="71">
        <v>0</v>
      </c>
      <c r="JN22" s="71">
        <v>3</v>
      </c>
      <c r="JO22" s="71">
        <v>0</v>
      </c>
      <c r="JP22" s="71">
        <v>0</v>
      </c>
      <c r="JQ22" s="71">
        <v>0</v>
      </c>
      <c r="JR22" s="71">
        <v>0</v>
      </c>
      <c r="JS22" s="71">
        <v>0</v>
      </c>
      <c r="JT22" s="71">
        <v>1</v>
      </c>
      <c r="JU22" s="71">
        <v>1</v>
      </c>
      <c r="JV22" s="71">
        <v>0</v>
      </c>
      <c r="JW22" s="71">
        <v>1</v>
      </c>
      <c r="JX22" s="71">
        <v>3</v>
      </c>
      <c r="JY22" s="71">
        <v>2</v>
      </c>
      <c r="JZ22" s="71">
        <v>0</v>
      </c>
      <c r="KA22" s="71">
        <v>8</v>
      </c>
      <c r="KB22" s="71">
        <v>0</v>
      </c>
      <c r="KC22" s="71">
        <v>0</v>
      </c>
      <c r="KD22" s="71">
        <v>0</v>
      </c>
      <c r="KE22" s="71">
        <v>0</v>
      </c>
      <c r="KF22" s="71">
        <v>0</v>
      </c>
      <c r="KG22" s="71">
        <v>2</v>
      </c>
      <c r="KH22" s="71">
        <v>0</v>
      </c>
      <c r="KI22" s="71">
        <v>2</v>
      </c>
      <c r="KJ22" s="71">
        <v>0</v>
      </c>
      <c r="KK22" s="71">
        <v>0</v>
      </c>
      <c r="KL22" s="71">
        <v>0</v>
      </c>
      <c r="KM22" s="71">
        <v>0</v>
      </c>
      <c r="KN22" s="71">
        <v>1</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1</v>
      </c>
      <c r="LH22" s="71">
        <v>0</v>
      </c>
      <c r="LI22" s="71">
        <v>0</v>
      </c>
      <c r="LJ22" s="71">
        <v>0</v>
      </c>
      <c r="LK22" s="71">
        <v>0</v>
      </c>
      <c r="LL22" s="71">
        <v>0</v>
      </c>
      <c r="LM22" s="71">
        <v>2</v>
      </c>
      <c r="LN22" s="71">
        <v>0</v>
      </c>
      <c r="LO22" s="71">
        <v>1</v>
      </c>
      <c r="LP22" s="71">
        <v>0</v>
      </c>
      <c r="LQ22" s="71">
        <v>0</v>
      </c>
      <c r="LR22" s="71">
        <v>2</v>
      </c>
      <c r="LS22" s="71">
        <v>0</v>
      </c>
      <c r="LT22" s="71">
        <v>0</v>
      </c>
      <c r="LU22" s="71">
        <v>0</v>
      </c>
      <c r="LV22" s="71">
        <v>1</v>
      </c>
      <c r="LW22" s="71">
        <v>0</v>
      </c>
      <c r="LX22" s="71">
        <v>0</v>
      </c>
      <c r="LY22" s="71">
        <v>3</v>
      </c>
      <c r="LZ22" s="71">
        <v>0</v>
      </c>
      <c r="MA22" s="71">
        <v>3</v>
      </c>
      <c r="MB22" s="71">
        <v>0</v>
      </c>
      <c r="MC22" s="71">
        <v>0</v>
      </c>
      <c r="MD22" s="71">
        <v>0</v>
      </c>
      <c r="ME22" s="71">
        <v>0</v>
      </c>
      <c r="MF22" s="71">
        <v>1</v>
      </c>
      <c r="MG22" s="71">
        <v>0</v>
      </c>
      <c r="MH22" s="71">
        <v>0</v>
      </c>
      <c r="MI22" s="71">
        <v>0</v>
      </c>
      <c r="MJ22" s="71">
        <v>0</v>
      </c>
      <c r="MK22" s="71">
        <v>0</v>
      </c>
      <c r="ML22" s="71">
        <v>0</v>
      </c>
      <c r="MM22" s="71">
        <v>1</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4</v>
      </c>
      <c r="NG22" s="71">
        <v>1</v>
      </c>
      <c r="NH22" s="71">
        <v>0</v>
      </c>
      <c r="NI22" s="71">
        <v>0</v>
      </c>
      <c r="NJ22" s="71">
        <v>0</v>
      </c>
      <c r="NK22" s="71">
        <v>1</v>
      </c>
      <c r="NL22" s="71">
        <v>2</v>
      </c>
      <c r="NM22" s="71">
        <v>1</v>
      </c>
      <c r="NN22" s="71">
        <v>0</v>
      </c>
      <c r="NO22" s="71">
        <v>3</v>
      </c>
      <c r="NP22" s="71">
        <v>0</v>
      </c>
      <c r="NQ22" s="71">
        <v>0</v>
      </c>
      <c r="NR22" s="71">
        <v>0</v>
      </c>
      <c r="NS22" s="71">
        <v>0</v>
      </c>
      <c r="NT22" s="71">
        <v>0</v>
      </c>
      <c r="NU22" s="71">
        <v>1</v>
      </c>
      <c r="NV22" s="71">
        <v>1</v>
      </c>
      <c r="NW22" s="71">
        <v>0</v>
      </c>
      <c r="NX22" s="71">
        <v>1</v>
      </c>
      <c r="NY22" s="71">
        <v>3</v>
      </c>
      <c r="NZ22" s="71">
        <v>2</v>
      </c>
      <c r="OA22" s="71">
        <v>0</v>
      </c>
      <c r="OB22" s="71">
        <v>8</v>
      </c>
      <c r="OC22" s="71">
        <v>0</v>
      </c>
      <c r="OD22" s="71">
        <v>0</v>
      </c>
      <c r="OE22" s="71">
        <v>0</v>
      </c>
      <c r="OF22" s="71">
        <v>0</v>
      </c>
      <c r="OG22" s="71">
        <v>0</v>
      </c>
      <c r="OH22" s="71">
        <v>2</v>
      </c>
      <c r="OI22" s="71">
        <v>0</v>
      </c>
      <c r="OJ22" s="71">
        <v>2</v>
      </c>
      <c r="OK22" s="71">
        <v>0</v>
      </c>
      <c r="OL22" s="71">
        <v>0</v>
      </c>
      <c r="OM22" s="71">
        <v>0</v>
      </c>
      <c r="ON22" s="71">
        <v>0</v>
      </c>
      <c r="OO22" s="71">
        <v>1</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1</v>
      </c>
      <c r="PI22" s="71">
        <v>0</v>
      </c>
      <c r="PJ22" s="71">
        <v>0</v>
      </c>
      <c r="PK22" s="71">
        <v>0</v>
      </c>
      <c r="PL22" s="71">
        <v>0</v>
      </c>
      <c r="PM22" s="71">
        <v>0</v>
      </c>
      <c r="PN22" s="71">
        <v>2</v>
      </c>
      <c r="PO22" s="71">
        <v>0</v>
      </c>
      <c r="PP22" s="71">
        <v>1</v>
      </c>
      <c r="PQ22" s="71">
        <v>0</v>
      </c>
      <c r="PR22" s="71">
        <v>0</v>
      </c>
      <c r="PS22" s="71">
        <v>2</v>
      </c>
      <c r="PT22" s="71">
        <v>0</v>
      </c>
      <c r="PU22" s="71">
        <v>0</v>
      </c>
      <c r="PV22" s="71">
        <v>0</v>
      </c>
      <c r="PW22" s="71">
        <v>1</v>
      </c>
      <c r="PX22" s="71">
        <v>0</v>
      </c>
      <c r="PY22" s="71">
        <v>0</v>
      </c>
      <c r="PZ22" s="71">
        <v>3</v>
      </c>
      <c r="QA22" s="71">
        <v>0</v>
      </c>
      <c r="QB22" s="71">
        <v>3</v>
      </c>
      <c r="QC22" s="71">
        <v>0</v>
      </c>
      <c r="QD22" s="71">
        <v>0</v>
      </c>
      <c r="QE22" s="71">
        <v>0</v>
      </c>
      <c r="QF22" s="71">
        <v>0</v>
      </c>
      <c r="QG22" s="71">
        <v>1</v>
      </c>
      <c r="QH22" s="71">
        <v>0</v>
      </c>
      <c r="QI22" s="71">
        <v>0</v>
      </c>
      <c r="QJ22" s="71">
        <v>0</v>
      </c>
      <c r="QK22" s="71">
        <v>0</v>
      </c>
      <c r="QL22" s="71">
        <v>0</v>
      </c>
      <c r="QM22" s="71">
        <v>0</v>
      </c>
      <c r="QN22" s="71">
        <v>1</v>
      </c>
      <c r="QO22" s="71">
        <v>0</v>
      </c>
      <c r="QP22" s="71">
        <v>0</v>
      </c>
      <c r="QQ22" s="71">
        <v>0</v>
      </c>
      <c r="QR22" s="71">
        <v>0</v>
      </c>
      <c r="QS22" s="71">
        <v>0</v>
      </c>
      <c r="QT22" s="71">
        <v>0</v>
      </c>
      <c r="QU22" s="71">
        <v>0</v>
      </c>
      <c r="QV22" s="71">
        <v>1</v>
      </c>
      <c r="QW22" s="71">
        <v>0</v>
      </c>
      <c r="QX22" s="71">
        <v>28</v>
      </c>
      <c r="QY22" s="71">
        <v>0</v>
      </c>
      <c r="QZ22" s="71">
        <v>4</v>
      </c>
      <c r="RA22" s="71">
        <v>1</v>
      </c>
      <c r="RB22" s="71">
        <v>0</v>
      </c>
      <c r="RC22" s="71">
        <v>1</v>
      </c>
      <c r="RD22" s="71">
        <v>2</v>
      </c>
      <c r="RE22" s="71">
        <v>3</v>
      </c>
      <c r="RF22" s="71">
        <v>0</v>
      </c>
      <c r="RG22" s="71">
        <v>1</v>
      </c>
      <c r="RH22" s="71">
        <v>3</v>
      </c>
      <c r="RI22" s="71">
        <v>3</v>
      </c>
      <c r="RJ22" s="71">
        <v>0</v>
      </c>
      <c r="RK22" s="71">
        <v>2</v>
      </c>
      <c r="RL22" s="71">
        <v>0</v>
      </c>
      <c r="RM22" s="71">
        <v>0</v>
      </c>
      <c r="RN22" s="71">
        <v>0</v>
      </c>
      <c r="RO22" s="71">
        <v>0</v>
      </c>
      <c r="RP22" s="71">
        <v>0</v>
      </c>
      <c r="RQ22" s="71">
        <v>1</v>
      </c>
      <c r="RR22" s="71">
        <v>0</v>
      </c>
      <c r="RS22" s="71">
        <v>28</v>
      </c>
      <c r="RT22" s="71">
        <v>0</v>
      </c>
      <c r="RU22" s="71">
        <v>4</v>
      </c>
      <c r="RV22" s="71">
        <v>1</v>
      </c>
      <c r="RW22" s="71">
        <v>0</v>
      </c>
      <c r="RX22" s="71">
        <v>1</v>
      </c>
      <c r="RY22" s="71">
        <v>2</v>
      </c>
      <c r="RZ22" s="71">
        <v>3</v>
      </c>
      <c r="SA22" s="71">
        <v>0</v>
      </c>
      <c r="SB22" s="71">
        <v>1</v>
      </c>
      <c r="SC22" s="71">
        <v>3</v>
      </c>
      <c r="SD22" s="71">
        <v>3</v>
      </c>
      <c r="SE22" s="71">
        <v>0</v>
      </c>
      <c r="SF22" s="71">
        <v>2</v>
      </c>
      <c r="SG22" s="71">
        <v>0</v>
      </c>
      <c r="SH22" s="71">
        <v>0</v>
      </c>
    </row>
    <row r="23" spans="1:502">
      <c r="A23" s="16" t="s">
        <v>1855</v>
      </c>
      <c r="B23" s="70">
        <v>15</v>
      </c>
      <c r="C23" s="70">
        <v>15</v>
      </c>
      <c r="D23" s="70">
        <v>1</v>
      </c>
      <c r="E23" s="70">
        <v>2018</v>
      </c>
      <c r="F23" s="70" t="s">
        <v>183</v>
      </c>
      <c r="G23" s="1073" t="s">
        <v>1840</v>
      </c>
      <c r="H23" s="70" t="s">
        <v>1841</v>
      </c>
      <c r="I23" s="1066"/>
      <c r="J23" s="73">
        <v>0</v>
      </c>
      <c r="K23" s="73">
        <v>0</v>
      </c>
      <c r="L23" s="73">
        <v>0</v>
      </c>
      <c r="M23" s="73">
        <v>0</v>
      </c>
      <c r="N23" s="73">
        <v>4.8789999999999996</v>
      </c>
      <c r="O23" s="73">
        <v>0</v>
      </c>
      <c r="P23" s="73">
        <v>0</v>
      </c>
      <c r="Q23" s="73">
        <v>0</v>
      </c>
      <c r="R23" s="73">
        <v>18.248999999999999</v>
      </c>
      <c r="S23" s="73">
        <v>10.621</v>
      </c>
      <c r="T23" s="73">
        <v>0</v>
      </c>
      <c r="U23" s="73">
        <v>0</v>
      </c>
      <c r="V23" s="73">
        <v>0</v>
      </c>
      <c r="W23" s="73">
        <v>0</v>
      </c>
      <c r="X23" s="73">
        <v>36.353999999999999</v>
      </c>
      <c r="Y23" s="73">
        <v>3.65</v>
      </c>
      <c r="Z23" s="73">
        <v>0</v>
      </c>
      <c r="AA23" s="73">
        <v>13.779</v>
      </c>
      <c r="AB23" s="73">
        <v>0</v>
      </c>
      <c r="AC23" s="73">
        <v>0</v>
      </c>
      <c r="AD23" s="73">
        <v>0</v>
      </c>
      <c r="AE23" s="73">
        <v>0</v>
      </c>
      <c r="AF23" s="73">
        <v>0</v>
      </c>
      <c r="AG23" s="73">
        <v>7.9459999999999997</v>
      </c>
      <c r="AH23" s="73">
        <v>6.6360000000000001</v>
      </c>
      <c r="AI23" s="73">
        <v>0</v>
      </c>
      <c r="AJ23" s="73">
        <v>13.112</v>
      </c>
      <c r="AK23" s="73">
        <v>68.165999999999997</v>
      </c>
      <c r="AL23" s="73">
        <v>10.294</v>
      </c>
      <c r="AM23" s="73">
        <v>0</v>
      </c>
      <c r="AN23" s="73">
        <v>146.173</v>
      </c>
      <c r="AO23" s="73">
        <v>0</v>
      </c>
      <c r="AP23" s="73">
        <v>0</v>
      </c>
      <c r="AQ23" s="73">
        <v>0</v>
      </c>
      <c r="AR23" s="73">
        <v>0</v>
      </c>
      <c r="AS23" s="73">
        <v>0</v>
      </c>
      <c r="AT23" s="73">
        <v>22.401</v>
      </c>
      <c r="AU23" s="73">
        <v>0</v>
      </c>
      <c r="AV23" s="73">
        <v>6.34</v>
      </c>
      <c r="AW23" s="73">
        <v>0</v>
      </c>
      <c r="AX23" s="73">
        <v>0</v>
      </c>
      <c r="AY23" s="73">
        <v>0</v>
      </c>
      <c r="AZ23" s="73">
        <v>0</v>
      </c>
      <c r="BA23" s="73">
        <v>3.617</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6.5670000000000002</v>
      </c>
      <c r="BU23" s="73">
        <v>0</v>
      </c>
      <c r="BV23" s="73">
        <v>0</v>
      </c>
      <c r="BW23" s="73">
        <v>0</v>
      </c>
      <c r="BX23" s="73">
        <v>0</v>
      </c>
      <c r="BY23" s="73">
        <v>0</v>
      </c>
      <c r="BZ23" s="73">
        <v>7.6710000000000003</v>
      </c>
      <c r="CA23" s="73">
        <v>0</v>
      </c>
      <c r="CB23" s="73">
        <v>9.657</v>
      </c>
      <c r="CC23" s="73">
        <v>0</v>
      </c>
      <c r="CD23" s="73">
        <v>0</v>
      </c>
      <c r="CE23" s="73">
        <v>10.507</v>
      </c>
      <c r="CF23" s="73">
        <v>0</v>
      </c>
      <c r="CG23" s="73">
        <v>0</v>
      </c>
      <c r="CH23" s="73">
        <v>0</v>
      </c>
      <c r="CI23" s="73">
        <v>3.1739999999999999</v>
      </c>
      <c r="CJ23" s="73">
        <v>0</v>
      </c>
      <c r="CK23" s="73">
        <v>0</v>
      </c>
      <c r="CL23" s="73">
        <v>10.167</v>
      </c>
      <c r="CM23" s="73">
        <v>0</v>
      </c>
      <c r="CN23" s="73">
        <v>15.353999999999999</v>
      </c>
      <c r="CO23" s="73">
        <v>0</v>
      </c>
      <c r="CP23" s="73">
        <v>0</v>
      </c>
      <c r="CQ23" s="73">
        <v>0</v>
      </c>
      <c r="CR23" s="73">
        <v>0</v>
      </c>
      <c r="CS23" s="73">
        <v>40.694000000000003</v>
      </c>
      <c r="CT23" s="73">
        <v>0</v>
      </c>
      <c r="CU23" s="73">
        <v>0</v>
      </c>
      <c r="CV23" s="73">
        <v>0</v>
      </c>
      <c r="CW23" s="73">
        <v>0</v>
      </c>
      <c r="CX23" s="73">
        <v>0</v>
      </c>
      <c r="CY23" s="73">
        <v>0</v>
      </c>
      <c r="CZ23" s="73">
        <v>8.2249999999999996</v>
      </c>
      <c r="DA23" s="73">
        <v>0</v>
      </c>
      <c r="DB23" s="73">
        <v>0</v>
      </c>
      <c r="DC23" s="73">
        <v>0</v>
      </c>
      <c r="DD23" s="73">
        <v>0</v>
      </c>
      <c r="DE23" s="73">
        <v>0</v>
      </c>
      <c r="DF23" s="73">
        <v>0</v>
      </c>
      <c r="DG23" s="73">
        <v>0</v>
      </c>
      <c r="DH23" s="73">
        <v>0</v>
      </c>
      <c r="DI23" s="73">
        <v>0</v>
      </c>
      <c r="DJ23" s="73">
        <v>0</v>
      </c>
      <c r="DK23" s="73">
        <v>0</v>
      </c>
      <c r="DL23" s="73">
        <v>0</v>
      </c>
      <c r="DM23" s="73">
        <v>0</v>
      </c>
      <c r="DN23" s="73">
        <v>0</v>
      </c>
      <c r="DO23" s="73">
        <v>4.8789999999999996</v>
      </c>
      <c r="DP23" s="73">
        <v>0</v>
      </c>
      <c r="DQ23" s="73">
        <v>0</v>
      </c>
      <c r="DR23" s="73">
        <v>0</v>
      </c>
      <c r="DS23" s="73">
        <v>18.248999999999999</v>
      </c>
      <c r="DT23" s="73">
        <v>10.621</v>
      </c>
      <c r="DU23" s="73">
        <v>0</v>
      </c>
      <c r="DV23" s="73">
        <v>0</v>
      </c>
      <c r="DW23" s="73">
        <v>0</v>
      </c>
      <c r="DX23" s="73">
        <v>0</v>
      </c>
      <c r="DY23" s="73">
        <v>36.353999999999999</v>
      </c>
      <c r="DZ23" s="73">
        <v>3.65</v>
      </c>
      <c r="EA23" s="73">
        <v>0</v>
      </c>
      <c r="EB23" s="73">
        <v>13.779</v>
      </c>
      <c r="EC23" s="73">
        <v>0</v>
      </c>
      <c r="ED23" s="73">
        <v>0</v>
      </c>
      <c r="EE23" s="73">
        <v>0</v>
      </c>
      <c r="EF23" s="73">
        <v>0</v>
      </c>
      <c r="EG23" s="73">
        <v>0</v>
      </c>
      <c r="EH23" s="73">
        <v>7.9459999999999997</v>
      </c>
      <c r="EI23" s="73">
        <v>6.6360000000000001</v>
      </c>
      <c r="EJ23" s="73">
        <v>0</v>
      </c>
      <c r="EK23" s="73">
        <v>13.112</v>
      </c>
      <c r="EL23" s="73">
        <v>68.165999999999997</v>
      </c>
      <c r="EM23" s="73">
        <v>10.294</v>
      </c>
      <c r="EN23" s="73">
        <v>0</v>
      </c>
      <c r="EO23" s="73">
        <v>146.173</v>
      </c>
      <c r="EP23" s="73">
        <v>0</v>
      </c>
      <c r="EQ23" s="73">
        <v>0</v>
      </c>
      <c r="ER23" s="73">
        <v>0</v>
      </c>
      <c r="ES23" s="73">
        <v>0</v>
      </c>
      <c r="ET23" s="73">
        <v>0</v>
      </c>
      <c r="EU23" s="73">
        <v>22.401</v>
      </c>
      <c r="EV23" s="73">
        <v>0</v>
      </c>
      <c r="EW23" s="73">
        <v>6.34</v>
      </c>
      <c r="EX23" s="73">
        <v>0</v>
      </c>
      <c r="EY23" s="73">
        <v>0</v>
      </c>
      <c r="EZ23" s="73">
        <v>0</v>
      </c>
      <c r="FA23" s="73">
        <v>0</v>
      </c>
      <c r="FB23" s="73">
        <v>3.617</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6.5670000000000002</v>
      </c>
      <c r="FV23" s="73">
        <v>0</v>
      </c>
      <c r="FW23" s="73">
        <v>0</v>
      </c>
      <c r="FX23" s="73">
        <v>0</v>
      </c>
      <c r="FY23" s="73">
        <v>0</v>
      </c>
      <c r="FZ23" s="73">
        <v>0</v>
      </c>
      <c r="GA23" s="73">
        <v>7.6710000000000003</v>
      </c>
      <c r="GB23" s="73">
        <v>0</v>
      </c>
      <c r="GC23" s="73">
        <v>9.657</v>
      </c>
      <c r="GD23" s="73">
        <v>0</v>
      </c>
      <c r="GE23" s="73">
        <v>0</v>
      </c>
      <c r="GF23" s="73">
        <v>10.507</v>
      </c>
      <c r="GG23" s="73">
        <v>0</v>
      </c>
      <c r="GH23" s="73">
        <v>0</v>
      </c>
      <c r="GI23" s="73">
        <v>0</v>
      </c>
      <c r="GJ23" s="73">
        <v>3.1739999999999999</v>
      </c>
      <c r="GK23" s="73">
        <v>0</v>
      </c>
      <c r="GL23" s="73">
        <v>0</v>
      </c>
      <c r="GM23" s="73">
        <v>10.167</v>
      </c>
      <c r="GN23" s="73">
        <v>0</v>
      </c>
      <c r="GO23" s="73">
        <v>15.353999999999999</v>
      </c>
      <c r="GP23" s="73">
        <v>0</v>
      </c>
      <c r="GQ23" s="73">
        <v>0</v>
      </c>
      <c r="GR23" s="73">
        <v>0</v>
      </c>
      <c r="GS23" s="73">
        <v>0</v>
      </c>
      <c r="GT23" s="73">
        <v>40.694000000000003</v>
      </c>
      <c r="GU23" s="73">
        <v>0</v>
      </c>
      <c r="GV23" s="73">
        <v>0</v>
      </c>
      <c r="GW23" s="73">
        <v>0</v>
      </c>
      <c r="GX23" s="73">
        <v>0</v>
      </c>
      <c r="GY23" s="73">
        <v>0</v>
      </c>
      <c r="GZ23" s="73">
        <v>0</v>
      </c>
      <c r="HA23" s="73">
        <v>8.2249999999999996</v>
      </c>
      <c r="HB23" s="73">
        <v>0</v>
      </c>
      <c r="HC23" s="73">
        <v>0</v>
      </c>
      <c r="HD23" s="73">
        <v>0</v>
      </c>
      <c r="HE23" s="73">
        <v>0</v>
      </c>
      <c r="HF23" s="73">
        <v>0</v>
      </c>
      <c r="HG23" s="73">
        <v>0</v>
      </c>
      <c r="HH23" s="73">
        <v>0</v>
      </c>
      <c r="HI23" s="73">
        <v>4.8789999999999996</v>
      </c>
      <c r="HJ23" s="73">
        <v>0</v>
      </c>
      <c r="HK23" s="73">
        <v>334.98</v>
      </c>
      <c r="HL23" s="73">
        <v>0</v>
      </c>
      <c r="HM23" s="73">
        <v>28.741</v>
      </c>
      <c r="HN23" s="73">
        <v>3.617</v>
      </c>
      <c r="HO23" s="73">
        <v>0</v>
      </c>
      <c r="HP23" s="73">
        <v>6.5670000000000002</v>
      </c>
      <c r="HQ23" s="73">
        <v>7.6710000000000003</v>
      </c>
      <c r="HR23" s="73">
        <v>20.164000000000001</v>
      </c>
      <c r="HS23" s="73">
        <v>0</v>
      </c>
      <c r="HT23" s="73">
        <v>3.1739999999999999</v>
      </c>
      <c r="HU23" s="73">
        <v>10.167</v>
      </c>
      <c r="HV23" s="73">
        <v>15.353999999999999</v>
      </c>
      <c r="HW23" s="73">
        <v>0</v>
      </c>
      <c r="HX23" s="73">
        <v>48.918999999999997</v>
      </c>
      <c r="HY23" s="73">
        <v>0</v>
      </c>
      <c r="HZ23" s="73">
        <v>0</v>
      </c>
      <c r="IA23" s="73">
        <v>0</v>
      </c>
      <c r="IB23" s="73">
        <v>0</v>
      </c>
      <c r="IC23" s="73">
        <v>0</v>
      </c>
      <c r="ID23" s="73">
        <v>4.8789999999999996</v>
      </c>
      <c r="IE23" s="73">
        <v>0</v>
      </c>
      <c r="IF23" s="73">
        <v>334.98</v>
      </c>
      <c r="IG23" s="73">
        <v>0</v>
      </c>
      <c r="IH23" s="73">
        <v>28.741</v>
      </c>
      <c r="II23" s="73">
        <v>3.617</v>
      </c>
      <c r="IJ23" s="73">
        <v>0</v>
      </c>
      <c r="IK23" s="73">
        <v>6.5670000000000002</v>
      </c>
      <c r="IL23" s="73">
        <v>7.6710000000000003</v>
      </c>
      <c r="IM23" s="73">
        <v>20.164000000000001</v>
      </c>
      <c r="IN23" s="73">
        <v>0</v>
      </c>
      <c r="IO23" s="73">
        <v>3.1739999999999999</v>
      </c>
      <c r="IP23" s="73">
        <v>10.167</v>
      </c>
      <c r="IQ23" s="73">
        <v>15.353999999999999</v>
      </c>
      <c r="IR23" s="73">
        <v>0</v>
      </c>
      <c r="IS23" s="73">
        <v>48.918999999999997</v>
      </c>
      <c r="IT23" s="73">
        <v>0</v>
      </c>
      <c r="IU23" s="73">
        <v>0</v>
      </c>
      <c r="IV23" s="74">
        <v>0</v>
      </c>
      <c r="IW23" s="71">
        <v>0</v>
      </c>
      <c r="IX23" s="71">
        <v>0</v>
      </c>
      <c r="IY23" s="71">
        <v>0</v>
      </c>
      <c r="IZ23" s="71">
        <v>0</v>
      </c>
      <c r="JA23" s="71">
        <v>1</v>
      </c>
      <c r="JB23" s="71">
        <v>0</v>
      </c>
      <c r="JC23" s="71">
        <v>0</v>
      </c>
      <c r="JD23" s="71">
        <v>0</v>
      </c>
      <c r="JE23" s="71">
        <v>4</v>
      </c>
      <c r="JF23" s="71">
        <v>1</v>
      </c>
      <c r="JG23" s="71">
        <v>0</v>
      </c>
      <c r="JH23" s="71">
        <v>0</v>
      </c>
      <c r="JI23" s="71">
        <v>0</v>
      </c>
      <c r="JJ23" s="71">
        <v>0</v>
      </c>
      <c r="JK23" s="71">
        <v>2</v>
      </c>
      <c r="JL23" s="71">
        <v>1</v>
      </c>
      <c r="JM23" s="71">
        <v>0</v>
      </c>
      <c r="JN23" s="71">
        <v>3</v>
      </c>
      <c r="JO23" s="71">
        <v>0</v>
      </c>
      <c r="JP23" s="71">
        <v>0</v>
      </c>
      <c r="JQ23" s="71">
        <v>0</v>
      </c>
      <c r="JR23" s="71">
        <v>0</v>
      </c>
      <c r="JS23" s="71">
        <v>0</v>
      </c>
      <c r="JT23" s="71">
        <v>1</v>
      </c>
      <c r="JU23" s="71">
        <v>1</v>
      </c>
      <c r="JV23" s="71">
        <v>0</v>
      </c>
      <c r="JW23" s="71">
        <v>1</v>
      </c>
      <c r="JX23" s="71">
        <v>3</v>
      </c>
      <c r="JY23" s="71">
        <v>2</v>
      </c>
      <c r="JZ23" s="71">
        <v>0</v>
      </c>
      <c r="KA23" s="71">
        <v>7</v>
      </c>
      <c r="KB23" s="71">
        <v>0</v>
      </c>
      <c r="KC23" s="71">
        <v>0</v>
      </c>
      <c r="KD23" s="71">
        <v>0</v>
      </c>
      <c r="KE23" s="71">
        <v>0</v>
      </c>
      <c r="KF23" s="71">
        <v>0</v>
      </c>
      <c r="KG23" s="71">
        <v>1</v>
      </c>
      <c r="KH23" s="71">
        <v>0</v>
      </c>
      <c r="KI23" s="71">
        <v>2</v>
      </c>
      <c r="KJ23" s="71">
        <v>0</v>
      </c>
      <c r="KK23" s="71">
        <v>0</v>
      </c>
      <c r="KL23" s="71">
        <v>0</v>
      </c>
      <c r="KM23" s="71">
        <v>0</v>
      </c>
      <c r="KN23" s="71">
        <v>1</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1</v>
      </c>
      <c r="LH23" s="71">
        <v>0</v>
      </c>
      <c r="LI23" s="71">
        <v>0</v>
      </c>
      <c r="LJ23" s="71">
        <v>0</v>
      </c>
      <c r="LK23" s="71">
        <v>0</v>
      </c>
      <c r="LL23" s="71">
        <v>0</v>
      </c>
      <c r="LM23" s="71">
        <v>2</v>
      </c>
      <c r="LN23" s="71">
        <v>0</v>
      </c>
      <c r="LO23" s="71">
        <v>1</v>
      </c>
      <c r="LP23" s="71">
        <v>0</v>
      </c>
      <c r="LQ23" s="71">
        <v>0</v>
      </c>
      <c r="LR23" s="71">
        <v>2</v>
      </c>
      <c r="LS23" s="71">
        <v>0</v>
      </c>
      <c r="LT23" s="71">
        <v>0</v>
      </c>
      <c r="LU23" s="71">
        <v>0</v>
      </c>
      <c r="LV23" s="71">
        <v>1</v>
      </c>
      <c r="LW23" s="71">
        <v>0</v>
      </c>
      <c r="LX23" s="71">
        <v>0</v>
      </c>
      <c r="LY23" s="71">
        <v>3</v>
      </c>
      <c r="LZ23" s="71">
        <v>0</v>
      </c>
      <c r="MA23" s="71">
        <v>3</v>
      </c>
      <c r="MB23" s="71">
        <v>0</v>
      </c>
      <c r="MC23" s="71">
        <v>0</v>
      </c>
      <c r="MD23" s="71">
        <v>0</v>
      </c>
      <c r="ME23" s="71">
        <v>0</v>
      </c>
      <c r="MF23" s="71">
        <v>1</v>
      </c>
      <c r="MG23" s="71">
        <v>0</v>
      </c>
      <c r="MH23" s="71">
        <v>0</v>
      </c>
      <c r="MI23" s="71">
        <v>0</v>
      </c>
      <c r="MJ23" s="71">
        <v>0</v>
      </c>
      <c r="MK23" s="71">
        <v>0</v>
      </c>
      <c r="ML23" s="71">
        <v>0</v>
      </c>
      <c r="MM23" s="71">
        <v>1</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4</v>
      </c>
      <c r="NG23" s="71">
        <v>1</v>
      </c>
      <c r="NH23" s="71">
        <v>0</v>
      </c>
      <c r="NI23" s="71">
        <v>0</v>
      </c>
      <c r="NJ23" s="71">
        <v>0</v>
      </c>
      <c r="NK23" s="71">
        <v>0</v>
      </c>
      <c r="NL23" s="71">
        <v>2</v>
      </c>
      <c r="NM23" s="71">
        <v>1</v>
      </c>
      <c r="NN23" s="71">
        <v>0</v>
      </c>
      <c r="NO23" s="71">
        <v>3</v>
      </c>
      <c r="NP23" s="71">
        <v>0</v>
      </c>
      <c r="NQ23" s="71">
        <v>0</v>
      </c>
      <c r="NR23" s="71">
        <v>0</v>
      </c>
      <c r="NS23" s="71">
        <v>0</v>
      </c>
      <c r="NT23" s="71">
        <v>0</v>
      </c>
      <c r="NU23" s="71">
        <v>1</v>
      </c>
      <c r="NV23" s="71">
        <v>1</v>
      </c>
      <c r="NW23" s="71">
        <v>0</v>
      </c>
      <c r="NX23" s="71">
        <v>1</v>
      </c>
      <c r="NY23" s="71">
        <v>3</v>
      </c>
      <c r="NZ23" s="71">
        <v>2</v>
      </c>
      <c r="OA23" s="71">
        <v>0</v>
      </c>
      <c r="OB23" s="71">
        <v>7</v>
      </c>
      <c r="OC23" s="71">
        <v>0</v>
      </c>
      <c r="OD23" s="71">
        <v>0</v>
      </c>
      <c r="OE23" s="71">
        <v>0</v>
      </c>
      <c r="OF23" s="71">
        <v>0</v>
      </c>
      <c r="OG23" s="71">
        <v>0</v>
      </c>
      <c r="OH23" s="71">
        <v>1</v>
      </c>
      <c r="OI23" s="71">
        <v>0</v>
      </c>
      <c r="OJ23" s="71">
        <v>2</v>
      </c>
      <c r="OK23" s="71">
        <v>0</v>
      </c>
      <c r="OL23" s="71">
        <v>0</v>
      </c>
      <c r="OM23" s="71">
        <v>0</v>
      </c>
      <c r="ON23" s="71">
        <v>0</v>
      </c>
      <c r="OO23" s="71">
        <v>1</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1</v>
      </c>
      <c r="PI23" s="71">
        <v>0</v>
      </c>
      <c r="PJ23" s="71">
        <v>0</v>
      </c>
      <c r="PK23" s="71">
        <v>0</v>
      </c>
      <c r="PL23" s="71">
        <v>0</v>
      </c>
      <c r="PM23" s="71">
        <v>0</v>
      </c>
      <c r="PN23" s="71">
        <v>2</v>
      </c>
      <c r="PO23" s="71">
        <v>0</v>
      </c>
      <c r="PP23" s="71">
        <v>1</v>
      </c>
      <c r="PQ23" s="71">
        <v>0</v>
      </c>
      <c r="PR23" s="71">
        <v>0</v>
      </c>
      <c r="PS23" s="71">
        <v>2</v>
      </c>
      <c r="PT23" s="71">
        <v>0</v>
      </c>
      <c r="PU23" s="71">
        <v>0</v>
      </c>
      <c r="PV23" s="71">
        <v>0</v>
      </c>
      <c r="PW23" s="71">
        <v>1</v>
      </c>
      <c r="PX23" s="71">
        <v>0</v>
      </c>
      <c r="PY23" s="71">
        <v>0</v>
      </c>
      <c r="PZ23" s="71">
        <v>3</v>
      </c>
      <c r="QA23" s="71">
        <v>0</v>
      </c>
      <c r="QB23" s="71">
        <v>3</v>
      </c>
      <c r="QC23" s="71">
        <v>0</v>
      </c>
      <c r="QD23" s="71">
        <v>0</v>
      </c>
      <c r="QE23" s="71">
        <v>0</v>
      </c>
      <c r="QF23" s="71">
        <v>0</v>
      </c>
      <c r="QG23" s="71">
        <v>1</v>
      </c>
      <c r="QH23" s="71">
        <v>0</v>
      </c>
      <c r="QI23" s="71">
        <v>0</v>
      </c>
      <c r="QJ23" s="71">
        <v>0</v>
      </c>
      <c r="QK23" s="71">
        <v>0</v>
      </c>
      <c r="QL23" s="71">
        <v>0</v>
      </c>
      <c r="QM23" s="71">
        <v>0</v>
      </c>
      <c r="QN23" s="71">
        <v>1</v>
      </c>
      <c r="QO23" s="71">
        <v>0</v>
      </c>
      <c r="QP23" s="71">
        <v>0</v>
      </c>
      <c r="QQ23" s="71">
        <v>0</v>
      </c>
      <c r="QR23" s="71">
        <v>0</v>
      </c>
      <c r="QS23" s="71">
        <v>0</v>
      </c>
      <c r="QT23" s="71">
        <v>0</v>
      </c>
      <c r="QU23" s="71">
        <v>0</v>
      </c>
      <c r="QV23" s="71">
        <v>1</v>
      </c>
      <c r="QW23" s="71">
        <v>0</v>
      </c>
      <c r="QX23" s="71">
        <v>26</v>
      </c>
      <c r="QY23" s="71">
        <v>0</v>
      </c>
      <c r="QZ23" s="71">
        <v>3</v>
      </c>
      <c r="RA23" s="71">
        <v>1</v>
      </c>
      <c r="RB23" s="71">
        <v>0</v>
      </c>
      <c r="RC23" s="71">
        <v>1</v>
      </c>
      <c r="RD23" s="71">
        <v>2</v>
      </c>
      <c r="RE23" s="71">
        <v>3</v>
      </c>
      <c r="RF23" s="71">
        <v>0</v>
      </c>
      <c r="RG23" s="71">
        <v>1</v>
      </c>
      <c r="RH23" s="71">
        <v>3</v>
      </c>
      <c r="RI23" s="71">
        <v>3</v>
      </c>
      <c r="RJ23" s="71">
        <v>0</v>
      </c>
      <c r="RK23" s="71">
        <v>2</v>
      </c>
      <c r="RL23" s="71">
        <v>0</v>
      </c>
      <c r="RM23" s="71">
        <v>0</v>
      </c>
      <c r="RN23" s="71">
        <v>0</v>
      </c>
      <c r="RO23" s="71">
        <v>0</v>
      </c>
      <c r="RP23" s="71">
        <v>0</v>
      </c>
      <c r="RQ23" s="71">
        <v>1</v>
      </c>
      <c r="RR23" s="71">
        <v>0</v>
      </c>
      <c r="RS23" s="71">
        <v>26</v>
      </c>
      <c r="RT23" s="71">
        <v>0</v>
      </c>
      <c r="RU23" s="71">
        <v>3</v>
      </c>
      <c r="RV23" s="71">
        <v>1</v>
      </c>
      <c r="RW23" s="71">
        <v>0</v>
      </c>
      <c r="RX23" s="71">
        <v>1</v>
      </c>
      <c r="RY23" s="71">
        <v>2</v>
      </c>
      <c r="RZ23" s="71">
        <v>3</v>
      </c>
      <c r="SA23" s="71">
        <v>0</v>
      </c>
      <c r="SB23" s="71">
        <v>1</v>
      </c>
      <c r="SC23" s="71">
        <v>3</v>
      </c>
      <c r="SD23" s="71">
        <v>3</v>
      </c>
      <c r="SE23" s="71">
        <v>0</v>
      </c>
      <c r="SF23" s="71">
        <v>2</v>
      </c>
      <c r="SG23" s="71">
        <v>0</v>
      </c>
      <c r="SH23" s="71">
        <v>0</v>
      </c>
    </row>
    <row r="24" spans="1:502">
      <c r="A24" s="16" t="s">
        <v>1856</v>
      </c>
      <c r="B24" s="70">
        <v>16</v>
      </c>
      <c r="C24" s="70">
        <v>16</v>
      </c>
      <c r="D24" s="70">
        <v>1</v>
      </c>
      <c r="E24" s="70">
        <v>2019</v>
      </c>
      <c r="F24" s="70" t="s">
        <v>158</v>
      </c>
      <c r="G24" s="1073" t="s">
        <v>1840</v>
      </c>
      <c r="H24" s="70" t="s">
        <v>1841</v>
      </c>
      <c r="I24" s="1066"/>
      <c r="J24" s="73">
        <v>0</v>
      </c>
      <c r="K24" s="73">
        <v>0</v>
      </c>
      <c r="L24" s="73">
        <v>0</v>
      </c>
      <c r="M24" s="73">
        <v>0</v>
      </c>
      <c r="N24" s="73">
        <v>4.3040000000000003</v>
      </c>
      <c r="O24" s="73">
        <v>0</v>
      </c>
      <c r="P24" s="73">
        <v>0</v>
      </c>
      <c r="Q24" s="73">
        <v>0</v>
      </c>
      <c r="R24" s="73">
        <v>17.488</v>
      </c>
      <c r="S24" s="73">
        <v>14.817</v>
      </c>
      <c r="T24" s="73">
        <v>0</v>
      </c>
      <c r="U24" s="73">
        <v>0</v>
      </c>
      <c r="V24" s="73">
        <v>0</v>
      </c>
      <c r="W24" s="73">
        <v>4.1790000000000003</v>
      </c>
      <c r="X24" s="73">
        <v>10.353999999999999</v>
      </c>
      <c r="Y24" s="73">
        <v>3.2839999999999998</v>
      </c>
      <c r="Z24" s="73">
        <v>0</v>
      </c>
      <c r="AA24" s="73">
        <v>14.247</v>
      </c>
      <c r="AB24" s="73">
        <v>0</v>
      </c>
      <c r="AC24" s="73">
        <v>0</v>
      </c>
      <c r="AD24" s="73">
        <v>0</v>
      </c>
      <c r="AE24" s="73">
        <v>0</v>
      </c>
      <c r="AF24" s="73">
        <v>0</v>
      </c>
      <c r="AG24" s="73">
        <v>7.7210000000000001</v>
      </c>
      <c r="AH24" s="73">
        <v>6.24</v>
      </c>
      <c r="AI24" s="73">
        <v>0</v>
      </c>
      <c r="AJ24" s="73">
        <v>11.775</v>
      </c>
      <c r="AK24" s="73">
        <v>67.156999999999996</v>
      </c>
      <c r="AL24" s="73">
        <v>15.109</v>
      </c>
      <c r="AM24" s="73">
        <v>0</v>
      </c>
      <c r="AN24" s="73">
        <v>136.10900000000001</v>
      </c>
      <c r="AO24" s="73">
        <v>0</v>
      </c>
      <c r="AP24" s="73">
        <v>0</v>
      </c>
      <c r="AQ24" s="73">
        <v>0</v>
      </c>
      <c r="AR24" s="73">
        <v>0</v>
      </c>
      <c r="AS24" s="73">
        <v>0</v>
      </c>
      <c r="AT24" s="73">
        <v>21.408999999999999</v>
      </c>
      <c r="AU24" s="73">
        <v>0</v>
      </c>
      <c r="AV24" s="73">
        <v>3.3820000000000001</v>
      </c>
      <c r="AW24" s="73">
        <v>0</v>
      </c>
      <c r="AX24" s="73">
        <v>0</v>
      </c>
      <c r="AY24" s="73">
        <v>0</v>
      </c>
      <c r="AZ24" s="73">
        <v>0</v>
      </c>
      <c r="BA24" s="73">
        <v>3.177</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5.3570000000000002</v>
      </c>
      <c r="BU24" s="73">
        <v>0</v>
      </c>
      <c r="BV24" s="73">
        <v>0</v>
      </c>
      <c r="BW24" s="73">
        <v>0</v>
      </c>
      <c r="BX24" s="73">
        <v>0</v>
      </c>
      <c r="BY24" s="73">
        <v>0</v>
      </c>
      <c r="BZ24" s="73">
        <v>6.9589999999999996</v>
      </c>
      <c r="CA24" s="73">
        <v>0</v>
      </c>
      <c r="CB24" s="73">
        <v>8.532</v>
      </c>
      <c r="CC24" s="73">
        <v>0</v>
      </c>
      <c r="CD24" s="73">
        <v>0</v>
      </c>
      <c r="CE24" s="73">
        <v>11.323</v>
      </c>
      <c r="CF24" s="73">
        <v>0</v>
      </c>
      <c r="CG24" s="73">
        <v>0</v>
      </c>
      <c r="CH24" s="73">
        <v>0</v>
      </c>
      <c r="CI24" s="73">
        <v>3.47</v>
      </c>
      <c r="CJ24" s="73">
        <v>0</v>
      </c>
      <c r="CK24" s="73">
        <v>0</v>
      </c>
      <c r="CL24" s="73">
        <v>9.5340000000000007</v>
      </c>
      <c r="CM24" s="73">
        <v>0</v>
      </c>
      <c r="CN24" s="73">
        <v>14.175000000000001</v>
      </c>
      <c r="CO24" s="73">
        <v>0</v>
      </c>
      <c r="CP24" s="73">
        <v>0</v>
      </c>
      <c r="CQ24" s="73">
        <v>0</v>
      </c>
      <c r="CR24" s="73">
        <v>0</v>
      </c>
      <c r="CS24" s="73">
        <v>0</v>
      </c>
      <c r="CT24" s="73">
        <v>0</v>
      </c>
      <c r="CU24" s="73">
        <v>0</v>
      </c>
      <c r="CV24" s="73">
        <v>0</v>
      </c>
      <c r="CW24" s="73">
        <v>0</v>
      </c>
      <c r="CX24" s="73">
        <v>0</v>
      </c>
      <c r="CY24" s="73">
        <v>0</v>
      </c>
      <c r="CZ24" s="73">
        <v>8.1370000000000005</v>
      </c>
      <c r="DA24" s="73">
        <v>0</v>
      </c>
      <c r="DB24" s="73">
        <v>0</v>
      </c>
      <c r="DC24" s="73">
        <v>34.71</v>
      </c>
      <c r="DD24" s="73">
        <v>0</v>
      </c>
      <c r="DE24" s="73">
        <v>0</v>
      </c>
      <c r="DF24" s="73">
        <v>0</v>
      </c>
      <c r="DG24" s="73">
        <v>0</v>
      </c>
      <c r="DH24" s="73">
        <v>0</v>
      </c>
      <c r="DI24" s="73">
        <v>0</v>
      </c>
      <c r="DJ24" s="73">
        <v>0</v>
      </c>
      <c r="DK24" s="73">
        <v>0</v>
      </c>
      <c r="DL24" s="73">
        <v>0</v>
      </c>
      <c r="DM24" s="73">
        <v>0</v>
      </c>
      <c r="DN24" s="73">
        <v>0</v>
      </c>
      <c r="DO24" s="73">
        <v>4.3040000000000003</v>
      </c>
      <c r="DP24" s="73">
        <v>0</v>
      </c>
      <c r="DQ24" s="73">
        <v>0</v>
      </c>
      <c r="DR24" s="73">
        <v>0</v>
      </c>
      <c r="DS24" s="73">
        <v>17.488</v>
      </c>
      <c r="DT24" s="73">
        <v>14.817</v>
      </c>
      <c r="DU24" s="73">
        <v>0</v>
      </c>
      <c r="DV24" s="73">
        <v>0</v>
      </c>
      <c r="DW24" s="73">
        <v>0</v>
      </c>
      <c r="DX24" s="73">
        <v>4.1790000000000003</v>
      </c>
      <c r="DY24" s="73">
        <v>10.353999999999999</v>
      </c>
      <c r="DZ24" s="73">
        <v>3.2839999999999998</v>
      </c>
      <c r="EA24" s="73">
        <v>0</v>
      </c>
      <c r="EB24" s="73">
        <v>14.247</v>
      </c>
      <c r="EC24" s="73">
        <v>0</v>
      </c>
      <c r="ED24" s="73">
        <v>0</v>
      </c>
      <c r="EE24" s="73">
        <v>0</v>
      </c>
      <c r="EF24" s="73">
        <v>0</v>
      </c>
      <c r="EG24" s="73">
        <v>0</v>
      </c>
      <c r="EH24" s="73">
        <v>7.7210000000000001</v>
      </c>
      <c r="EI24" s="73">
        <v>6.24</v>
      </c>
      <c r="EJ24" s="73">
        <v>0</v>
      </c>
      <c r="EK24" s="73">
        <v>11.775</v>
      </c>
      <c r="EL24" s="73">
        <v>67.156999999999996</v>
      </c>
      <c r="EM24" s="73">
        <v>15.109</v>
      </c>
      <c r="EN24" s="73">
        <v>0</v>
      </c>
      <c r="EO24" s="73">
        <v>136.10900000000001</v>
      </c>
      <c r="EP24" s="73">
        <v>0</v>
      </c>
      <c r="EQ24" s="73">
        <v>0</v>
      </c>
      <c r="ER24" s="73">
        <v>0</v>
      </c>
      <c r="ES24" s="73">
        <v>0</v>
      </c>
      <c r="ET24" s="73">
        <v>0</v>
      </c>
      <c r="EU24" s="73">
        <v>21.408999999999999</v>
      </c>
      <c r="EV24" s="73">
        <v>0</v>
      </c>
      <c r="EW24" s="73">
        <v>3.3820000000000001</v>
      </c>
      <c r="EX24" s="73">
        <v>0</v>
      </c>
      <c r="EY24" s="73">
        <v>0</v>
      </c>
      <c r="EZ24" s="73">
        <v>0</v>
      </c>
      <c r="FA24" s="73">
        <v>0</v>
      </c>
      <c r="FB24" s="73">
        <v>3.177</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5.3570000000000002</v>
      </c>
      <c r="FV24" s="73">
        <v>0</v>
      </c>
      <c r="FW24" s="73">
        <v>0</v>
      </c>
      <c r="FX24" s="73">
        <v>0</v>
      </c>
      <c r="FY24" s="73">
        <v>0</v>
      </c>
      <c r="FZ24" s="73">
        <v>0</v>
      </c>
      <c r="GA24" s="73">
        <v>6.9589999999999996</v>
      </c>
      <c r="GB24" s="73">
        <v>0</v>
      </c>
      <c r="GC24" s="73">
        <v>8.532</v>
      </c>
      <c r="GD24" s="73">
        <v>0</v>
      </c>
      <c r="GE24" s="73">
        <v>0</v>
      </c>
      <c r="GF24" s="73">
        <v>11.323</v>
      </c>
      <c r="GG24" s="73">
        <v>0</v>
      </c>
      <c r="GH24" s="73">
        <v>0</v>
      </c>
      <c r="GI24" s="73">
        <v>0</v>
      </c>
      <c r="GJ24" s="73">
        <v>3.47</v>
      </c>
      <c r="GK24" s="73">
        <v>0</v>
      </c>
      <c r="GL24" s="73">
        <v>0</v>
      </c>
      <c r="GM24" s="73">
        <v>9.5340000000000007</v>
      </c>
      <c r="GN24" s="73">
        <v>0</v>
      </c>
      <c r="GO24" s="73">
        <v>14.175000000000001</v>
      </c>
      <c r="GP24" s="73">
        <v>0</v>
      </c>
      <c r="GQ24" s="73">
        <v>0</v>
      </c>
      <c r="GR24" s="73">
        <v>0</v>
      </c>
      <c r="GS24" s="73">
        <v>0</v>
      </c>
      <c r="GT24" s="73">
        <v>0</v>
      </c>
      <c r="GU24" s="73">
        <v>0</v>
      </c>
      <c r="GV24" s="73">
        <v>0</v>
      </c>
      <c r="GW24" s="73">
        <v>0</v>
      </c>
      <c r="GX24" s="73">
        <v>0</v>
      </c>
      <c r="GY24" s="73">
        <v>0</v>
      </c>
      <c r="GZ24" s="73">
        <v>0</v>
      </c>
      <c r="HA24" s="73">
        <v>8.1370000000000005</v>
      </c>
      <c r="HB24" s="73">
        <v>0</v>
      </c>
      <c r="HC24" s="73">
        <v>0</v>
      </c>
      <c r="HD24" s="73">
        <v>34.71</v>
      </c>
      <c r="HE24" s="73">
        <v>0</v>
      </c>
      <c r="HF24" s="73">
        <v>0</v>
      </c>
      <c r="HG24" s="73">
        <v>0</v>
      </c>
      <c r="HH24" s="73">
        <v>0</v>
      </c>
      <c r="HI24" s="73">
        <v>4.3040000000000003</v>
      </c>
      <c r="HJ24" s="73">
        <v>0</v>
      </c>
      <c r="HK24" s="73">
        <v>308.48</v>
      </c>
      <c r="HL24" s="73">
        <v>0</v>
      </c>
      <c r="HM24" s="73">
        <v>24.791</v>
      </c>
      <c r="HN24" s="73">
        <v>3.177</v>
      </c>
      <c r="HO24" s="73">
        <v>0</v>
      </c>
      <c r="HP24" s="73">
        <v>5.3570000000000002</v>
      </c>
      <c r="HQ24" s="73">
        <v>6.9589999999999996</v>
      </c>
      <c r="HR24" s="73">
        <v>19.855</v>
      </c>
      <c r="HS24" s="73">
        <v>0</v>
      </c>
      <c r="HT24" s="73">
        <v>3.47</v>
      </c>
      <c r="HU24" s="73">
        <v>9.5340000000000007</v>
      </c>
      <c r="HV24" s="73">
        <v>14.175000000000001</v>
      </c>
      <c r="HW24" s="73">
        <v>0</v>
      </c>
      <c r="HX24" s="73">
        <v>8.1370000000000005</v>
      </c>
      <c r="HY24" s="73">
        <v>34.71</v>
      </c>
      <c r="HZ24" s="73">
        <v>0</v>
      </c>
      <c r="IA24" s="73">
        <v>0</v>
      </c>
      <c r="IB24" s="73">
        <v>0</v>
      </c>
      <c r="IC24" s="73">
        <v>0</v>
      </c>
      <c r="ID24" s="73">
        <v>4.3040000000000003</v>
      </c>
      <c r="IE24" s="73">
        <v>0</v>
      </c>
      <c r="IF24" s="73">
        <v>308.48</v>
      </c>
      <c r="IG24" s="73">
        <v>0</v>
      </c>
      <c r="IH24" s="73">
        <v>24.791</v>
      </c>
      <c r="II24" s="73">
        <v>3.177</v>
      </c>
      <c r="IJ24" s="73">
        <v>0</v>
      </c>
      <c r="IK24" s="73">
        <v>5.3570000000000002</v>
      </c>
      <c r="IL24" s="73">
        <v>6.9589999999999996</v>
      </c>
      <c r="IM24" s="73">
        <v>19.855</v>
      </c>
      <c r="IN24" s="73">
        <v>0</v>
      </c>
      <c r="IO24" s="73">
        <v>3.47</v>
      </c>
      <c r="IP24" s="73">
        <v>9.5340000000000007</v>
      </c>
      <c r="IQ24" s="73">
        <v>14.175000000000001</v>
      </c>
      <c r="IR24" s="73">
        <v>0</v>
      </c>
      <c r="IS24" s="73">
        <v>8.1370000000000005</v>
      </c>
      <c r="IT24" s="73">
        <v>34.71</v>
      </c>
      <c r="IU24" s="73">
        <v>0</v>
      </c>
      <c r="IV24" s="74">
        <v>0</v>
      </c>
      <c r="IW24" s="71">
        <v>0</v>
      </c>
      <c r="IX24" s="71">
        <v>0</v>
      </c>
      <c r="IY24" s="71">
        <v>0</v>
      </c>
      <c r="IZ24" s="71">
        <v>0</v>
      </c>
      <c r="JA24" s="71">
        <v>1</v>
      </c>
      <c r="JB24" s="71">
        <v>0</v>
      </c>
      <c r="JC24" s="71">
        <v>0</v>
      </c>
      <c r="JD24" s="71">
        <v>0</v>
      </c>
      <c r="JE24" s="71">
        <v>4</v>
      </c>
      <c r="JF24" s="71">
        <v>1</v>
      </c>
      <c r="JG24" s="71">
        <v>0</v>
      </c>
      <c r="JH24" s="71">
        <v>0</v>
      </c>
      <c r="JI24" s="71">
        <v>0</v>
      </c>
      <c r="JJ24" s="71">
        <v>1</v>
      </c>
      <c r="JK24" s="71">
        <v>2</v>
      </c>
      <c r="JL24" s="71">
        <v>1</v>
      </c>
      <c r="JM24" s="71">
        <v>0</v>
      </c>
      <c r="JN24" s="71">
        <v>3</v>
      </c>
      <c r="JO24" s="71">
        <v>0</v>
      </c>
      <c r="JP24" s="71">
        <v>0</v>
      </c>
      <c r="JQ24" s="71">
        <v>0</v>
      </c>
      <c r="JR24" s="71">
        <v>0</v>
      </c>
      <c r="JS24" s="71">
        <v>0</v>
      </c>
      <c r="JT24" s="71">
        <v>1</v>
      </c>
      <c r="JU24" s="71">
        <v>1</v>
      </c>
      <c r="JV24" s="71">
        <v>0</v>
      </c>
      <c r="JW24" s="71">
        <v>1</v>
      </c>
      <c r="JX24" s="71">
        <v>3</v>
      </c>
      <c r="JY24" s="71">
        <v>3</v>
      </c>
      <c r="JZ24" s="71">
        <v>0</v>
      </c>
      <c r="KA24" s="71">
        <v>7</v>
      </c>
      <c r="KB24" s="71">
        <v>0</v>
      </c>
      <c r="KC24" s="71">
        <v>0</v>
      </c>
      <c r="KD24" s="71">
        <v>0</v>
      </c>
      <c r="KE24" s="71">
        <v>0</v>
      </c>
      <c r="KF24" s="71">
        <v>0</v>
      </c>
      <c r="KG24" s="71">
        <v>1</v>
      </c>
      <c r="KH24" s="71">
        <v>0</v>
      </c>
      <c r="KI24" s="71">
        <v>1</v>
      </c>
      <c r="KJ24" s="71">
        <v>0</v>
      </c>
      <c r="KK24" s="71">
        <v>0</v>
      </c>
      <c r="KL24" s="71">
        <v>0</v>
      </c>
      <c r="KM24" s="71">
        <v>0</v>
      </c>
      <c r="KN24" s="71">
        <v>1</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1</v>
      </c>
      <c r="LH24" s="71">
        <v>0</v>
      </c>
      <c r="LI24" s="71">
        <v>0</v>
      </c>
      <c r="LJ24" s="71">
        <v>0</v>
      </c>
      <c r="LK24" s="71">
        <v>0</v>
      </c>
      <c r="LL24" s="71">
        <v>0</v>
      </c>
      <c r="LM24" s="71">
        <v>2</v>
      </c>
      <c r="LN24" s="71">
        <v>0</v>
      </c>
      <c r="LO24" s="71">
        <v>1</v>
      </c>
      <c r="LP24" s="71">
        <v>0</v>
      </c>
      <c r="LQ24" s="71">
        <v>0</v>
      </c>
      <c r="LR24" s="71">
        <v>2</v>
      </c>
      <c r="LS24" s="71">
        <v>0</v>
      </c>
      <c r="LT24" s="71">
        <v>0</v>
      </c>
      <c r="LU24" s="71">
        <v>0</v>
      </c>
      <c r="LV24" s="71">
        <v>1</v>
      </c>
      <c r="LW24" s="71">
        <v>0</v>
      </c>
      <c r="LX24" s="71">
        <v>0</v>
      </c>
      <c r="LY24" s="71">
        <v>3</v>
      </c>
      <c r="LZ24" s="71">
        <v>0</v>
      </c>
      <c r="MA24" s="71">
        <v>3</v>
      </c>
      <c r="MB24" s="71">
        <v>0</v>
      </c>
      <c r="MC24" s="71">
        <v>0</v>
      </c>
      <c r="MD24" s="71">
        <v>0</v>
      </c>
      <c r="ME24" s="71">
        <v>0</v>
      </c>
      <c r="MF24" s="71">
        <v>0</v>
      </c>
      <c r="MG24" s="71">
        <v>0</v>
      </c>
      <c r="MH24" s="71">
        <v>0</v>
      </c>
      <c r="MI24" s="71">
        <v>0</v>
      </c>
      <c r="MJ24" s="71">
        <v>0</v>
      </c>
      <c r="MK24" s="71">
        <v>0</v>
      </c>
      <c r="ML24" s="71">
        <v>0</v>
      </c>
      <c r="MM24" s="71">
        <v>1</v>
      </c>
      <c r="MN24" s="71">
        <v>0</v>
      </c>
      <c r="MO24" s="71">
        <v>0</v>
      </c>
      <c r="MP24" s="71">
        <v>1</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4</v>
      </c>
      <c r="NG24" s="71">
        <v>1</v>
      </c>
      <c r="NH24" s="71">
        <v>0</v>
      </c>
      <c r="NI24" s="71">
        <v>0</v>
      </c>
      <c r="NJ24" s="71">
        <v>0</v>
      </c>
      <c r="NK24" s="71">
        <v>1</v>
      </c>
      <c r="NL24" s="71">
        <v>2</v>
      </c>
      <c r="NM24" s="71">
        <v>1</v>
      </c>
      <c r="NN24" s="71">
        <v>0</v>
      </c>
      <c r="NO24" s="71">
        <v>3</v>
      </c>
      <c r="NP24" s="71">
        <v>0</v>
      </c>
      <c r="NQ24" s="71">
        <v>0</v>
      </c>
      <c r="NR24" s="71">
        <v>0</v>
      </c>
      <c r="NS24" s="71">
        <v>0</v>
      </c>
      <c r="NT24" s="71">
        <v>0</v>
      </c>
      <c r="NU24" s="71">
        <v>1</v>
      </c>
      <c r="NV24" s="71">
        <v>1</v>
      </c>
      <c r="NW24" s="71">
        <v>0</v>
      </c>
      <c r="NX24" s="71">
        <v>1</v>
      </c>
      <c r="NY24" s="71">
        <v>3</v>
      </c>
      <c r="NZ24" s="71">
        <v>3</v>
      </c>
      <c r="OA24" s="71">
        <v>0</v>
      </c>
      <c r="OB24" s="71">
        <v>7</v>
      </c>
      <c r="OC24" s="71">
        <v>0</v>
      </c>
      <c r="OD24" s="71">
        <v>0</v>
      </c>
      <c r="OE24" s="71">
        <v>0</v>
      </c>
      <c r="OF24" s="71">
        <v>0</v>
      </c>
      <c r="OG24" s="71">
        <v>0</v>
      </c>
      <c r="OH24" s="71">
        <v>1</v>
      </c>
      <c r="OI24" s="71">
        <v>0</v>
      </c>
      <c r="OJ24" s="71">
        <v>1</v>
      </c>
      <c r="OK24" s="71">
        <v>0</v>
      </c>
      <c r="OL24" s="71">
        <v>0</v>
      </c>
      <c r="OM24" s="71">
        <v>0</v>
      </c>
      <c r="ON24" s="71">
        <v>0</v>
      </c>
      <c r="OO24" s="71">
        <v>1</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1</v>
      </c>
      <c r="PI24" s="71">
        <v>0</v>
      </c>
      <c r="PJ24" s="71">
        <v>0</v>
      </c>
      <c r="PK24" s="71">
        <v>0</v>
      </c>
      <c r="PL24" s="71">
        <v>0</v>
      </c>
      <c r="PM24" s="71">
        <v>0</v>
      </c>
      <c r="PN24" s="71">
        <v>2</v>
      </c>
      <c r="PO24" s="71">
        <v>0</v>
      </c>
      <c r="PP24" s="71">
        <v>1</v>
      </c>
      <c r="PQ24" s="71">
        <v>0</v>
      </c>
      <c r="PR24" s="71">
        <v>0</v>
      </c>
      <c r="PS24" s="71">
        <v>2</v>
      </c>
      <c r="PT24" s="71">
        <v>0</v>
      </c>
      <c r="PU24" s="71">
        <v>0</v>
      </c>
      <c r="PV24" s="71">
        <v>0</v>
      </c>
      <c r="PW24" s="71">
        <v>1</v>
      </c>
      <c r="PX24" s="71">
        <v>0</v>
      </c>
      <c r="PY24" s="71">
        <v>0</v>
      </c>
      <c r="PZ24" s="71">
        <v>3</v>
      </c>
      <c r="QA24" s="71">
        <v>0</v>
      </c>
      <c r="QB24" s="71">
        <v>3</v>
      </c>
      <c r="QC24" s="71">
        <v>0</v>
      </c>
      <c r="QD24" s="71">
        <v>0</v>
      </c>
      <c r="QE24" s="71">
        <v>0</v>
      </c>
      <c r="QF24" s="71">
        <v>0</v>
      </c>
      <c r="QG24" s="71">
        <v>0</v>
      </c>
      <c r="QH24" s="71">
        <v>0</v>
      </c>
      <c r="QI24" s="71">
        <v>0</v>
      </c>
      <c r="QJ24" s="71">
        <v>0</v>
      </c>
      <c r="QK24" s="71">
        <v>0</v>
      </c>
      <c r="QL24" s="71">
        <v>0</v>
      </c>
      <c r="QM24" s="71">
        <v>0</v>
      </c>
      <c r="QN24" s="71">
        <v>1</v>
      </c>
      <c r="QO24" s="71">
        <v>0</v>
      </c>
      <c r="QP24" s="71">
        <v>0</v>
      </c>
      <c r="QQ24" s="71">
        <v>1</v>
      </c>
      <c r="QR24" s="71">
        <v>0</v>
      </c>
      <c r="QS24" s="71">
        <v>0</v>
      </c>
      <c r="QT24" s="71">
        <v>0</v>
      </c>
      <c r="QU24" s="71">
        <v>0</v>
      </c>
      <c r="QV24" s="71">
        <v>1</v>
      </c>
      <c r="QW24" s="71">
        <v>0</v>
      </c>
      <c r="QX24" s="71">
        <v>28</v>
      </c>
      <c r="QY24" s="71">
        <v>0</v>
      </c>
      <c r="QZ24" s="71">
        <v>2</v>
      </c>
      <c r="RA24" s="71">
        <v>1</v>
      </c>
      <c r="RB24" s="71">
        <v>0</v>
      </c>
      <c r="RC24" s="71">
        <v>1</v>
      </c>
      <c r="RD24" s="71">
        <v>2</v>
      </c>
      <c r="RE24" s="71">
        <v>3</v>
      </c>
      <c r="RF24" s="71">
        <v>0</v>
      </c>
      <c r="RG24" s="71">
        <v>1</v>
      </c>
      <c r="RH24" s="71">
        <v>3</v>
      </c>
      <c r="RI24" s="71">
        <v>3</v>
      </c>
      <c r="RJ24" s="71">
        <v>0</v>
      </c>
      <c r="RK24" s="71">
        <v>1</v>
      </c>
      <c r="RL24" s="71">
        <v>1</v>
      </c>
      <c r="RM24" s="71">
        <v>0</v>
      </c>
      <c r="RN24" s="71">
        <v>0</v>
      </c>
      <c r="RO24" s="71">
        <v>0</v>
      </c>
      <c r="RP24" s="71">
        <v>0</v>
      </c>
      <c r="RQ24" s="71">
        <v>1</v>
      </c>
      <c r="RR24" s="71">
        <v>0</v>
      </c>
      <c r="RS24" s="71">
        <v>28</v>
      </c>
      <c r="RT24" s="71">
        <v>0</v>
      </c>
      <c r="RU24" s="71">
        <v>2</v>
      </c>
      <c r="RV24" s="71">
        <v>1</v>
      </c>
      <c r="RW24" s="71">
        <v>0</v>
      </c>
      <c r="RX24" s="71">
        <v>1</v>
      </c>
      <c r="RY24" s="71">
        <v>2</v>
      </c>
      <c r="RZ24" s="71">
        <v>3</v>
      </c>
      <c r="SA24" s="71">
        <v>0</v>
      </c>
      <c r="SB24" s="71">
        <v>1</v>
      </c>
      <c r="SC24" s="71">
        <v>3</v>
      </c>
      <c r="SD24" s="71">
        <v>3</v>
      </c>
      <c r="SE24" s="71">
        <v>0</v>
      </c>
      <c r="SF24" s="71">
        <v>1</v>
      </c>
      <c r="SG24" s="71">
        <v>1</v>
      </c>
      <c r="SH24" s="71">
        <v>0</v>
      </c>
    </row>
    <row r="25" spans="1:502">
      <c r="A25" s="16" t="s">
        <v>1857</v>
      </c>
      <c r="B25" s="70">
        <v>17</v>
      </c>
      <c r="C25" s="70">
        <v>17</v>
      </c>
      <c r="D25" s="70">
        <v>1</v>
      </c>
      <c r="E25" s="70">
        <v>2020</v>
      </c>
      <c r="F25" s="70" t="s">
        <v>159</v>
      </c>
      <c r="G25" s="1073" t="s">
        <v>1840</v>
      </c>
      <c r="H25" s="70" t="s">
        <v>1841</v>
      </c>
      <c r="I25" s="1066"/>
      <c r="J25" s="73">
        <v>0</v>
      </c>
      <c r="K25" s="73">
        <v>0</v>
      </c>
      <c r="L25" s="73">
        <v>0</v>
      </c>
      <c r="M25" s="73">
        <v>0</v>
      </c>
      <c r="N25" s="73">
        <v>4.6369999999999996</v>
      </c>
      <c r="O25" s="73">
        <v>0</v>
      </c>
      <c r="P25" s="73">
        <v>0</v>
      </c>
      <c r="Q25" s="73">
        <v>0</v>
      </c>
      <c r="R25" s="73">
        <v>16.477</v>
      </c>
      <c r="S25" s="73">
        <v>14.788</v>
      </c>
      <c r="T25" s="73">
        <v>0</v>
      </c>
      <c r="U25" s="73">
        <v>0</v>
      </c>
      <c r="V25" s="73">
        <v>0</v>
      </c>
      <c r="W25" s="73">
        <v>3.8450000000000002</v>
      </c>
      <c r="X25" s="73">
        <v>9.6910000000000007</v>
      </c>
      <c r="Y25" s="73">
        <v>3.3250000000000002</v>
      </c>
      <c r="Z25" s="73">
        <v>0</v>
      </c>
      <c r="AA25" s="73">
        <v>12.448</v>
      </c>
      <c r="AB25" s="73">
        <v>0</v>
      </c>
      <c r="AC25" s="73">
        <v>0</v>
      </c>
      <c r="AD25" s="73">
        <v>0</v>
      </c>
      <c r="AE25" s="73">
        <v>0</v>
      </c>
      <c r="AF25" s="73">
        <v>0</v>
      </c>
      <c r="AG25" s="73">
        <v>6.7549999999999999</v>
      </c>
      <c r="AH25" s="73">
        <v>5.9669999999999996</v>
      </c>
      <c r="AI25" s="73">
        <v>0</v>
      </c>
      <c r="AJ25" s="73">
        <v>11.445</v>
      </c>
      <c r="AK25" s="73">
        <v>62.508000000000003</v>
      </c>
      <c r="AL25" s="73">
        <v>20.297999999999998</v>
      </c>
      <c r="AM25" s="73">
        <v>0</v>
      </c>
      <c r="AN25" s="73">
        <v>117.477</v>
      </c>
      <c r="AO25" s="73">
        <v>0</v>
      </c>
      <c r="AP25" s="73">
        <v>0</v>
      </c>
      <c r="AQ25" s="73">
        <v>0</v>
      </c>
      <c r="AR25" s="73">
        <v>0</v>
      </c>
      <c r="AS25" s="73">
        <v>0</v>
      </c>
      <c r="AT25" s="73">
        <v>15.212999999999999</v>
      </c>
      <c r="AU25" s="73">
        <v>0</v>
      </c>
      <c r="AV25" s="73">
        <v>3.2229999999999999</v>
      </c>
      <c r="AW25" s="73">
        <v>0</v>
      </c>
      <c r="AX25" s="73">
        <v>0</v>
      </c>
      <c r="AY25" s="73">
        <v>0</v>
      </c>
      <c r="AZ25" s="73">
        <v>0</v>
      </c>
      <c r="BA25" s="73">
        <v>3.6230000000000002</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5.2590000000000003</v>
      </c>
      <c r="BU25" s="73">
        <v>0</v>
      </c>
      <c r="BV25" s="73">
        <v>0</v>
      </c>
      <c r="BW25" s="73">
        <v>0</v>
      </c>
      <c r="BX25" s="73">
        <v>0</v>
      </c>
      <c r="BY25" s="73">
        <v>0</v>
      </c>
      <c r="BZ25" s="73">
        <v>6.0720000000000001</v>
      </c>
      <c r="CA25" s="73">
        <v>0</v>
      </c>
      <c r="CB25" s="73">
        <v>7.5170000000000003</v>
      </c>
      <c r="CC25" s="73">
        <v>0</v>
      </c>
      <c r="CD25" s="73">
        <v>0</v>
      </c>
      <c r="CE25" s="73">
        <v>12.292</v>
      </c>
      <c r="CF25" s="73">
        <v>0</v>
      </c>
      <c r="CG25" s="73">
        <v>0</v>
      </c>
      <c r="CH25" s="73">
        <v>0</v>
      </c>
      <c r="CI25" s="73">
        <v>2.2909999999999999</v>
      </c>
      <c r="CJ25" s="73">
        <v>0</v>
      </c>
      <c r="CK25" s="73">
        <v>0</v>
      </c>
      <c r="CL25" s="73">
        <v>5.5529999999999999</v>
      </c>
      <c r="CM25" s="73">
        <v>0</v>
      </c>
      <c r="CN25" s="73">
        <v>10.706</v>
      </c>
      <c r="CO25" s="73">
        <v>0</v>
      </c>
      <c r="CP25" s="73">
        <v>0</v>
      </c>
      <c r="CQ25" s="73">
        <v>0</v>
      </c>
      <c r="CR25" s="73">
        <v>0</v>
      </c>
      <c r="CS25" s="73">
        <v>38.533000000000001</v>
      </c>
      <c r="CT25" s="73">
        <v>0</v>
      </c>
      <c r="CU25" s="73">
        <v>0</v>
      </c>
      <c r="CV25" s="73">
        <v>0</v>
      </c>
      <c r="CW25" s="73">
        <v>0</v>
      </c>
      <c r="CX25" s="73">
        <v>0</v>
      </c>
      <c r="CY25" s="73">
        <v>0</v>
      </c>
      <c r="CZ25" s="73">
        <v>7.931</v>
      </c>
      <c r="DA25" s="73">
        <v>0</v>
      </c>
      <c r="DB25" s="73">
        <v>0</v>
      </c>
      <c r="DC25" s="73">
        <v>0</v>
      </c>
      <c r="DD25" s="73">
        <v>0</v>
      </c>
      <c r="DE25" s="73">
        <v>0</v>
      </c>
      <c r="DF25" s="73">
        <v>0</v>
      </c>
      <c r="DG25" s="73">
        <v>0</v>
      </c>
      <c r="DH25" s="73">
        <v>0</v>
      </c>
      <c r="DI25" s="73">
        <v>0</v>
      </c>
      <c r="DJ25" s="73">
        <v>0</v>
      </c>
      <c r="DK25" s="73">
        <v>0</v>
      </c>
      <c r="DL25" s="73">
        <v>0</v>
      </c>
      <c r="DM25" s="73">
        <v>0</v>
      </c>
      <c r="DN25" s="73">
        <v>0</v>
      </c>
      <c r="DO25" s="73">
        <v>4.6369999999999996</v>
      </c>
      <c r="DP25" s="73">
        <v>0</v>
      </c>
      <c r="DQ25" s="73">
        <v>0</v>
      </c>
      <c r="DR25" s="73">
        <v>0</v>
      </c>
      <c r="DS25" s="73">
        <v>16.477</v>
      </c>
      <c r="DT25" s="73">
        <v>14.788</v>
      </c>
      <c r="DU25" s="73">
        <v>0</v>
      </c>
      <c r="DV25" s="73">
        <v>0</v>
      </c>
      <c r="DW25" s="73">
        <v>0</v>
      </c>
      <c r="DX25" s="73">
        <v>3.8450000000000002</v>
      </c>
      <c r="DY25" s="73">
        <v>9.6910000000000007</v>
      </c>
      <c r="DZ25" s="73">
        <v>3.3250000000000002</v>
      </c>
      <c r="EA25" s="73">
        <v>0</v>
      </c>
      <c r="EB25" s="73">
        <v>12.448</v>
      </c>
      <c r="EC25" s="73">
        <v>0</v>
      </c>
      <c r="ED25" s="73">
        <v>0</v>
      </c>
      <c r="EE25" s="73">
        <v>0</v>
      </c>
      <c r="EF25" s="73">
        <v>0</v>
      </c>
      <c r="EG25" s="73">
        <v>0</v>
      </c>
      <c r="EH25" s="73">
        <v>6.7549999999999999</v>
      </c>
      <c r="EI25" s="73">
        <v>5.9669999999999996</v>
      </c>
      <c r="EJ25" s="73">
        <v>0</v>
      </c>
      <c r="EK25" s="73">
        <v>11.445</v>
      </c>
      <c r="EL25" s="73">
        <v>62.508000000000003</v>
      </c>
      <c r="EM25" s="73">
        <v>20.297999999999998</v>
      </c>
      <c r="EN25" s="73">
        <v>0</v>
      </c>
      <c r="EO25" s="73">
        <v>117.477</v>
      </c>
      <c r="EP25" s="73">
        <v>0</v>
      </c>
      <c r="EQ25" s="73">
        <v>0</v>
      </c>
      <c r="ER25" s="73">
        <v>0</v>
      </c>
      <c r="ES25" s="73">
        <v>0</v>
      </c>
      <c r="ET25" s="73">
        <v>0</v>
      </c>
      <c r="EU25" s="73">
        <v>15.212999999999999</v>
      </c>
      <c r="EV25" s="73">
        <v>0</v>
      </c>
      <c r="EW25" s="73">
        <v>3.2229999999999999</v>
      </c>
      <c r="EX25" s="73">
        <v>0</v>
      </c>
      <c r="EY25" s="73">
        <v>0</v>
      </c>
      <c r="EZ25" s="73">
        <v>0</v>
      </c>
      <c r="FA25" s="73">
        <v>0</v>
      </c>
      <c r="FB25" s="73">
        <v>3.6230000000000002</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5.2590000000000003</v>
      </c>
      <c r="FV25" s="73">
        <v>0</v>
      </c>
      <c r="FW25" s="73">
        <v>0</v>
      </c>
      <c r="FX25" s="73">
        <v>0</v>
      </c>
      <c r="FY25" s="73">
        <v>0</v>
      </c>
      <c r="FZ25" s="73">
        <v>0</v>
      </c>
      <c r="GA25" s="73">
        <v>6.0720000000000001</v>
      </c>
      <c r="GB25" s="73">
        <v>0</v>
      </c>
      <c r="GC25" s="73">
        <v>7.5170000000000003</v>
      </c>
      <c r="GD25" s="73">
        <v>0</v>
      </c>
      <c r="GE25" s="73">
        <v>0</v>
      </c>
      <c r="GF25" s="73">
        <v>12.292</v>
      </c>
      <c r="GG25" s="73">
        <v>0</v>
      </c>
      <c r="GH25" s="73">
        <v>0</v>
      </c>
      <c r="GI25" s="73">
        <v>0</v>
      </c>
      <c r="GJ25" s="73">
        <v>2.2909999999999999</v>
      </c>
      <c r="GK25" s="73">
        <v>0</v>
      </c>
      <c r="GL25" s="73">
        <v>0</v>
      </c>
      <c r="GM25" s="73">
        <v>5.5529999999999999</v>
      </c>
      <c r="GN25" s="73">
        <v>0</v>
      </c>
      <c r="GO25" s="73">
        <v>10.706</v>
      </c>
      <c r="GP25" s="73">
        <v>0</v>
      </c>
      <c r="GQ25" s="73">
        <v>0</v>
      </c>
      <c r="GR25" s="73">
        <v>0</v>
      </c>
      <c r="GS25" s="73">
        <v>0</v>
      </c>
      <c r="GT25" s="73">
        <v>38.533000000000001</v>
      </c>
      <c r="GU25" s="73">
        <v>0</v>
      </c>
      <c r="GV25" s="73">
        <v>0</v>
      </c>
      <c r="GW25" s="73">
        <v>0</v>
      </c>
      <c r="GX25" s="73">
        <v>0</v>
      </c>
      <c r="GY25" s="73">
        <v>0</v>
      </c>
      <c r="GZ25" s="73">
        <v>0</v>
      </c>
      <c r="HA25" s="73">
        <v>7.931</v>
      </c>
      <c r="HB25" s="73">
        <v>0</v>
      </c>
      <c r="HC25" s="73">
        <v>0</v>
      </c>
      <c r="HD25" s="73">
        <v>0</v>
      </c>
      <c r="HE25" s="73">
        <v>0</v>
      </c>
      <c r="HF25" s="73">
        <v>0</v>
      </c>
      <c r="HG25" s="73">
        <v>0</v>
      </c>
      <c r="HH25" s="73">
        <v>0</v>
      </c>
      <c r="HI25" s="73">
        <v>4.6369999999999996</v>
      </c>
      <c r="HJ25" s="73">
        <v>0</v>
      </c>
      <c r="HK25" s="73">
        <v>285.024</v>
      </c>
      <c r="HL25" s="73">
        <v>0</v>
      </c>
      <c r="HM25" s="73">
        <v>18.436</v>
      </c>
      <c r="HN25" s="73">
        <v>3.6230000000000002</v>
      </c>
      <c r="HO25" s="73">
        <v>0</v>
      </c>
      <c r="HP25" s="73">
        <v>5.2590000000000003</v>
      </c>
      <c r="HQ25" s="73">
        <v>6.0720000000000001</v>
      </c>
      <c r="HR25" s="73">
        <v>19.809000000000001</v>
      </c>
      <c r="HS25" s="73">
        <v>0</v>
      </c>
      <c r="HT25" s="73">
        <v>2.2909999999999999</v>
      </c>
      <c r="HU25" s="73">
        <v>5.5529999999999999</v>
      </c>
      <c r="HV25" s="73">
        <v>10.706</v>
      </c>
      <c r="HW25" s="73">
        <v>0</v>
      </c>
      <c r="HX25" s="73">
        <v>46.463999999999999</v>
      </c>
      <c r="HY25" s="73">
        <v>0</v>
      </c>
      <c r="HZ25" s="73">
        <v>0</v>
      </c>
      <c r="IA25" s="73">
        <v>0</v>
      </c>
      <c r="IB25" s="73">
        <v>0</v>
      </c>
      <c r="IC25" s="73">
        <v>0</v>
      </c>
      <c r="ID25" s="73">
        <v>4.6369999999999996</v>
      </c>
      <c r="IE25" s="73">
        <v>0</v>
      </c>
      <c r="IF25" s="73">
        <v>285.024</v>
      </c>
      <c r="IG25" s="73">
        <v>0</v>
      </c>
      <c r="IH25" s="73">
        <v>18.436</v>
      </c>
      <c r="II25" s="73">
        <v>3.6230000000000002</v>
      </c>
      <c r="IJ25" s="73">
        <v>0</v>
      </c>
      <c r="IK25" s="73">
        <v>5.2590000000000003</v>
      </c>
      <c r="IL25" s="73">
        <v>6.0720000000000001</v>
      </c>
      <c r="IM25" s="73">
        <v>19.809000000000001</v>
      </c>
      <c r="IN25" s="73">
        <v>0</v>
      </c>
      <c r="IO25" s="73">
        <v>2.2909999999999999</v>
      </c>
      <c r="IP25" s="73">
        <v>5.5529999999999999</v>
      </c>
      <c r="IQ25" s="73">
        <v>10.706</v>
      </c>
      <c r="IR25" s="73">
        <v>0</v>
      </c>
      <c r="IS25" s="73">
        <v>46.463999999999999</v>
      </c>
      <c r="IT25" s="73">
        <v>0</v>
      </c>
      <c r="IU25" s="73">
        <v>0</v>
      </c>
      <c r="IV25" s="74">
        <v>0</v>
      </c>
      <c r="IW25" s="71">
        <v>0</v>
      </c>
      <c r="IX25" s="71">
        <v>0</v>
      </c>
      <c r="IY25" s="71">
        <v>0</v>
      </c>
      <c r="IZ25" s="71">
        <v>0</v>
      </c>
      <c r="JA25" s="71">
        <v>1</v>
      </c>
      <c r="JB25" s="71">
        <v>0</v>
      </c>
      <c r="JC25" s="71">
        <v>0</v>
      </c>
      <c r="JD25" s="71">
        <v>0</v>
      </c>
      <c r="JE25" s="71">
        <v>4</v>
      </c>
      <c r="JF25" s="71">
        <v>1</v>
      </c>
      <c r="JG25" s="71">
        <v>0</v>
      </c>
      <c r="JH25" s="71">
        <v>0</v>
      </c>
      <c r="JI25" s="71">
        <v>0</v>
      </c>
      <c r="JJ25" s="71">
        <v>1</v>
      </c>
      <c r="JK25" s="71">
        <v>2</v>
      </c>
      <c r="JL25" s="71">
        <v>1</v>
      </c>
      <c r="JM25" s="71">
        <v>0</v>
      </c>
      <c r="JN25" s="71">
        <v>3</v>
      </c>
      <c r="JO25" s="71">
        <v>0</v>
      </c>
      <c r="JP25" s="71">
        <v>0</v>
      </c>
      <c r="JQ25" s="71">
        <v>0</v>
      </c>
      <c r="JR25" s="71">
        <v>0</v>
      </c>
      <c r="JS25" s="71">
        <v>0</v>
      </c>
      <c r="JT25" s="71">
        <v>1</v>
      </c>
      <c r="JU25" s="71">
        <v>1</v>
      </c>
      <c r="JV25" s="71">
        <v>0</v>
      </c>
      <c r="JW25" s="71">
        <v>1</v>
      </c>
      <c r="JX25" s="71">
        <v>3</v>
      </c>
      <c r="JY25" s="71">
        <v>3</v>
      </c>
      <c r="JZ25" s="71">
        <v>0</v>
      </c>
      <c r="KA25" s="71">
        <v>7</v>
      </c>
      <c r="KB25" s="71">
        <v>0</v>
      </c>
      <c r="KC25" s="71">
        <v>0</v>
      </c>
      <c r="KD25" s="71">
        <v>0</v>
      </c>
      <c r="KE25" s="71">
        <v>0</v>
      </c>
      <c r="KF25" s="71">
        <v>0</v>
      </c>
      <c r="KG25" s="71">
        <v>1</v>
      </c>
      <c r="KH25" s="71">
        <v>0</v>
      </c>
      <c r="KI25" s="71">
        <v>1</v>
      </c>
      <c r="KJ25" s="71">
        <v>0</v>
      </c>
      <c r="KK25" s="71">
        <v>0</v>
      </c>
      <c r="KL25" s="71">
        <v>0</v>
      </c>
      <c r="KM25" s="71">
        <v>0</v>
      </c>
      <c r="KN25" s="71">
        <v>1</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1</v>
      </c>
      <c r="LH25" s="71">
        <v>0</v>
      </c>
      <c r="LI25" s="71">
        <v>0</v>
      </c>
      <c r="LJ25" s="71">
        <v>0</v>
      </c>
      <c r="LK25" s="71">
        <v>0</v>
      </c>
      <c r="LL25" s="71">
        <v>0</v>
      </c>
      <c r="LM25" s="71">
        <v>2</v>
      </c>
      <c r="LN25" s="71">
        <v>0</v>
      </c>
      <c r="LO25" s="71">
        <v>1</v>
      </c>
      <c r="LP25" s="71">
        <v>0</v>
      </c>
      <c r="LQ25" s="71">
        <v>0</v>
      </c>
      <c r="LR25" s="71">
        <v>2</v>
      </c>
      <c r="LS25" s="71">
        <v>0</v>
      </c>
      <c r="LT25" s="71">
        <v>0</v>
      </c>
      <c r="LU25" s="71">
        <v>0</v>
      </c>
      <c r="LV25" s="71">
        <v>1</v>
      </c>
      <c r="LW25" s="71">
        <v>0</v>
      </c>
      <c r="LX25" s="71">
        <v>0</v>
      </c>
      <c r="LY25" s="71">
        <v>2</v>
      </c>
      <c r="LZ25" s="71">
        <v>0</v>
      </c>
      <c r="MA25" s="71">
        <v>2</v>
      </c>
      <c r="MB25" s="71">
        <v>0</v>
      </c>
      <c r="MC25" s="71">
        <v>0</v>
      </c>
      <c r="MD25" s="71">
        <v>0</v>
      </c>
      <c r="ME25" s="71">
        <v>0</v>
      </c>
      <c r="MF25" s="71">
        <v>1</v>
      </c>
      <c r="MG25" s="71">
        <v>0</v>
      </c>
      <c r="MH25" s="71">
        <v>0</v>
      </c>
      <c r="MI25" s="71">
        <v>0</v>
      </c>
      <c r="MJ25" s="71">
        <v>0</v>
      </c>
      <c r="MK25" s="71">
        <v>0</v>
      </c>
      <c r="ML25" s="71">
        <v>0</v>
      </c>
      <c r="MM25" s="71">
        <v>1</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4</v>
      </c>
      <c r="NG25" s="71">
        <v>1</v>
      </c>
      <c r="NH25" s="71">
        <v>0</v>
      </c>
      <c r="NI25" s="71">
        <v>0</v>
      </c>
      <c r="NJ25" s="71">
        <v>0</v>
      </c>
      <c r="NK25" s="71">
        <v>1</v>
      </c>
      <c r="NL25" s="71">
        <v>2</v>
      </c>
      <c r="NM25" s="71">
        <v>1</v>
      </c>
      <c r="NN25" s="71">
        <v>0</v>
      </c>
      <c r="NO25" s="71">
        <v>3</v>
      </c>
      <c r="NP25" s="71">
        <v>0</v>
      </c>
      <c r="NQ25" s="71">
        <v>0</v>
      </c>
      <c r="NR25" s="71">
        <v>0</v>
      </c>
      <c r="NS25" s="71">
        <v>0</v>
      </c>
      <c r="NT25" s="71">
        <v>0</v>
      </c>
      <c r="NU25" s="71">
        <v>1</v>
      </c>
      <c r="NV25" s="71">
        <v>1</v>
      </c>
      <c r="NW25" s="71">
        <v>0</v>
      </c>
      <c r="NX25" s="71">
        <v>1</v>
      </c>
      <c r="NY25" s="71">
        <v>3</v>
      </c>
      <c r="NZ25" s="71">
        <v>3</v>
      </c>
      <c r="OA25" s="71">
        <v>0</v>
      </c>
      <c r="OB25" s="71">
        <v>7</v>
      </c>
      <c r="OC25" s="71">
        <v>0</v>
      </c>
      <c r="OD25" s="71">
        <v>0</v>
      </c>
      <c r="OE25" s="71">
        <v>0</v>
      </c>
      <c r="OF25" s="71">
        <v>0</v>
      </c>
      <c r="OG25" s="71">
        <v>0</v>
      </c>
      <c r="OH25" s="71">
        <v>1</v>
      </c>
      <c r="OI25" s="71">
        <v>0</v>
      </c>
      <c r="OJ25" s="71">
        <v>1</v>
      </c>
      <c r="OK25" s="71">
        <v>0</v>
      </c>
      <c r="OL25" s="71">
        <v>0</v>
      </c>
      <c r="OM25" s="71">
        <v>0</v>
      </c>
      <c r="ON25" s="71">
        <v>0</v>
      </c>
      <c r="OO25" s="71">
        <v>1</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1</v>
      </c>
      <c r="PI25" s="71">
        <v>0</v>
      </c>
      <c r="PJ25" s="71">
        <v>0</v>
      </c>
      <c r="PK25" s="71">
        <v>0</v>
      </c>
      <c r="PL25" s="71">
        <v>0</v>
      </c>
      <c r="PM25" s="71">
        <v>0</v>
      </c>
      <c r="PN25" s="71">
        <v>2</v>
      </c>
      <c r="PO25" s="71">
        <v>0</v>
      </c>
      <c r="PP25" s="71">
        <v>1</v>
      </c>
      <c r="PQ25" s="71">
        <v>0</v>
      </c>
      <c r="PR25" s="71">
        <v>0</v>
      </c>
      <c r="PS25" s="71">
        <v>2</v>
      </c>
      <c r="PT25" s="71">
        <v>0</v>
      </c>
      <c r="PU25" s="71">
        <v>0</v>
      </c>
      <c r="PV25" s="71">
        <v>0</v>
      </c>
      <c r="PW25" s="71">
        <v>1</v>
      </c>
      <c r="PX25" s="71">
        <v>0</v>
      </c>
      <c r="PY25" s="71">
        <v>0</v>
      </c>
      <c r="PZ25" s="71">
        <v>2</v>
      </c>
      <c r="QA25" s="71">
        <v>0</v>
      </c>
      <c r="QB25" s="71">
        <v>2</v>
      </c>
      <c r="QC25" s="71">
        <v>0</v>
      </c>
      <c r="QD25" s="71">
        <v>0</v>
      </c>
      <c r="QE25" s="71">
        <v>0</v>
      </c>
      <c r="QF25" s="71">
        <v>0</v>
      </c>
      <c r="QG25" s="71">
        <v>1</v>
      </c>
      <c r="QH25" s="71">
        <v>0</v>
      </c>
      <c r="QI25" s="71">
        <v>0</v>
      </c>
      <c r="QJ25" s="71">
        <v>0</v>
      </c>
      <c r="QK25" s="71">
        <v>0</v>
      </c>
      <c r="QL25" s="71">
        <v>0</v>
      </c>
      <c r="QM25" s="71">
        <v>0</v>
      </c>
      <c r="QN25" s="71">
        <v>1</v>
      </c>
      <c r="QO25" s="71">
        <v>0</v>
      </c>
      <c r="QP25" s="71">
        <v>0</v>
      </c>
      <c r="QQ25" s="71">
        <v>0</v>
      </c>
      <c r="QR25" s="71">
        <v>0</v>
      </c>
      <c r="QS25" s="71">
        <v>0</v>
      </c>
      <c r="QT25" s="71">
        <v>0</v>
      </c>
      <c r="QU25" s="71">
        <v>0</v>
      </c>
      <c r="QV25" s="71">
        <v>1</v>
      </c>
      <c r="QW25" s="71">
        <v>0</v>
      </c>
      <c r="QX25" s="71">
        <v>28</v>
      </c>
      <c r="QY25" s="71">
        <v>0</v>
      </c>
      <c r="QZ25" s="71">
        <v>2</v>
      </c>
      <c r="RA25" s="71">
        <v>1</v>
      </c>
      <c r="RB25" s="71">
        <v>0</v>
      </c>
      <c r="RC25" s="71">
        <v>1</v>
      </c>
      <c r="RD25" s="71">
        <v>2</v>
      </c>
      <c r="RE25" s="71">
        <v>3</v>
      </c>
      <c r="RF25" s="71">
        <v>0</v>
      </c>
      <c r="RG25" s="71">
        <v>1</v>
      </c>
      <c r="RH25" s="71">
        <v>2</v>
      </c>
      <c r="RI25" s="71">
        <v>2</v>
      </c>
      <c r="RJ25" s="71">
        <v>0</v>
      </c>
      <c r="RK25" s="71">
        <v>2</v>
      </c>
      <c r="RL25" s="71">
        <v>0</v>
      </c>
      <c r="RM25" s="71">
        <v>0</v>
      </c>
      <c r="RN25" s="71">
        <v>0</v>
      </c>
      <c r="RO25" s="71">
        <v>0</v>
      </c>
      <c r="RP25" s="71">
        <v>0</v>
      </c>
      <c r="RQ25" s="71">
        <v>1</v>
      </c>
      <c r="RR25" s="71">
        <v>0</v>
      </c>
      <c r="RS25" s="71">
        <v>28</v>
      </c>
      <c r="RT25" s="71">
        <v>0</v>
      </c>
      <c r="RU25" s="71">
        <v>2</v>
      </c>
      <c r="RV25" s="71">
        <v>1</v>
      </c>
      <c r="RW25" s="71">
        <v>0</v>
      </c>
      <c r="RX25" s="71">
        <v>1</v>
      </c>
      <c r="RY25" s="71">
        <v>2</v>
      </c>
      <c r="RZ25" s="71">
        <v>3</v>
      </c>
      <c r="SA25" s="71">
        <v>0</v>
      </c>
      <c r="SB25" s="71">
        <v>1</v>
      </c>
      <c r="SC25" s="71">
        <v>2</v>
      </c>
      <c r="SD25" s="71">
        <v>2</v>
      </c>
      <c r="SE25" s="71">
        <v>0</v>
      </c>
      <c r="SF25" s="71">
        <v>2</v>
      </c>
      <c r="SG25" s="71">
        <v>0</v>
      </c>
      <c r="SH25" s="71">
        <v>0</v>
      </c>
    </row>
    <row r="26" spans="1:502">
      <c r="A26" s="16" t="s">
        <v>1858</v>
      </c>
      <c r="B26" s="70">
        <v>18</v>
      </c>
      <c r="C26" s="70">
        <v>18</v>
      </c>
      <c r="D26" s="70">
        <v>1</v>
      </c>
      <c r="E26" s="70">
        <v>2021</v>
      </c>
      <c r="F26" s="70" t="s">
        <v>160</v>
      </c>
      <c r="G26" s="1073" t="s">
        <v>1840</v>
      </c>
      <c r="H26" s="70" t="s">
        <v>1841</v>
      </c>
      <c r="I26" s="1066"/>
      <c r="J26" s="73">
        <v>0</v>
      </c>
      <c r="K26" s="73">
        <v>0</v>
      </c>
      <c r="L26" s="73">
        <v>0</v>
      </c>
      <c r="M26" s="73">
        <v>0</v>
      </c>
      <c r="N26" s="73">
        <v>4.2119999999999997</v>
      </c>
      <c r="O26" s="73">
        <v>0</v>
      </c>
      <c r="P26" s="73">
        <v>0</v>
      </c>
      <c r="Q26" s="73">
        <v>0</v>
      </c>
      <c r="R26" s="73">
        <v>16.073</v>
      </c>
      <c r="S26" s="73">
        <v>16.387</v>
      </c>
      <c r="T26" s="73">
        <v>0</v>
      </c>
      <c r="U26" s="73">
        <v>0</v>
      </c>
      <c r="V26" s="73">
        <v>0</v>
      </c>
      <c r="W26" s="73">
        <v>3.8340000000000001</v>
      </c>
      <c r="X26" s="73">
        <v>10.127000000000001</v>
      </c>
      <c r="Y26" s="73">
        <v>3.56</v>
      </c>
      <c r="Z26" s="73">
        <v>0</v>
      </c>
      <c r="AA26" s="73">
        <v>13.407</v>
      </c>
      <c r="AB26" s="73">
        <v>0</v>
      </c>
      <c r="AC26" s="73">
        <v>0</v>
      </c>
      <c r="AD26" s="73">
        <v>0</v>
      </c>
      <c r="AE26" s="73">
        <v>0</v>
      </c>
      <c r="AF26" s="73">
        <v>0</v>
      </c>
      <c r="AG26" s="73">
        <v>8.0719999999999992</v>
      </c>
      <c r="AH26" s="73">
        <v>7.2640000000000002</v>
      </c>
      <c r="AI26" s="73">
        <v>0</v>
      </c>
      <c r="AJ26" s="73">
        <v>10.134</v>
      </c>
      <c r="AK26" s="73">
        <v>47.540999999999997</v>
      </c>
      <c r="AL26" s="73">
        <v>22.038</v>
      </c>
      <c r="AM26" s="73">
        <v>0</v>
      </c>
      <c r="AN26" s="73">
        <v>121.18300000000001</v>
      </c>
      <c r="AO26" s="73">
        <v>0</v>
      </c>
      <c r="AP26" s="73">
        <v>0</v>
      </c>
      <c r="AQ26" s="73">
        <v>0</v>
      </c>
      <c r="AR26" s="73">
        <v>0</v>
      </c>
      <c r="AS26" s="73">
        <v>0</v>
      </c>
      <c r="AT26" s="73">
        <v>19.640999999999998</v>
      </c>
      <c r="AU26" s="73">
        <v>0</v>
      </c>
      <c r="AV26" s="73">
        <v>2.9470000000000001</v>
      </c>
      <c r="AW26" s="73">
        <v>0</v>
      </c>
      <c r="AX26" s="73">
        <v>0</v>
      </c>
      <c r="AY26" s="73">
        <v>0</v>
      </c>
      <c r="AZ26" s="73">
        <v>0</v>
      </c>
      <c r="BA26" s="73">
        <v>3.492</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5.0179999999999998</v>
      </c>
      <c r="BU26" s="73">
        <v>0</v>
      </c>
      <c r="BV26" s="73">
        <v>0</v>
      </c>
      <c r="BW26" s="73">
        <v>0</v>
      </c>
      <c r="BX26" s="73">
        <v>0</v>
      </c>
      <c r="BY26" s="73">
        <v>0</v>
      </c>
      <c r="BZ26" s="73">
        <v>5.99</v>
      </c>
      <c r="CA26" s="73">
        <v>0</v>
      </c>
      <c r="CB26" s="73">
        <v>7.39</v>
      </c>
      <c r="CC26" s="73">
        <v>0</v>
      </c>
      <c r="CD26" s="73">
        <v>0</v>
      </c>
      <c r="CE26" s="73">
        <v>11.971</v>
      </c>
      <c r="CF26" s="73">
        <v>0</v>
      </c>
      <c r="CG26" s="73">
        <v>0</v>
      </c>
      <c r="CH26" s="73">
        <v>0</v>
      </c>
      <c r="CI26" s="73">
        <v>2.97</v>
      </c>
      <c r="CJ26" s="73">
        <v>0</v>
      </c>
      <c r="CK26" s="73">
        <v>0</v>
      </c>
      <c r="CL26" s="73">
        <v>6.1959999999999997</v>
      </c>
      <c r="CM26" s="73">
        <v>0</v>
      </c>
      <c r="CN26" s="73">
        <v>10.039999999999999</v>
      </c>
      <c r="CO26" s="73">
        <v>0</v>
      </c>
      <c r="CP26" s="73">
        <v>0</v>
      </c>
      <c r="CQ26" s="73">
        <v>0</v>
      </c>
      <c r="CR26" s="73">
        <v>0</v>
      </c>
      <c r="CS26" s="73">
        <v>32.491</v>
      </c>
      <c r="CT26" s="73">
        <v>0</v>
      </c>
      <c r="CU26" s="73">
        <v>0</v>
      </c>
      <c r="CV26" s="73">
        <v>0</v>
      </c>
      <c r="CW26" s="73">
        <v>0</v>
      </c>
      <c r="CX26" s="73">
        <v>0</v>
      </c>
      <c r="CY26" s="73">
        <v>0</v>
      </c>
      <c r="CZ26" s="73">
        <v>7.3760000000000003</v>
      </c>
      <c r="DA26" s="73">
        <v>0</v>
      </c>
      <c r="DB26" s="73">
        <v>0</v>
      </c>
      <c r="DC26" s="73">
        <v>0</v>
      </c>
      <c r="DD26" s="73">
        <v>0</v>
      </c>
      <c r="DE26" s="73">
        <v>0</v>
      </c>
      <c r="DF26" s="73">
        <v>0</v>
      </c>
      <c r="DG26" s="73">
        <v>0</v>
      </c>
      <c r="DH26" s="73">
        <v>0</v>
      </c>
      <c r="DI26" s="73">
        <v>0</v>
      </c>
      <c r="DJ26" s="73">
        <v>0</v>
      </c>
      <c r="DK26" s="73">
        <v>0</v>
      </c>
      <c r="DL26" s="73">
        <v>0</v>
      </c>
      <c r="DM26" s="73">
        <v>0</v>
      </c>
      <c r="DN26" s="73">
        <v>0</v>
      </c>
      <c r="DO26" s="73">
        <v>4.2119999999999997</v>
      </c>
      <c r="DP26" s="73">
        <v>0</v>
      </c>
      <c r="DQ26" s="73">
        <v>0</v>
      </c>
      <c r="DR26" s="73">
        <v>0</v>
      </c>
      <c r="DS26" s="73">
        <v>16.073</v>
      </c>
      <c r="DT26" s="73">
        <v>16.387</v>
      </c>
      <c r="DU26" s="73">
        <v>0</v>
      </c>
      <c r="DV26" s="73">
        <v>0</v>
      </c>
      <c r="DW26" s="73">
        <v>0</v>
      </c>
      <c r="DX26" s="73">
        <v>3.8340000000000001</v>
      </c>
      <c r="DY26" s="73">
        <v>10.127000000000001</v>
      </c>
      <c r="DZ26" s="73">
        <v>3.56</v>
      </c>
      <c r="EA26" s="73">
        <v>0</v>
      </c>
      <c r="EB26" s="73">
        <v>13.407</v>
      </c>
      <c r="EC26" s="73">
        <v>0</v>
      </c>
      <c r="ED26" s="73">
        <v>0</v>
      </c>
      <c r="EE26" s="73">
        <v>0</v>
      </c>
      <c r="EF26" s="73">
        <v>0</v>
      </c>
      <c r="EG26" s="73">
        <v>0</v>
      </c>
      <c r="EH26" s="73">
        <v>8.0719999999999992</v>
      </c>
      <c r="EI26" s="73">
        <v>7.2640000000000002</v>
      </c>
      <c r="EJ26" s="73">
        <v>0</v>
      </c>
      <c r="EK26" s="73">
        <v>10.134</v>
      </c>
      <c r="EL26" s="73">
        <v>47.540999999999997</v>
      </c>
      <c r="EM26" s="73">
        <v>22.038</v>
      </c>
      <c r="EN26" s="73">
        <v>0</v>
      </c>
      <c r="EO26" s="73">
        <v>121.18300000000001</v>
      </c>
      <c r="EP26" s="73">
        <v>0</v>
      </c>
      <c r="EQ26" s="73">
        <v>0</v>
      </c>
      <c r="ER26" s="73">
        <v>0</v>
      </c>
      <c r="ES26" s="73">
        <v>0</v>
      </c>
      <c r="ET26" s="73">
        <v>0</v>
      </c>
      <c r="EU26" s="73">
        <v>19.640999999999998</v>
      </c>
      <c r="EV26" s="73">
        <v>0</v>
      </c>
      <c r="EW26" s="73">
        <v>2.9470000000000001</v>
      </c>
      <c r="EX26" s="73">
        <v>0</v>
      </c>
      <c r="EY26" s="73">
        <v>0</v>
      </c>
      <c r="EZ26" s="73">
        <v>0</v>
      </c>
      <c r="FA26" s="73">
        <v>0</v>
      </c>
      <c r="FB26" s="73">
        <v>3.492</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5.0179999999999998</v>
      </c>
      <c r="FV26" s="73">
        <v>0</v>
      </c>
      <c r="FW26" s="73">
        <v>0</v>
      </c>
      <c r="FX26" s="73">
        <v>0</v>
      </c>
      <c r="FY26" s="73">
        <v>0</v>
      </c>
      <c r="FZ26" s="73">
        <v>0</v>
      </c>
      <c r="GA26" s="73">
        <v>5.99</v>
      </c>
      <c r="GB26" s="73">
        <v>0</v>
      </c>
      <c r="GC26" s="73">
        <v>7.39</v>
      </c>
      <c r="GD26" s="73">
        <v>0</v>
      </c>
      <c r="GE26" s="73">
        <v>0</v>
      </c>
      <c r="GF26" s="73">
        <v>11.971</v>
      </c>
      <c r="GG26" s="73">
        <v>0</v>
      </c>
      <c r="GH26" s="73">
        <v>0</v>
      </c>
      <c r="GI26" s="73">
        <v>0</v>
      </c>
      <c r="GJ26" s="73">
        <v>2.97</v>
      </c>
      <c r="GK26" s="73">
        <v>0</v>
      </c>
      <c r="GL26" s="73">
        <v>0</v>
      </c>
      <c r="GM26" s="73">
        <v>6.1959999999999997</v>
      </c>
      <c r="GN26" s="73">
        <v>0</v>
      </c>
      <c r="GO26" s="73">
        <v>10.039999999999999</v>
      </c>
      <c r="GP26" s="73">
        <v>0</v>
      </c>
      <c r="GQ26" s="73">
        <v>0</v>
      </c>
      <c r="GR26" s="73">
        <v>0</v>
      </c>
      <c r="GS26" s="73">
        <v>0</v>
      </c>
      <c r="GT26" s="73">
        <v>32.491</v>
      </c>
      <c r="GU26" s="73">
        <v>0</v>
      </c>
      <c r="GV26" s="73">
        <v>0</v>
      </c>
      <c r="GW26" s="73">
        <v>0</v>
      </c>
      <c r="GX26" s="73">
        <v>0</v>
      </c>
      <c r="GY26" s="73">
        <v>0</v>
      </c>
      <c r="GZ26" s="73">
        <v>0</v>
      </c>
      <c r="HA26" s="73">
        <v>7.3760000000000003</v>
      </c>
      <c r="HB26" s="73">
        <v>0</v>
      </c>
      <c r="HC26" s="73">
        <v>0</v>
      </c>
      <c r="HD26" s="73">
        <v>0</v>
      </c>
      <c r="HE26" s="73">
        <v>0</v>
      </c>
      <c r="HF26" s="73">
        <v>0</v>
      </c>
      <c r="HG26" s="73">
        <v>0</v>
      </c>
      <c r="HH26" s="73">
        <v>0</v>
      </c>
      <c r="HI26" s="73">
        <v>4.2119999999999997</v>
      </c>
      <c r="HJ26" s="73">
        <v>0</v>
      </c>
      <c r="HK26" s="73">
        <v>279.62</v>
      </c>
      <c r="HL26" s="73">
        <v>0</v>
      </c>
      <c r="HM26" s="73">
        <v>22.588000000000001</v>
      </c>
      <c r="HN26" s="73">
        <v>3.492</v>
      </c>
      <c r="HO26" s="73">
        <v>0</v>
      </c>
      <c r="HP26" s="73">
        <v>5.0179999999999998</v>
      </c>
      <c r="HQ26" s="73">
        <v>5.99</v>
      </c>
      <c r="HR26" s="73">
        <v>19.361000000000001</v>
      </c>
      <c r="HS26" s="73">
        <v>0</v>
      </c>
      <c r="HT26" s="73">
        <v>2.97</v>
      </c>
      <c r="HU26" s="73">
        <v>6.1959999999999997</v>
      </c>
      <c r="HV26" s="73">
        <v>10.039999999999999</v>
      </c>
      <c r="HW26" s="73">
        <v>0</v>
      </c>
      <c r="HX26" s="73">
        <v>39.866999999999997</v>
      </c>
      <c r="HY26" s="73">
        <v>0</v>
      </c>
      <c r="HZ26" s="73">
        <v>0</v>
      </c>
      <c r="IA26" s="73">
        <v>0</v>
      </c>
      <c r="IB26" s="73">
        <v>0</v>
      </c>
      <c r="IC26" s="73">
        <v>0</v>
      </c>
      <c r="ID26" s="73">
        <v>4.2119999999999997</v>
      </c>
      <c r="IE26" s="73">
        <v>0</v>
      </c>
      <c r="IF26" s="73">
        <v>279.62</v>
      </c>
      <c r="IG26" s="73">
        <v>0</v>
      </c>
      <c r="IH26" s="73">
        <v>22.588000000000001</v>
      </c>
      <c r="II26" s="73">
        <v>3.492</v>
      </c>
      <c r="IJ26" s="73">
        <v>0</v>
      </c>
      <c r="IK26" s="73">
        <v>5.0179999999999998</v>
      </c>
      <c r="IL26" s="73">
        <v>5.99</v>
      </c>
      <c r="IM26" s="73">
        <v>19.361000000000001</v>
      </c>
      <c r="IN26" s="73">
        <v>0</v>
      </c>
      <c r="IO26" s="73">
        <v>2.97</v>
      </c>
      <c r="IP26" s="73">
        <v>6.1959999999999997</v>
      </c>
      <c r="IQ26" s="73">
        <v>10.039999999999999</v>
      </c>
      <c r="IR26" s="73">
        <v>0</v>
      </c>
      <c r="IS26" s="73">
        <v>39.866999999999997</v>
      </c>
      <c r="IT26" s="73">
        <v>0</v>
      </c>
      <c r="IU26" s="73">
        <v>0</v>
      </c>
      <c r="IV26" s="74">
        <v>0</v>
      </c>
      <c r="IW26" s="71">
        <v>0</v>
      </c>
      <c r="IX26" s="71">
        <v>0</v>
      </c>
      <c r="IY26" s="71">
        <v>0</v>
      </c>
      <c r="IZ26" s="71">
        <v>0</v>
      </c>
      <c r="JA26" s="71">
        <v>1</v>
      </c>
      <c r="JB26" s="71">
        <v>0</v>
      </c>
      <c r="JC26" s="71">
        <v>0</v>
      </c>
      <c r="JD26" s="71">
        <v>0</v>
      </c>
      <c r="JE26" s="71">
        <v>4</v>
      </c>
      <c r="JF26" s="71">
        <v>1</v>
      </c>
      <c r="JG26" s="71">
        <v>0</v>
      </c>
      <c r="JH26" s="71">
        <v>0</v>
      </c>
      <c r="JI26" s="71">
        <v>0</v>
      </c>
      <c r="JJ26" s="71">
        <v>1</v>
      </c>
      <c r="JK26" s="71">
        <v>2</v>
      </c>
      <c r="JL26" s="71">
        <v>1</v>
      </c>
      <c r="JM26" s="71">
        <v>0</v>
      </c>
      <c r="JN26" s="71">
        <v>3</v>
      </c>
      <c r="JO26" s="71">
        <v>0</v>
      </c>
      <c r="JP26" s="71">
        <v>0</v>
      </c>
      <c r="JQ26" s="71">
        <v>0</v>
      </c>
      <c r="JR26" s="71">
        <v>0</v>
      </c>
      <c r="JS26" s="71">
        <v>0</v>
      </c>
      <c r="JT26" s="71">
        <v>1</v>
      </c>
      <c r="JU26" s="71">
        <v>1</v>
      </c>
      <c r="JV26" s="71">
        <v>0</v>
      </c>
      <c r="JW26" s="71">
        <v>1</v>
      </c>
      <c r="JX26" s="71">
        <v>3</v>
      </c>
      <c r="JY26" s="71">
        <v>3</v>
      </c>
      <c r="JZ26" s="71">
        <v>0</v>
      </c>
      <c r="KA26" s="71">
        <v>7</v>
      </c>
      <c r="KB26" s="71">
        <v>0</v>
      </c>
      <c r="KC26" s="71">
        <v>0</v>
      </c>
      <c r="KD26" s="71">
        <v>0</v>
      </c>
      <c r="KE26" s="71">
        <v>0</v>
      </c>
      <c r="KF26" s="71">
        <v>0</v>
      </c>
      <c r="KG26" s="71">
        <v>1</v>
      </c>
      <c r="KH26" s="71">
        <v>0</v>
      </c>
      <c r="KI26" s="71">
        <v>1</v>
      </c>
      <c r="KJ26" s="71">
        <v>0</v>
      </c>
      <c r="KK26" s="71">
        <v>0</v>
      </c>
      <c r="KL26" s="71">
        <v>0</v>
      </c>
      <c r="KM26" s="71">
        <v>0</v>
      </c>
      <c r="KN26" s="71">
        <v>1</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1</v>
      </c>
      <c r="LH26" s="71">
        <v>0</v>
      </c>
      <c r="LI26" s="71">
        <v>0</v>
      </c>
      <c r="LJ26" s="71">
        <v>0</v>
      </c>
      <c r="LK26" s="71">
        <v>0</v>
      </c>
      <c r="LL26" s="71">
        <v>0</v>
      </c>
      <c r="LM26" s="71">
        <v>2</v>
      </c>
      <c r="LN26" s="71">
        <v>0</v>
      </c>
      <c r="LO26" s="71">
        <v>1</v>
      </c>
      <c r="LP26" s="71">
        <v>0</v>
      </c>
      <c r="LQ26" s="71">
        <v>0</v>
      </c>
      <c r="LR26" s="71">
        <v>2</v>
      </c>
      <c r="LS26" s="71">
        <v>0</v>
      </c>
      <c r="LT26" s="71">
        <v>0</v>
      </c>
      <c r="LU26" s="71">
        <v>0</v>
      </c>
      <c r="LV26" s="71">
        <v>1</v>
      </c>
      <c r="LW26" s="71">
        <v>0</v>
      </c>
      <c r="LX26" s="71">
        <v>0</v>
      </c>
      <c r="LY26" s="71">
        <v>2</v>
      </c>
      <c r="LZ26" s="71">
        <v>0</v>
      </c>
      <c r="MA26" s="71">
        <v>2</v>
      </c>
      <c r="MB26" s="71">
        <v>0</v>
      </c>
      <c r="MC26" s="71">
        <v>0</v>
      </c>
      <c r="MD26" s="71">
        <v>0</v>
      </c>
      <c r="ME26" s="71">
        <v>0</v>
      </c>
      <c r="MF26" s="71">
        <v>1</v>
      </c>
      <c r="MG26" s="71">
        <v>0</v>
      </c>
      <c r="MH26" s="71">
        <v>0</v>
      </c>
      <c r="MI26" s="71">
        <v>0</v>
      </c>
      <c r="MJ26" s="71">
        <v>0</v>
      </c>
      <c r="MK26" s="71">
        <v>0</v>
      </c>
      <c r="ML26" s="71">
        <v>0</v>
      </c>
      <c r="MM26" s="71">
        <v>1</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4</v>
      </c>
      <c r="NG26" s="71">
        <v>1</v>
      </c>
      <c r="NH26" s="71">
        <v>0</v>
      </c>
      <c r="NI26" s="71">
        <v>0</v>
      </c>
      <c r="NJ26" s="71">
        <v>0</v>
      </c>
      <c r="NK26" s="71">
        <v>1</v>
      </c>
      <c r="NL26" s="71">
        <v>2</v>
      </c>
      <c r="NM26" s="71">
        <v>1</v>
      </c>
      <c r="NN26" s="71">
        <v>0</v>
      </c>
      <c r="NO26" s="71">
        <v>3</v>
      </c>
      <c r="NP26" s="71">
        <v>0</v>
      </c>
      <c r="NQ26" s="71">
        <v>0</v>
      </c>
      <c r="NR26" s="71">
        <v>0</v>
      </c>
      <c r="NS26" s="71">
        <v>0</v>
      </c>
      <c r="NT26" s="71">
        <v>0</v>
      </c>
      <c r="NU26" s="71">
        <v>1</v>
      </c>
      <c r="NV26" s="71">
        <v>1</v>
      </c>
      <c r="NW26" s="71">
        <v>0</v>
      </c>
      <c r="NX26" s="71">
        <v>1</v>
      </c>
      <c r="NY26" s="71">
        <v>3</v>
      </c>
      <c r="NZ26" s="71">
        <v>3</v>
      </c>
      <c r="OA26" s="71">
        <v>0</v>
      </c>
      <c r="OB26" s="71">
        <v>7</v>
      </c>
      <c r="OC26" s="71">
        <v>0</v>
      </c>
      <c r="OD26" s="71">
        <v>0</v>
      </c>
      <c r="OE26" s="71">
        <v>0</v>
      </c>
      <c r="OF26" s="71">
        <v>0</v>
      </c>
      <c r="OG26" s="71">
        <v>0</v>
      </c>
      <c r="OH26" s="71">
        <v>1</v>
      </c>
      <c r="OI26" s="71">
        <v>0</v>
      </c>
      <c r="OJ26" s="71">
        <v>1</v>
      </c>
      <c r="OK26" s="71">
        <v>0</v>
      </c>
      <c r="OL26" s="71">
        <v>0</v>
      </c>
      <c r="OM26" s="71">
        <v>0</v>
      </c>
      <c r="ON26" s="71">
        <v>0</v>
      </c>
      <c r="OO26" s="71">
        <v>1</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1</v>
      </c>
      <c r="PI26" s="71">
        <v>0</v>
      </c>
      <c r="PJ26" s="71">
        <v>0</v>
      </c>
      <c r="PK26" s="71">
        <v>0</v>
      </c>
      <c r="PL26" s="71">
        <v>0</v>
      </c>
      <c r="PM26" s="71">
        <v>0</v>
      </c>
      <c r="PN26" s="71">
        <v>2</v>
      </c>
      <c r="PO26" s="71">
        <v>0</v>
      </c>
      <c r="PP26" s="71">
        <v>1</v>
      </c>
      <c r="PQ26" s="71">
        <v>0</v>
      </c>
      <c r="PR26" s="71">
        <v>0</v>
      </c>
      <c r="PS26" s="71">
        <v>2</v>
      </c>
      <c r="PT26" s="71">
        <v>0</v>
      </c>
      <c r="PU26" s="71">
        <v>0</v>
      </c>
      <c r="PV26" s="71">
        <v>0</v>
      </c>
      <c r="PW26" s="71">
        <v>1</v>
      </c>
      <c r="PX26" s="71">
        <v>0</v>
      </c>
      <c r="PY26" s="71">
        <v>0</v>
      </c>
      <c r="PZ26" s="71">
        <v>2</v>
      </c>
      <c r="QA26" s="71">
        <v>0</v>
      </c>
      <c r="QB26" s="71">
        <v>2</v>
      </c>
      <c r="QC26" s="71">
        <v>0</v>
      </c>
      <c r="QD26" s="71">
        <v>0</v>
      </c>
      <c r="QE26" s="71">
        <v>0</v>
      </c>
      <c r="QF26" s="71">
        <v>0</v>
      </c>
      <c r="QG26" s="71">
        <v>1</v>
      </c>
      <c r="QH26" s="71">
        <v>0</v>
      </c>
      <c r="QI26" s="71">
        <v>0</v>
      </c>
      <c r="QJ26" s="71">
        <v>0</v>
      </c>
      <c r="QK26" s="71">
        <v>0</v>
      </c>
      <c r="QL26" s="71">
        <v>0</v>
      </c>
      <c r="QM26" s="71">
        <v>0</v>
      </c>
      <c r="QN26" s="71">
        <v>1</v>
      </c>
      <c r="QO26" s="71">
        <v>0</v>
      </c>
      <c r="QP26" s="71">
        <v>0</v>
      </c>
      <c r="QQ26" s="71">
        <v>0</v>
      </c>
      <c r="QR26" s="71">
        <v>0</v>
      </c>
      <c r="QS26" s="71">
        <v>0</v>
      </c>
      <c r="QT26" s="71">
        <v>0</v>
      </c>
      <c r="QU26" s="71">
        <v>0</v>
      </c>
      <c r="QV26" s="71">
        <v>1</v>
      </c>
      <c r="QW26" s="71">
        <v>0</v>
      </c>
      <c r="QX26" s="71">
        <v>28</v>
      </c>
      <c r="QY26" s="71">
        <v>0</v>
      </c>
      <c r="QZ26" s="71">
        <v>2</v>
      </c>
      <c r="RA26" s="71">
        <v>1</v>
      </c>
      <c r="RB26" s="71">
        <v>0</v>
      </c>
      <c r="RC26" s="71">
        <v>1</v>
      </c>
      <c r="RD26" s="71">
        <v>2</v>
      </c>
      <c r="RE26" s="71">
        <v>3</v>
      </c>
      <c r="RF26" s="71">
        <v>0</v>
      </c>
      <c r="RG26" s="71">
        <v>1</v>
      </c>
      <c r="RH26" s="71">
        <v>2</v>
      </c>
      <c r="RI26" s="71">
        <v>2</v>
      </c>
      <c r="RJ26" s="71">
        <v>0</v>
      </c>
      <c r="RK26" s="71">
        <v>2</v>
      </c>
      <c r="RL26" s="71">
        <v>0</v>
      </c>
      <c r="RM26" s="71">
        <v>0</v>
      </c>
      <c r="RN26" s="71">
        <v>0</v>
      </c>
      <c r="RO26" s="71">
        <v>0</v>
      </c>
      <c r="RP26" s="71">
        <v>0</v>
      </c>
      <c r="RQ26" s="71">
        <v>1</v>
      </c>
      <c r="RR26" s="71">
        <v>0</v>
      </c>
      <c r="RS26" s="71">
        <v>28</v>
      </c>
      <c r="RT26" s="71">
        <v>0</v>
      </c>
      <c r="RU26" s="71">
        <v>2</v>
      </c>
      <c r="RV26" s="71">
        <v>1</v>
      </c>
      <c r="RW26" s="71">
        <v>0</v>
      </c>
      <c r="RX26" s="71">
        <v>1</v>
      </c>
      <c r="RY26" s="71">
        <v>2</v>
      </c>
      <c r="RZ26" s="71">
        <v>3</v>
      </c>
      <c r="SA26" s="71">
        <v>0</v>
      </c>
      <c r="SB26" s="71">
        <v>1</v>
      </c>
      <c r="SC26" s="71">
        <v>2</v>
      </c>
      <c r="SD26" s="71">
        <v>2</v>
      </c>
      <c r="SE26" s="71">
        <v>0</v>
      </c>
      <c r="SF26" s="71">
        <v>2</v>
      </c>
      <c r="SG26" s="71">
        <v>0</v>
      </c>
      <c r="SH26" s="71">
        <v>0</v>
      </c>
    </row>
    <row r="27" spans="1:502">
      <c r="A27" s="16" t="s">
        <v>1859</v>
      </c>
      <c r="B27" s="70">
        <v>19</v>
      </c>
      <c r="C27" s="70">
        <v>19</v>
      </c>
      <c r="D27" s="70">
        <v>1</v>
      </c>
      <c r="E27" s="70">
        <v>2022</v>
      </c>
      <c r="F27" s="70" t="s">
        <v>161</v>
      </c>
      <c r="G27" s="1073" t="s">
        <v>1840</v>
      </c>
      <c r="H27" s="70" t="s">
        <v>1841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1860</v>
      </c>
      <c r="B28" s="70">
        <v>20</v>
      </c>
      <c r="C28" s="70">
        <v>20</v>
      </c>
      <c r="D28" s="70">
        <v>1</v>
      </c>
      <c r="E28" s="70">
        <v>2023</v>
      </c>
      <c r="F28" s="70" t="s">
        <v>1539</v>
      </c>
      <c r="G28" s="1073" t="s">
        <v>1840</v>
      </c>
      <c r="H28" s="70" t="s">
        <v>1841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1861</v>
      </c>
      <c r="B29" s="70">
        <v>21</v>
      </c>
      <c r="C29" s="70">
        <v>21</v>
      </c>
      <c r="D29" s="70">
        <v>1</v>
      </c>
      <c r="E29" s="70">
        <v>2024</v>
      </c>
      <c r="F29" s="70" t="s">
        <v>1558</v>
      </c>
      <c r="G29" s="1073" t="s">
        <v>1840</v>
      </c>
      <c r="H29" s="70" t="s">
        <v>1841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1568</v>
      </c>
      <c r="G30" s="1073" t="s">
        <v>1840</v>
      </c>
      <c r="H30" s="70" t="s">
        <v>1841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1569</v>
      </c>
      <c r="G31" s="1073" t="s">
        <v>1840</v>
      </c>
      <c r="H31" s="70" t="s">
        <v>1841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1570</v>
      </c>
      <c r="G32" s="1073" t="s">
        <v>1840</v>
      </c>
      <c r="H32" s="70" t="s">
        <v>1841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1571</v>
      </c>
      <c r="G33" s="1073" t="s">
        <v>1840</v>
      </c>
      <c r="H33" s="70" t="s">
        <v>1841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1572</v>
      </c>
      <c r="G34" s="1073" t="s">
        <v>1840</v>
      </c>
      <c r="H34" s="70" t="s">
        <v>1841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1573</v>
      </c>
      <c r="G35" s="1073" t="s">
        <v>1840</v>
      </c>
      <c r="H35" s="70" t="s">
        <v>1841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1558</v>
      </c>
      <c r="G10" s="1073" t="s">
        <v>2407</v>
      </c>
      <c r="H10" s="70" t="s">
        <v>2408</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1861</v>
      </c>
      <c r="B11" s="70">
        <v>3</v>
      </c>
      <c r="C11" s="70">
        <v>18</v>
      </c>
      <c r="D11" s="70">
        <v>3</v>
      </c>
      <c r="E11" s="70">
        <v>2024</v>
      </c>
      <c r="F11" s="70" t="s">
        <v>1558</v>
      </c>
      <c r="G11" s="1073" t="s">
        <v>1840</v>
      </c>
      <c r="H11" s="70" t="s">
        <v>1841</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1558</v>
      </c>
      <c r="G12" s="1073" t="s">
        <v>2391</v>
      </c>
      <c r="H12" s="70" t="s">
        <v>2392</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1558</v>
      </c>
      <c r="G13" s="1073" t="s">
        <v>1652</v>
      </c>
      <c r="H13" s="70" t="s">
        <v>1653</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2414</v>
      </c>
      <c r="B14" s="70">
        <v>6</v>
      </c>
      <c r="C14" s="70">
        <v>18</v>
      </c>
      <c r="D14" s="70">
        <v>6</v>
      </c>
      <c r="E14" s="70">
        <v>2024</v>
      </c>
      <c r="F14" s="70" t="s">
        <v>1558</v>
      </c>
      <c r="G14" s="1073" t="s">
        <v>2411</v>
      </c>
      <c r="H14" s="70" t="s">
        <v>2412</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1679</v>
      </c>
      <c r="B15" s="70">
        <v>7</v>
      </c>
      <c r="C15" s="70">
        <v>18</v>
      </c>
      <c r="D15" s="70">
        <v>7</v>
      </c>
      <c r="E15" s="70">
        <v>2024</v>
      </c>
      <c r="F15" s="70" t="s">
        <v>1558</v>
      </c>
      <c r="G15" s="1073" t="s">
        <v>1676</v>
      </c>
      <c r="H15" s="70" t="s">
        <v>1677</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1691</v>
      </c>
      <c r="B16" s="70">
        <v>8</v>
      </c>
      <c r="C16" s="70">
        <v>18</v>
      </c>
      <c r="D16" s="70">
        <v>8</v>
      </c>
      <c r="E16" s="70">
        <v>2024</v>
      </c>
      <c r="F16" s="70" t="s">
        <v>1558</v>
      </c>
      <c r="G16" s="1073" t="s">
        <v>1688</v>
      </c>
      <c r="H16" s="70" t="s">
        <v>1689</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2363</v>
      </c>
      <c r="B17" s="70">
        <v>9</v>
      </c>
      <c r="C17" s="70">
        <v>18</v>
      </c>
      <c r="D17" s="70">
        <v>9</v>
      </c>
      <c r="E17" s="70">
        <v>2024</v>
      </c>
      <c r="F17" s="70" t="s">
        <v>1558</v>
      </c>
      <c r="G17" s="1073" t="s">
        <v>2342</v>
      </c>
      <c r="H17" s="70" t="s">
        <v>2343</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1683</v>
      </c>
      <c r="B18" s="70">
        <v>10</v>
      </c>
      <c r="C18" s="70">
        <v>18</v>
      </c>
      <c r="D18" s="70">
        <v>10</v>
      </c>
      <c r="E18" s="70">
        <v>2024</v>
      </c>
      <c r="F18" s="70" t="s">
        <v>1558</v>
      </c>
      <c r="G18" s="1073" t="s">
        <v>1680</v>
      </c>
      <c r="H18" s="70" t="s">
        <v>1681</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1663</v>
      </c>
      <c r="B19" s="70">
        <v>11</v>
      </c>
      <c r="C19" s="70">
        <v>18</v>
      </c>
      <c r="D19" s="70">
        <v>11</v>
      </c>
      <c r="E19" s="70">
        <v>2024</v>
      </c>
      <c r="F19" s="70" t="s">
        <v>1558</v>
      </c>
      <c r="G19" s="1073" t="s">
        <v>1660</v>
      </c>
      <c r="H19" s="70" t="s">
        <v>1661</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1699</v>
      </c>
      <c r="B21" s="70">
        <v>13</v>
      </c>
      <c r="C21" s="70">
        <v>18</v>
      </c>
      <c r="D21" s="70">
        <v>13</v>
      </c>
      <c r="E21" s="70">
        <v>2024</v>
      </c>
      <c r="F21" s="70" t="s">
        <v>1558</v>
      </c>
      <c r="G21" s="1073" t="s">
        <v>1696</v>
      </c>
      <c r="H21" s="70" t="s">
        <v>1697</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1687</v>
      </c>
      <c r="B23" s="70">
        <v>15</v>
      </c>
      <c r="C23" s="70">
        <v>18</v>
      </c>
      <c r="D23" s="70">
        <v>15</v>
      </c>
      <c r="E23" s="70">
        <v>2024</v>
      </c>
      <c r="F23" s="70" t="s">
        <v>1558</v>
      </c>
      <c r="G23" s="1073" t="s">
        <v>1684</v>
      </c>
      <c r="H23" s="70" t="s">
        <v>1685</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2398</v>
      </c>
      <c r="B24" s="70">
        <v>16</v>
      </c>
      <c r="C24" s="70">
        <v>18</v>
      </c>
      <c r="D24" s="70">
        <v>16</v>
      </c>
      <c r="E24" s="70">
        <v>2024</v>
      </c>
      <c r="F24" s="70" t="s">
        <v>1558</v>
      </c>
      <c r="G24" s="1073" t="s">
        <v>2395</v>
      </c>
      <c r="H24" s="70" t="s">
        <v>2396</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1558</v>
      </c>
      <c r="G25" s="1073" t="s">
        <v>2387</v>
      </c>
      <c r="H25" s="70" t="s">
        <v>2388</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1558</v>
      </c>
      <c r="G26" s="1073" t="s">
        <v>1644</v>
      </c>
      <c r="H26" s="70" t="s">
        <v>1645</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1719</v>
      </c>
      <c r="B27" s="70">
        <v>19</v>
      </c>
      <c r="C27" s="70">
        <v>18</v>
      </c>
      <c r="D27" s="70">
        <v>19</v>
      </c>
      <c r="E27" s="70">
        <v>2024</v>
      </c>
      <c r="F27" s="70" t="s">
        <v>1558</v>
      </c>
      <c r="G27" s="1073" t="s">
        <v>1716</v>
      </c>
      <c r="H27" s="70" t="s">
        <v>1717</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1558</v>
      </c>
      <c r="G28" s="1073" t="s">
        <v>1700</v>
      </c>
      <c r="H28" s="70" t="s">
        <v>1701</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1558</v>
      </c>
      <c r="G29" s="1073" t="s">
        <v>1704</v>
      </c>
      <c r="H29" s="70" t="s">
        <v>1705</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1558</v>
      </c>
      <c r="G30" s="1073" t="s">
        <v>1664</v>
      </c>
      <c r="H30" s="70" t="s">
        <v>1665</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1675</v>
      </c>
      <c r="B31" s="70">
        <v>23</v>
      </c>
      <c r="C31" s="70">
        <v>18</v>
      </c>
      <c r="D31" s="70">
        <v>23</v>
      </c>
      <c r="E31" s="70">
        <v>2024</v>
      </c>
      <c r="F31" s="70" t="s">
        <v>1558</v>
      </c>
      <c r="G31" s="1073" t="s">
        <v>1672</v>
      </c>
      <c r="H31" s="70" t="s">
        <v>1673</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1558</v>
      </c>
      <c r="G32" s="1073" t="s">
        <v>1640</v>
      </c>
      <c r="H32" s="70" t="s">
        <v>1641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2418</v>
      </c>
      <c r="B33" s="70">
        <v>25</v>
      </c>
      <c r="C33" s="70">
        <v>18</v>
      </c>
      <c r="D33" s="70">
        <v>25</v>
      </c>
      <c r="E33" s="70">
        <v>2024</v>
      </c>
      <c r="F33" s="70" t="s">
        <v>1558</v>
      </c>
      <c r="G33" s="1073" t="s">
        <v>2415</v>
      </c>
      <c r="H33" s="70" t="s">
        <v>2416</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1711</v>
      </c>
      <c r="B34" s="70">
        <v>26</v>
      </c>
      <c r="C34" s="70">
        <v>18</v>
      </c>
      <c r="D34" s="70">
        <v>26</v>
      </c>
      <c r="E34" s="70">
        <v>2024</v>
      </c>
      <c r="F34" s="70" t="s">
        <v>1558</v>
      </c>
      <c r="G34" s="1073" t="s">
        <v>1708</v>
      </c>
      <c r="H34" s="70" t="s">
        <v>1709</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2406</v>
      </c>
      <c r="B36" s="70">
        <v>28</v>
      </c>
      <c r="C36" s="70">
        <v>18</v>
      </c>
      <c r="D36" s="70">
        <v>28</v>
      </c>
      <c r="E36" s="70">
        <v>2024</v>
      </c>
      <c r="F36" s="70" t="s">
        <v>1558</v>
      </c>
      <c r="G36" s="1073" t="s">
        <v>2403</v>
      </c>
      <c r="H36" s="70" t="s">
        <v>2404</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2402</v>
      </c>
      <c r="B37" s="70">
        <v>29</v>
      </c>
      <c r="C37" s="70">
        <v>18</v>
      </c>
      <c r="D37" s="70">
        <v>29</v>
      </c>
      <c r="E37" s="70">
        <v>2024</v>
      </c>
      <c r="F37" s="70" t="s">
        <v>1558</v>
      </c>
      <c r="G37" s="1073" t="s">
        <v>2399</v>
      </c>
      <c r="H37" s="70" t="s">
        <v>2400</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1715</v>
      </c>
      <c r="B38" s="70">
        <v>30</v>
      </c>
      <c r="C38" s="70">
        <v>18</v>
      </c>
      <c r="D38" s="70">
        <v>30</v>
      </c>
      <c r="E38" s="70">
        <v>2024</v>
      </c>
      <c r="F38" s="70" t="s">
        <v>1558</v>
      </c>
      <c r="G38" s="1073" t="s">
        <v>1712</v>
      </c>
      <c r="H38" s="70" t="s">
        <v>1713</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1558</v>
      </c>
      <c r="G39" s="1073" t="s">
        <v>1648</v>
      </c>
      <c r="H39" s="70" t="s">
        <v>1649</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1695</v>
      </c>
      <c r="B40" s="70">
        <v>32</v>
      </c>
      <c r="C40" s="70">
        <v>18</v>
      </c>
      <c r="D40" s="70">
        <v>32</v>
      </c>
      <c r="E40" s="70">
        <v>2024</v>
      </c>
      <c r="F40" s="70" t="s">
        <v>1558</v>
      </c>
      <c r="G40" s="1073" t="s">
        <v>1692</v>
      </c>
      <c r="H40" s="70" t="s">
        <v>1693</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1558</v>
      </c>
      <c r="G41" s="1073" t="s">
        <v>1656</v>
      </c>
      <c r="H41" s="70" t="s">
        <v>1657</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1859</v>
      </c>
      <c r="B191" s="70">
        <v>183</v>
      </c>
      <c r="C191" s="70">
        <v>16</v>
      </c>
      <c r="D191" s="70">
        <v>3</v>
      </c>
      <c r="E191" s="70">
        <v>2022</v>
      </c>
      <c r="F191" s="70" t="s">
        <v>161</v>
      </c>
      <c r="G191" s="1073" t="s">
        <v>1840</v>
      </c>
      <c r="H191" s="70" t="s">
        <v>1841</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2413</v>
      </c>
      <c r="B194" s="70">
        <v>186</v>
      </c>
      <c r="C194" s="70">
        <v>16</v>
      </c>
      <c r="D194" s="70">
        <v>6</v>
      </c>
      <c r="E194" s="70">
        <v>2022</v>
      </c>
      <c r="F194" s="70" t="s">
        <v>161</v>
      </c>
      <c r="G194" s="1073" t="s">
        <v>2411</v>
      </c>
      <c r="H194" s="70" t="s">
        <v>2412</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1678</v>
      </c>
      <c r="B195" s="70">
        <v>187</v>
      </c>
      <c r="C195" s="70">
        <v>16</v>
      </c>
      <c r="D195" s="70">
        <v>7</v>
      </c>
      <c r="E195" s="70">
        <v>2022</v>
      </c>
      <c r="F195" s="70" t="s">
        <v>161</v>
      </c>
      <c r="G195" s="1073" t="s">
        <v>1676</v>
      </c>
      <c r="H195" s="70" t="s">
        <v>1677</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1690</v>
      </c>
      <c r="B196" s="70">
        <v>188</v>
      </c>
      <c r="C196" s="70">
        <v>16</v>
      </c>
      <c r="D196" s="70">
        <v>8</v>
      </c>
      <c r="E196" s="70">
        <v>2022</v>
      </c>
      <c r="F196" s="70" t="s">
        <v>161</v>
      </c>
      <c r="G196" s="1073" t="s">
        <v>1688</v>
      </c>
      <c r="H196" s="70" t="s">
        <v>1689</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2361</v>
      </c>
      <c r="B197" s="70">
        <v>189</v>
      </c>
      <c r="C197" s="70">
        <v>16</v>
      </c>
      <c r="D197" s="70">
        <v>9</v>
      </c>
      <c r="E197" s="70">
        <v>2022</v>
      </c>
      <c r="F197" s="70" t="s">
        <v>161</v>
      </c>
      <c r="G197" s="1073" t="s">
        <v>2342</v>
      </c>
      <c r="H197" s="70" t="s">
        <v>2343</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1682</v>
      </c>
      <c r="B198" s="70">
        <v>190</v>
      </c>
      <c r="C198" s="70">
        <v>16</v>
      </c>
      <c r="D198" s="70">
        <v>10</v>
      </c>
      <c r="E198" s="70">
        <v>2022</v>
      </c>
      <c r="F198" s="70" t="s">
        <v>161</v>
      </c>
      <c r="G198" s="1073" t="s">
        <v>1680</v>
      </c>
      <c r="H198" s="70" t="s">
        <v>1681</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1662</v>
      </c>
      <c r="B199" s="70">
        <v>191</v>
      </c>
      <c r="C199" s="70">
        <v>16</v>
      </c>
      <c r="D199" s="70">
        <v>11</v>
      </c>
      <c r="E199" s="70">
        <v>2022</v>
      </c>
      <c r="F199" s="70" t="s">
        <v>161</v>
      </c>
      <c r="G199" s="1073" t="s">
        <v>1660</v>
      </c>
      <c r="H199" s="70" t="s">
        <v>1661</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1698</v>
      </c>
      <c r="B201" s="70">
        <v>193</v>
      </c>
      <c r="C201" s="70">
        <v>16</v>
      </c>
      <c r="D201" s="70">
        <v>13</v>
      </c>
      <c r="E201" s="70">
        <v>2022</v>
      </c>
      <c r="F201" s="70" t="s">
        <v>161</v>
      </c>
      <c r="G201" s="1073" t="s">
        <v>1696</v>
      </c>
      <c r="H201" s="70" t="s">
        <v>1697</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1686</v>
      </c>
      <c r="B203" s="70">
        <v>195</v>
      </c>
      <c r="C203" s="70">
        <v>16</v>
      </c>
      <c r="D203" s="70">
        <v>15</v>
      </c>
      <c r="E203" s="70">
        <v>2022</v>
      </c>
      <c r="F203" s="70" t="s">
        <v>161</v>
      </c>
      <c r="G203" s="1073" t="s">
        <v>1684</v>
      </c>
      <c r="H203" s="70" t="s">
        <v>1685</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2397</v>
      </c>
      <c r="B204" s="70">
        <v>196</v>
      </c>
      <c r="C204" s="70">
        <v>16</v>
      </c>
      <c r="D204" s="70">
        <v>16</v>
      </c>
      <c r="E204" s="70">
        <v>2022</v>
      </c>
      <c r="F204" s="70" t="s">
        <v>161</v>
      </c>
      <c r="G204" s="1073" t="s">
        <v>2395</v>
      </c>
      <c r="H204" s="70" t="s">
        <v>2396</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1718</v>
      </c>
      <c r="B207" s="70">
        <v>199</v>
      </c>
      <c r="C207" s="70">
        <v>16</v>
      </c>
      <c r="D207" s="70">
        <v>19</v>
      </c>
      <c r="E207" s="70">
        <v>2022</v>
      </c>
      <c r="F207" s="70" t="s">
        <v>161</v>
      </c>
      <c r="G207" s="1073" t="s">
        <v>1716</v>
      </c>
      <c r="H207" s="70" t="s">
        <v>1717</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1674</v>
      </c>
      <c r="B211" s="70">
        <v>203</v>
      </c>
      <c r="C211" s="70">
        <v>16</v>
      </c>
      <c r="D211" s="70">
        <v>23</v>
      </c>
      <c r="E211" s="70">
        <v>2022</v>
      </c>
      <c r="F211" s="70" t="s">
        <v>161</v>
      </c>
      <c r="G211" s="1073" t="s">
        <v>1672</v>
      </c>
      <c r="H211" s="70" t="s">
        <v>1673</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2417</v>
      </c>
      <c r="B213" s="70">
        <v>205</v>
      </c>
      <c r="C213" s="70">
        <v>16</v>
      </c>
      <c r="D213" s="70">
        <v>25</v>
      </c>
      <c r="E213" s="70">
        <v>2022</v>
      </c>
      <c r="F213" s="70" t="s">
        <v>161</v>
      </c>
      <c r="G213" s="1073" t="s">
        <v>2415</v>
      </c>
      <c r="H213" s="70" t="s">
        <v>2416</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1710</v>
      </c>
      <c r="B214" s="70">
        <v>206</v>
      </c>
      <c r="C214" s="70">
        <v>16</v>
      </c>
      <c r="D214" s="70">
        <v>26</v>
      </c>
      <c r="E214" s="70">
        <v>2022</v>
      </c>
      <c r="F214" s="70" t="s">
        <v>161</v>
      </c>
      <c r="G214" s="1073" t="s">
        <v>1708</v>
      </c>
      <c r="H214" s="70" t="s">
        <v>1709</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2405</v>
      </c>
      <c r="B216" s="70">
        <v>208</v>
      </c>
      <c r="C216" s="70">
        <v>16</v>
      </c>
      <c r="D216" s="70">
        <v>28</v>
      </c>
      <c r="E216" s="70">
        <v>2022</v>
      </c>
      <c r="F216" s="70" t="s">
        <v>161</v>
      </c>
      <c r="G216" s="1073" t="s">
        <v>2403</v>
      </c>
      <c r="H216" s="70" t="s">
        <v>2404</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2401</v>
      </c>
      <c r="B217" s="70">
        <v>209</v>
      </c>
      <c r="C217" s="70">
        <v>16</v>
      </c>
      <c r="D217" s="70">
        <v>29</v>
      </c>
      <c r="E217" s="70">
        <v>2022</v>
      </c>
      <c r="F217" s="70" t="s">
        <v>161</v>
      </c>
      <c r="G217" s="1073" t="s">
        <v>2399</v>
      </c>
      <c r="H217" s="70" t="s">
        <v>2400</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1714</v>
      </c>
      <c r="B218" s="70">
        <v>210</v>
      </c>
      <c r="C218" s="70">
        <v>16</v>
      </c>
      <c r="D218" s="70">
        <v>30</v>
      </c>
      <c r="E218" s="70">
        <v>2022</v>
      </c>
      <c r="F218" s="70" t="s">
        <v>161</v>
      </c>
      <c r="G218" s="1073" t="s">
        <v>1712</v>
      </c>
      <c r="H218" s="70" t="s">
        <v>1713</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1694</v>
      </c>
      <c r="B220" s="70">
        <v>212</v>
      </c>
      <c r="C220" s="70">
        <v>16</v>
      </c>
      <c r="D220" s="70">
        <v>32</v>
      </c>
      <c r="E220" s="70">
        <v>2022</v>
      </c>
      <c r="F220" s="70" t="s">
        <v>161</v>
      </c>
      <c r="G220" s="1073" t="s">
        <v>1692</v>
      </c>
      <c r="H220" s="70" t="s">
        <v>1693</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1840</v>
      </c>
      <c r="H6" s="77" t="s">
        <v>1841</v>
      </c>
      <c r="I6" s="77" t="s">
        <v>2420</v>
      </c>
      <c r="J6" s="77" t="s">
        <v>2421</v>
      </c>
      <c r="K6" s="1080">
        <v>5</v>
      </c>
      <c r="L6" s="1081">
        <v>17</v>
      </c>
      <c r="M6" s="1044"/>
      <c r="N6" s="988">
        <v>1</v>
      </c>
      <c r="O6" s="77" t="s">
        <v>1725</v>
      </c>
      <c r="P6" s="77" t="s">
        <v>1726</v>
      </c>
      <c r="Q6" s="77" t="s">
        <v>1501</v>
      </c>
      <c r="R6" s="16"/>
      <c r="S6" s="77">
        <v>1</v>
      </c>
      <c r="T6" s="77" t="s">
        <v>1840</v>
      </c>
      <c r="U6" s="77" t="s">
        <v>1841</v>
      </c>
      <c r="V6" s="77" t="s">
        <v>1501</v>
      </c>
      <c r="W6" s="16"/>
      <c r="X6" s="77">
        <v>1</v>
      </c>
      <c r="Y6" s="692" t="s">
        <v>1725</v>
      </c>
      <c r="Z6" s="77" t="s">
        <v>1726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1748</v>
      </c>
      <c r="P7" s="77" t="s">
        <v>1749</v>
      </c>
      <c r="Q7" s="77" t="s">
        <v>1501</v>
      </c>
      <c r="R7" s="16"/>
      <c r="S7" s="77">
        <v>2</v>
      </c>
      <c r="T7" s="76" t="s">
        <v>795</v>
      </c>
      <c r="U7" s="77" t="s">
        <v>1503</v>
      </c>
      <c r="V7" s="77" t="s">
        <v>1503</v>
      </c>
      <c r="W7" s="16"/>
      <c r="X7" s="77">
        <v>2</v>
      </c>
      <c r="Y7" s="692" t="s">
        <v>1748</v>
      </c>
      <c r="Z7" s="77" t="s">
        <v>1749</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1771</v>
      </c>
      <c r="P8" s="77" t="s">
        <v>1772</v>
      </c>
      <c r="Q8" s="77" t="s">
        <v>1501</v>
      </c>
      <c r="R8" s="16"/>
      <c r="S8" s="16"/>
      <c r="T8" s="16"/>
      <c r="U8" s="16"/>
      <c r="V8" s="16"/>
      <c r="W8" s="16"/>
      <c r="X8" s="77">
        <v>3</v>
      </c>
      <c r="Y8" s="692" t="s">
        <v>1771</v>
      </c>
      <c r="Z8" s="77" t="s">
        <v>1772</v>
      </c>
      <c r="AA8" s="77" t="s">
        <v>1501</v>
      </c>
      <c r="AB8" s="16"/>
      <c r="AC8" s="77">
        <v>3</v>
      </c>
      <c r="AD8" s="77" t="s">
        <v>1840</v>
      </c>
      <c r="AE8" s="77" t="s">
        <v>1841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1794</v>
      </c>
      <c r="P9" s="77" t="s">
        <v>1795</v>
      </c>
      <c r="Q9" s="77" t="s">
        <v>1501</v>
      </c>
      <c r="R9" s="16"/>
      <c r="S9" s="16"/>
      <c r="T9" s="16"/>
      <c r="U9" s="16"/>
      <c r="V9" s="16"/>
      <c r="W9" s="16"/>
      <c r="X9" s="77">
        <v>4</v>
      </c>
      <c r="Y9" s="692" t="s">
        <v>1794</v>
      </c>
      <c r="Z9" s="77" t="s">
        <v>1795</v>
      </c>
      <c r="AA9" s="77" t="s">
        <v>1501</v>
      </c>
      <c r="AB9" s="16"/>
      <c r="AC9" s="77">
        <v>4</v>
      </c>
      <c r="AD9" s="77" t="s">
        <v>2391</v>
      </c>
      <c r="AE9" s="77" t="s">
        <v>2392</v>
      </c>
      <c r="AF9" s="77" t="s">
        <v>1501</v>
      </c>
    </row>
    <row r="10" spans="1:32" ht="12">
      <c r="A10" s="16"/>
      <c r="B10" s="16"/>
      <c r="C10" s="16"/>
      <c r="D10" s="16"/>
      <c r="F10" s="75" t="s">
        <v>1501</v>
      </c>
      <c r="G10" s="76" t="s">
        <v>1840</v>
      </c>
      <c r="H10" s="77" t="s">
        <v>1841</v>
      </c>
      <c r="I10" s="77" t="s">
        <v>2420</v>
      </c>
      <c r="J10" s="77" t="s">
        <v>2421</v>
      </c>
      <c r="K10" s="1079">
        <v>5</v>
      </c>
      <c r="L10" s="1045">
        <v>17</v>
      </c>
      <c r="M10" s="1044"/>
      <c r="N10" s="988">
        <v>5</v>
      </c>
      <c r="O10" s="77" t="s">
        <v>1817</v>
      </c>
      <c r="P10" s="77" t="s">
        <v>1818</v>
      </c>
      <c r="Q10" s="77" t="s">
        <v>1501</v>
      </c>
      <c r="R10" s="16"/>
      <c r="S10" s="16"/>
      <c r="T10" s="16"/>
      <c r="U10" s="16"/>
      <c r="V10" s="16"/>
      <c r="W10" s="16"/>
      <c r="X10" s="77">
        <v>5</v>
      </c>
      <c r="Y10" s="692" t="s">
        <v>1817</v>
      </c>
      <c r="Z10" s="77" t="s">
        <v>1818</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1840</v>
      </c>
      <c r="P11" s="77" t="s">
        <v>1841</v>
      </c>
      <c r="Q11" s="77" t="s">
        <v>1501</v>
      </c>
      <c r="R11" s="16"/>
      <c r="S11" s="16"/>
      <c r="T11" s="16"/>
      <c r="U11" s="16"/>
      <c r="V11" s="16"/>
      <c r="W11" s="16"/>
      <c r="X11" s="77">
        <v>6</v>
      </c>
      <c r="Y11" s="692" t="s">
        <v>1840</v>
      </c>
      <c r="Z11" s="77" t="s">
        <v>1841</v>
      </c>
      <c r="AA11" s="77" t="s">
        <v>1501</v>
      </c>
      <c r="AB11" s="16"/>
      <c r="AC11" s="77">
        <v>6</v>
      </c>
      <c r="AD11" s="77" t="s">
        <v>2411</v>
      </c>
      <c r="AE11" s="77" t="s">
        <v>2412</v>
      </c>
      <c r="AF11" s="77" t="s">
        <v>1501</v>
      </c>
    </row>
    <row r="12" spans="1:32" ht="12">
      <c r="A12" s="16"/>
      <c r="B12" s="16"/>
      <c r="C12" s="16"/>
      <c r="D12" s="16"/>
      <c r="F12" s="75" t="s">
        <v>1505</v>
      </c>
      <c r="G12" s="76" t="s">
        <v>1840</v>
      </c>
      <c r="H12" s="77"/>
      <c r="I12" s="77" t="s">
        <v>1840</v>
      </c>
      <c r="J12" s="77"/>
      <c r="K12" s="1079" t="s">
        <v>1544</v>
      </c>
      <c r="L12" s="1045"/>
      <c r="M12" s="1044"/>
      <c r="N12" s="988">
        <v>7</v>
      </c>
      <c r="O12" s="77" t="s">
        <v>1863</v>
      </c>
      <c r="P12" s="77" t="s">
        <v>1864</v>
      </c>
      <c r="Q12" s="77" t="s">
        <v>1501</v>
      </c>
      <c r="R12" s="16"/>
      <c r="S12" s="16"/>
      <c r="T12" s="16"/>
      <c r="U12" s="16"/>
      <c r="V12" s="16"/>
      <c r="W12" s="16"/>
      <c r="X12" s="77">
        <v>7</v>
      </c>
      <c r="Y12" s="692" t="s">
        <v>1863</v>
      </c>
      <c r="Z12" s="77" t="s">
        <v>1864</v>
      </c>
      <c r="AA12" s="77" t="s">
        <v>1501</v>
      </c>
      <c r="AB12" s="16"/>
      <c r="AC12" s="77">
        <v>7</v>
      </c>
      <c r="AD12" s="77" t="s">
        <v>1676</v>
      </c>
      <c r="AE12" s="77" t="s">
        <v>1677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1886</v>
      </c>
      <c r="P13" s="77" t="s">
        <v>1887</v>
      </c>
      <c r="Q13" s="77" t="s">
        <v>1501</v>
      </c>
      <c r="R13" s="16"/>
      <c r="S13" s="16"/>
      <c r="T13" s="16"/>
      <c r="U13" s="16"/>
      <c r="V13" s="16"/>
      <c r="W13" s="16"/>
      <c r="X13" s="77">
        <v>8</v>
      </c>
      <c r="Y13" s="692" t="s">
        <v>1886</v>
      </c>
      <c r="Z13" s="77" t="s">
        <v>1887</v>
      </c>
      <c r="AA13" s="77" t="s">
        <v>1501</v>
      </c>
      <c r="AB13" s="16"/>
      <c r="AC13" s="77">
        <v>8</v>
      </c>
      <c r="AD13" s="77" t="s">
        <v>1688</v>
      </c>
      <c r="AE13" s="77" t="s">
        <v>1689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1721</v>
      </c>
      <c r="P14" s="77" t="s">
        <v>1722</v>
      </c>
      <c r="Q14" s="77" t="s">
        <v>1501</v>
      </c>
      <c r="R14" s="16"/>
      <c r="S14" s="16"/>
      <c r="T14" s="16"/>
      <c r="U14" s="16"/>
      <c r="V14" s="16"/>
      <c r="W14" s="16"/>
      <c r="X14" s="77">
        <v>9</v>
      </c>
      <c r="Y14" s="692" t="s">
        <v>1721</v>
      </c>
      <c r="Z14" s="77" t="s">
        <v>1722</v>
      </c>
      <c r="AA14" s="77" t="s">
        <v>1501</v>
      </c>
      <c r="AB14" s="16"/>
      <c r="AC14" s="77">
        <v>9</v>
      </c>
      <c r="AD14" s="77" t="s">
        <v>2342</v>
      </c>
      <c r="AE14" s="77" t="s">
        <v>2343</v>
      </c>
      <c r="AF14" s="77" t="s">
        <v>1501</v>
      </c>
    </row>
    <row r="15" spans="1:32" ht="12">
      <c r="A15" s="16"/>
      <c r="B15" s="16"/>
      <c r="C15" s="16"/>
      <c r="D15" s="16"/>
      <c r="E15" s="16"/>
      <c r="F15" s="16"/>
      <c r="G15" s="16"/>
      <c r="H15" s="16"/>
      <c r="I15" s="16"/>
      <c r="J15" s="16"/>
      <c r="K15" s="1044"/>
      <c r="L15" s="1044"/>
      <c r="M15" s="1044"/>
      <c r="N15" s="988">
        <v>10</v>
      </c>
      <c r="O15" s="77" t="s">
        <v>1928</v>
      </c>
      <c r="P15" s="77" t="s">
        <v>1929</v>
      </c>
      <c r="Q15" s="77" t="s">
        <v>1501</v>
      </c>
      <c r="R15" s="16"/>
      <c r="S15" s="16"/>
      <c r="T15" s="16"/>
      <c r="U15" s="16"/>
      <c r="V15" s="16"/>
      <c r="W15" s="16"/>
      <c r="X15" s="77">
        <v>10</v>
      </c>
      <c r="Y15" s="692" t="s">
        <v>1928</v>
      </c>
      <c r="Z15" s="77" t="s">
        <v>1929</v>
      </c>
      <c r="AA15" s="77" t="s">
        <v>1501</v>
      </c>
      <c r="AB15" s="16"/>
      <c r="AC15" s="77">
        <v>10</v>
      </c>
      <c r="AD15" s="77" t="s">
        <v>1680</v>
      </c>
      <c r="AE15" s="77" t="s">
        <v>1681</v>
      </c>
      <c r="AF15" s="77" t="s">
        <v>1501</v>
      </c>
    </row>
    <row r="16" spans="1:32" ht="12">
      <c r="A16" s="16"/>
      <c r="B16" s="16"/>
      <c r="C16" s="16"/>
      <c r="D16" s="16"/>
      <c r="E16" s="16"/>
      <c r="F16" s="16"/>
      <c r="G16" s="16"/>
      <c r="H16" s="16"/>
      <c r="I16" s="16"/>
      <c r="J16" s="16"/>
      <c r="K16" s="1044"/>
      <c r="L16" s="1044"/>
      <c r="M16" s="1044"/>
      <c r="N16" s="988">
        <v>11</v>
      </c>
      <c r="O16" s="77" t="s">
        <v>1951</v>
      </c>
      <c r="P16" s="77" t="s">
        <v>1952</v>
      </c>
      <c r="Q16" s="77" t="s">
        <v>1501</v>
      </c>
      <c r="R16" s="16"/>
      <c r="S16" s="16"/>
      <c r="T16" s="16"/>
      <c r="U16" s="16"/>
      <c r="V16" s="16"/>
      <c r="W16" s="16"/>
      <c r="X16" s="77">
        <v>11</v>
      </c>
      <c r="Y16" s="692" t="s">
        <v>1951</v>
      </c>
      <c r="Z16" s="77" t="s">
        <v>1952</v>
      </c>
      <c r="AA16" s="77" t="s">
        <v>1501</v>
      </c>
      <c r="AB16" s="16"/>
      <c r="AC16" s="77">
        <v>11</v>
      </c>
      <c r="AD16" s="77" t="s">
        <v>1660</v>
      </c>
      <c r="AE16" s="77" t="s">
        <v>1661</v>
      </c>
      <c r="AF16" s="77" t="s">
        <v>1501</v>
      </c>
    </row>
    <row r="17" spans="1:32" ht="12">
      <c r="A17" s="16"/>
      <c r="B17" s="16"/>
      <c r="C17" s="16"/>
      <c r="D17" s="16"/>
      <c r="E17" s="16"/>
      <c r="F17" s="16"/>
      <c r="G17" s="16"/>
      <c r="H17" s="16"/>
      <c r="I17" s="16"/>
      <c r="J17" s="16"/>
      <c r="K17" s="1044"/>
      <c r="L17" s="1044"/>
      <c r="M17" s="1044"/>
      <c r="N17" s="988">
        <v>12</v>
      </c>
      <c r="O17" s="77" t="s">
        <v>1974</v>
      </c>
      <c r="P17" s="77" t="s">
        <v>1975</v>
      </c>
      <c r="Q17" s="77" t="s">
        <v>1501</v>
      </c>
      <c r="R17" s="16"/>
      <c r="S17" s="16"/>
      <c r="T17" s="16"/>
      <c r="U17" s="16"/>
      <c r="V17" s="16"/>
      <c r="W17" s="16"/>
      <c r="X17" s="77">
        <v>12</v>
      </c>
      <c r="Y17" s="692" t="s">
        <v>1974</v>
      </c>
      <c r="Z17" s="77" t="s">
        <v>1975</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1997</v>
      </c>
      <c r="P18" s="77" t="s">
        <v>1998</v>
      </c>
      <c r="Q18" s="77" t="s">
        <v>1501</v>
      </c>
      <c r="R18" s="16"/>
      <c r="S18" s="16"/>
      <c r="T18" s="16"/>
      <c r="U18" s="16"/>
      <c r="V18" s="16"/>
      <c r="W18" s="16"/>
      <c r="X18" s="77">
        <v>13</v>
      </c>
      <c r="Y18" s="692" t="s">
        <v>1997</v>
      </c>
      <c r="Z18" s="77" t="s">
        <v>1998</v>
      </c>
      <c r="AA18" s="77" t="s">
        <v>1501</v>
      </c>
      <c r="AB18" s="16"/>
      <c r="AC18" s="77">
        <v>13</v>
      </c>
      <c r="AD18" s="77" t="s">
        <v>1696</v>
      </c>
      <c r="AE18" s="77" t="s">
        <v>1697</v>
      </c>
      <c r="AF18" s="77" t="s">
        <v>1501</v>
      </c>
    </row>
    <row r="19" spans="1:32" ht="12">
      <c r="A19" s="16"/>
      <c r="B19" s="16"/>
      <c r="C19" s="16"/>
      <c r="D19" s="16"/>
      <c r="E19" s="16"/>
      <c r="F19" s="16"/>
      <c r="G19" s="16"/>
      <c r="H19" s="16"/>
      <c r="I19" s="16"/>
      <c r="J19" s="16"/>
      <c r="K19" s="1044"/>
      <c r="L19" s="1044"/>
      <c r="M19" s="1044"/>
      <c r="N19" s="988">
        <v>14</v>
      </c>
      <c r="O19" s="77" t="s">
        <v>2020</v>
      </c>
      <c r="P19" s="77" t="s">
        <v>2021</v>
      </c>
      <c r="Q19" s="77" t="s">
        <v>1501</v>
      </c>
      <c r="R19" s="16"/>
      <c r="S19" s="16"/>
      <c r="T19" s="16"/>
      <c r="U19" s="16"/>
      <c r="V19" s="16"/>
      <c r="W19" s="16"/>
      <c r="X19" s="77">
        <v>14</v>
      </c>
      <c r="Y19" s="692" t="s">
        <v>2020</v>
      </c>
      <c r="Z19" s="77" t="s">
        <v>2021</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2043</v>
      </c>
      <c r="P20" s="77" t="s">
        <v>2044</v>
      </c>
      <c r="Q20" s="77" t="s">
        <v>1501</v>
      </c>
      <c r="R20" s="16"/>
      <c r="S20" s="16"/>
      <c r="T20" s="16"/>
      <c r="U20" s="16"/>
      <c r="V20" s="16"/>
      <c r="W20" s="16"/>
      <c r="X20" s="77">
        <v>15</v>
      </c>
      <c r="Y20" s="692" t="s">
        <v>2043</v>
      </c>
      <c r="Z20" s="77" t="s">
        <v>2044</v>
      </c>
      <c r="AA20" s="77" t="s">
        <v>1501</v>
      </c>
      <c r="AB20" s="16"/>
      <c r="AC20" s="77">
        <v>15</v>
      </c>
      <c r="AD20" s="77" t="s">
        <v>1684</v>
      </c>
      <c r="AE20" s="77" t="s">
        <v>1685</v>
      </c>
      <c r="AF20" s="77" t="s">
        <v>1501</v>
      </c>
    </row>
    <row r="21" spans="1:32" ht="12">
      <c r="A21" s="16"/>
      <c r="B21" s="16"/>
      <c r="C21" s="16"/>
      <c r="D21" s="16"/>
      <c r="E21" s="16"/>
      <c r="F21" s="16"/>
      <c r="G21" s="16"/>
      <c r="H21" s="16"/>
      <c r="I21" s="16"/>
      <c r="J21" s="16"/>
      <c r="K21" s="1044"/>
      <c r="L21" s="1044"/>
      <c r="M21" s="1044"/>
      <c r="N21" s="988">
        <v>16</v>
      </c>
      <c r="O21" s="77" t="s">
        <v>2066</v>
      </c>
      <c r="P21" s="77" t="s">
        <v>2067</v>
      </c>
      <c r="Q21" s="77" t="s">
        <v>1501</v>
      </c>
      <c r="R21" s="16"/>
      <c r="S21" s="16"/>
      <c r="T21" s="16"/>
      <c r="U21" s="16"/>
      <c r="V21" s="16"/>
      <c r="W21" s="16"/>
      <c r="X21" s="77">
        <v>16</v>
      </c>
      <c r="Y21" s="692" t="s">
        <v>2066</v>
      </c>
      <c r="Z21" s="77" t="s">
        <v>2067</v>
      </c>
      <c r="AA21" s="77" t="s">
        <v>1501</v>
      </c>
      <c r="AB21" s="16"/>
      <c r="AC21" s="77">
        <v>16</v>
      </c>
      <c r="AD21" s="77" t="s">
        <v>2395</v>
      </c>
      <c r="AE21" s="77" t="s">
        <v>2396</v>
      </c>
      <c r="AF21" s="77" t="s">
        <v>1501</v>
      </c>
    </row>
    <row r="22" spans="1:32" ht="12">
      <c r="A22" s="16"/>
      <c r="B22" s="16"/>
      <c r="C22" s="16"/>
      <c r="D22" s="16"/>
      <c r="E22" s="16"/>
      <c r="F22" s="16"/>
      <c r="G22" s="16"/>
      <c r="H22" s="16"/>
      <c r="I22" s="16"/>
      <c r="J22" s="16"/>
      <c r="K22" s="1044"/>
      <c r="L22" s="1044"/>
      <c r="M22" s="1044"/>
      <c r="N22" s="988">
        <v>17</v>
      </c>
      <c r="O22" s="77" t="s">
        <v>2089</v>
      </c>
      <c r="P22" s="77" t="s">
        <v>2090</v>
      </c>
      <c r="Q22" s="77" t="s">
        <v>1501</v>
      </c>
      <c r="R22" s="16"/>
      <c r="S22" s="16"/>
      <c r="T22" s="16"/>
      <c r="U22" s="16"/>
      <c r="V22" s="16"/>
      <c r="W22" s="16"/>
      <c r="X22" s="77">
        <v>17</v>
      </c>
      <c r="Y22" s="692" t="s">
        <v>2089</v>
      </c>
      <c r="Z22" s="77" t="s">
        <v>2090</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2112</v>
      </c>
      <c r="P23" s="77" t="s">
        <v>2113</v>
      </c>
      <c r="Q23" s="77" t="s">
        <v>1501</v>
      </c>
      <c r="R23" s="16"/>
      <c r="S23" s="16"/>
      <c r="T23" s="16"/>
      <c r="U23" s="16"/>
      <c r="V23" s="16"/>
      <c r="W23" s="16"/>
      <c r="X23" s="77">
        <v>18</v>
      </c>
      <c r="Y23" s="692" t="s">
        <v>2112</v>
      </c>
      <c r="Z23" s="77" t="s">
        <v>2113</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2135</v>
      </c>
      <c r="P24" s="77" t="s">
        <v>2136</v>
      </c>
      <c r="Q24" s="77" t="s">
        <v>1501</v>
      </c>
      <c r="R24" s="16"/>
      <c r="S24" s="16"/>
      <c r="T24" s="16"/>
      <c r="U24" s="16"/>
      <c r="V24" s="16"/>
      <c r="W24" s="16"/>
      <c r="X24" s="77">
        <v>19</v>
      </c>
      <c r="Y24" s="692" t="s">
        <v>2135</v>
      </c>
      <c r="Z24" s="77" t="s">
        <v>2136</v>
      </c>
      <c r="AA24" s="77" t="s">
        <v>1501</v>
      </c>
      <c r="AB24" s="16"/>
      <c r="AC24" s="77">
        <v>19</v>
      </c>
      <c r="AD24" s="77" t="s">
        <v>1716</v>
      </c>
      <c r="AE24" s="77" t="s">
        <v>1717</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1672</v>
      </c>
      <c r="AE28" s="77" t="s">
        <v>1673</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2415</v>
      </c>
      <c r="AE30" s="77" t="s">
        <v>2416</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1708</v>
      </c>
      <c r="AE31" s="77" t="s">
        <v>1709</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2403</v>
      </c>
      <c r="AE33" s="77" t="s">
        <v>2404</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2399</v>
      </c>
      <c r="AE34" s="77" t="s">
        <v>2400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1712</v>
      </c>
      <c r="AE35" s="77" t="s">
        <v>1713</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1692</v>
      </c>
      <c r="AE37" s="77" t="s">
        <v>1693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厚木市</v>
      </c>
      <c r="K4" s="70" t="str">
        <f>HLOOKUP(K3,比較地域マスタ!$E$5:$L$6,2,0)</f>
        <v>14212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厚木市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1077.5880249063737</v>
      </c>
      <c r="BB5" s="29"/>
      <c r="BC5" s="17"/>
      <c r="BD5" s="1005">
        <f>SUM(BC6:BC8)</f>
        <v>1029.9490668449052</v>
      </c>
      <c r="BE5" s="29"/>
      <c r="BF5" s="17"/>
      <c r="BG5" s="1005">
        <f>AK35</f>
        <v>845.27100171717166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1044.8905859906729</v>
      </c>
      <c r="BA6" s="17"/>
      <c r="BB6" s="29"/>
      <c r="BC6" s="1005">
        <f>O32</f>
        <v>1004.6782263064709</v>
      </c>
      <c r="BD6" s="17"/>
      <c r="BE6" s="29"/>
      <c r="BF6" s="1005">
        <f>AK36</f>
        <v>821.22454365658234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13.458186367274051</v>
      </c>
      <c r="BA7" s="17"/>
      <c r="BB7" s="29"/>
      <c r="BC7" s="1005">
        <f>O33</f>
        <v>14.29294051698322</v>
      </c>
      <c r="BD7" s="17"/>
      <c r="BE7" s="29"/>
      <c r="BF7" s="1005">
        <f t="shared" ref="BF7:BF8" si="0">AK37</f>
        <v>14.14154508057104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19.239252548426801</v>
      </c>
      <c r="BA8" s="17"/>
      <c r="BB8" s="29"/>
      <c r="BC8" s="1005">
        <f>O34</f>
        <v>10.97790002145101</v>
      </c>
      <c r="BD8" s="17"/>
      <c r="BE8" s="29"/>
      <c r="BF8" s="1005">
        <f t="shared" si="0"/>
        <v>9.9049129800183042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2266.7924026746246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519.02482620352873</v>
      </c>
      <c r="BA9" s="1005">
        <f>AZ9</f>
        <v>519.02482620352873</v>
      </c>
      <c r="BB9" s="29"/>
      <c r="BC9" s="1005">
        <f>O35</f>
        <v>679.14036525246672</v>
      </c>
      <c r="BD9" s="1005">
        <f>BC9</f>
        <v>679.14036525246672</v>
      </c>
      <c r="BE9" s="29"/>
      <c r="BF9" s="1005">
        <f>AK39</f>
        <v>488.05645310931442</v>
      </c>
      <c r="BG9" s="1005">
        <f>AK39</f>
        <v>488.05645310931442</v>
      </c>
      <c r="BH9" s="29"/>
    </row>
    <row r="10" spans="1:62" ht="17.100000000000001" customHeight="1" thickBot="1">
      <c r="B10" s="323"/>
      <c r="C10" s="324"/>
      <c r="D10" s="326"/>
      <c r="E10" s="326"/>
      <c r="F10" s="326"/>
      <c r="G10" s="325"/>
      <c r="H10" s="325"/>
      <c r="I10" s="326"/>
      <c r="J10" s="327"/>
      <c r="K10" s="334"/>
      <c r="L10" s="246" t="s">
        <v>114</v>
      </c>
      <c r="M10" s="246"/>
      <c r="N10" s="563"/>
      <c r="O10" s="906">
        <f>SUM(O11:O13)</f>
        <v>1077.5880249063737</v>
      </c>
      <c r="P10" s="453">
        <f t="shared" ref="P10:P22" si="1">O10/$O$9</f>
        <v>0.47538011140098685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252.0636925459882</v>
      </c>
      <c r="BA10" s="1005">
        <f>AZ10</f>
        <v>252.0636925459882</v>
      </c>
      <c r="BB10" s="29"/>
      <c r="BC10" s="1005">
        <f>O36</f>
        <v>299.18491450336239</v>
      </c>
      <c r="BD10" s="1005">
        <f>BC10</f>
        <v>299.18491450336239</v>
      </c>
      <c r="BE10" s="29"/>
      <c r="BF10" s="1005">
        <f>AK40</f>
        <v>272.87458404997938</v>
      </c>
      <c r="BG10" s="1005">
        <f>AK40</f>
        <v>272.87458404997938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1044.8905859906729</v>
      </c>
      <c r="P11" s="454">
        <f t="shared" si="1"/>
        <v>0.46095557085765321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385.94598375873375</v>
      </c>
      <c r="BB11" s="29"/>
      <c r="BC11" s="1005"/>
      <c r="BD11" s="1005">
        <f>SUM(BC12:BC14)</f>
        <v>361.1073816774296</v>
      </c>
      <c r="BE11" s="29"/>
      <c r="BF11" s="17"/>
      <c r="BG11" s="1005">
        <f>AK41</f>
        <v>317.18001831737547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13.458186367274051</v>
      </c>
      <c r="P12" s="454">
        <f t="shared" si="1"/>
        <v>5.937105820274729E-3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373.12734776450782</v>
      </c>
      <c r="BA12" s="17"/>
      <c r="BB12" s="29"/>
      <c r="BC12" s="1005">
        <f>O38</f>
        <v>343.68481630219958</v>
      </c>
      <c r="BD12" s="17"/>
      <c r="BE12" s="29"/>
      <c r="BF12" s="1005">
        <f>AK42</f>
        <v>304.00282824995975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19.239252548426801</v>
      </c>
      <c r="P13" s="454">
        <f t="shared" si="1"/>
        <v>8.4874347230589359E-3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12.8186359942259</v>
      </c>
      <c r="BA13" s="17"/>
      <c r="BB13" s="29"/>
      <c r="BC13" s="1005">
        <f>O41</f>
        <v>17.42256537523</v>
      </c>
      <c r="BD13" s="17"/>
      <c r="BE13" s="29"/>
      <c r="BF13" s="1005">
        <f>AK45</f>
        <v>13.177190067415713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519.02482620352873</v>
      </c>
      <c r="P14" s="453">
        <f t="shared" si="1"/>
        <v>0.22896883966574225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252.0636925459882</v>
      </c>
      <c r="P15" s="453">
        <f t="shared" si="1"/>
        <v>0.1111984018689026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32.169875259999998</v>
      </c>
      <c r="BA15" s="1005">
        <f>AZ15</f>
        <v>32.169875259999998</v>
      </c>
      <c r="BB15" s="29"/>
      <c r="BC15" s="1005">
        <f>O43</f>
        <v>26.437944308839999</v>
      </c>
      <c r="BD15" s="1005">
        <f>BC15</f>
        <v>26.437944308839999</v>
      </c>
      <c r="BE15" s="29"/>
      <c r="BF15" s="1005">
        <f>AK47</f>
        <v>19.5947230224</v>
      </c>
      <c r="BG15" s="1005">
        <f>AK47</f>
        <v>19.5947230224</v>
      </c>
      <c r="BH15" s="29"/>
    </row>
    <row r="16" spans="1:62" ht="17.100000000000001" customHeight="1" thickBot="1">
      <c r="B16" s="323"/>
      <c r="C16" s="324"/>
      <c r="D16" s="326"/>
      <c r="E16" s="326"/>
      <c r="F16" s="326"/>
      <c r="G16" s="325"/>
      <c r="H16" s="325"/>
      <c r="I16" s="326"/>
      <c r="J16" s="327"/>
      <c r="K16" s="335"/>
      <c r="L16" s="246" t="s">
        <v>128</v>
      </c>
      <c r="M16" s="344"/>
      <c r="N16" s="345"/>
      <c r="O16" s="906">
        <f>SUM(O18:O21)</f>
        <v>385.94598375873375</v>
      </c>
      <c r="P16" s="453">
        <f t="shared" si="1"/>
        <v>0.17026084228240307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373.12734776450782</v>
      </c>
      <c r="P17" s="454">
        <f t="shared" si="1"/>
        <v>0.164605875387728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229.78529446799229</v>
      </c>
      <c r="P18" s="454">
        <f t="shared" si="1"/>
        <v>0.10137024201989779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143.3420532965155</v>
      </c>
      <c r="P19" s="454">
        <f t="shared" si="1"/>
        <v>6.323563336783021E-2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12.8186359942259</v>
      </c>
      <c r="P20" s="454">
        <f t="shared" si="1"/>
        <v>5.6549668946750424E-3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32.169875259999998</v>
      </c>
      <c r="P22" s="612">
        <f t="shared" si="1"/>
        <v>1.4191804781965146E-2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1071.6369835422588</v>
      </c>
      <c r="AZ22" s="1005">
        <f t="shared" si="3"/>
        <v>959.13999927519797</v>
      </c>
      <c r="BA22" s="1005">
        <f t="shared" si="3"/>
        <v>1098.6679174887506</v>
      </c>
      <c r="BB22" s="1005">
        <f t="shared" si="3"/>
        <v>988.37627457489725</v>
      </c>
      <c r="BC22" s="1005">
        <f t="shared" si="3"/>
        <v>1029.9490668449052</v>
      </c>
      <c r="BD22" s="1005">
        <f t="shared" si="3"/>
        <v>920.842941964381</v>
      </c>
      <c r="BE22" s="1005">
        <f t="shared" si="3"/>
        <v>960.12735475740817</v>
      </c>
      <c r="BF22" s="1005">
        <f t="shared" si="3"/>
        <v>935.67212122530634</v>
      </c>
      <c r="BG22" s="1005">
        <f t="shared" si="3"/>
        <v>910.2072502413539</v>
      </c>
      <c r="BH22" s="1005">
        <f t="shared" si="3"/>
        <v>896.22822942559606</v>
      </c>
      <c r="BI22" s="1005">
        <f t="shared" si="3"/>
        <v>878.93038078849395</v>
      </c>
      <c r="BJ22" s="1005">
        <f t="shared" si="3"/>
        <v>887.60366382821667</v>
      </c>
      <c r="BK22" s="1005">
        <f t="shared" si="3"/>
        <v>968.54951830876223</v>
      </c>
      <c r="BL22" s="1005">
        <f t="shared" si="3"/>
        <v>845.27100171717166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488.49598681003312</v>
      </c>
      <c r="AZ23" s="1005">
        <f t="shared" ref="AZ23:BL23" si="4">Y39</f>
        <v>494.65185645422298</v>
      </c>
      <c r="BA23" s="1005">
        <f t="shared" si="4"/>
        <v>624.98096430789633</v>
      </c>
      <c r="BB23" s="1005">
        <f t="shared" si="4"/>
        <v>642.84769982099078</v>
      </c>
      <c r="BC23" s="1005">
        <f t="shared" si="4"/>
        <v>679.14036525246672</v>
      </c>
      <c r="BD23" s="1005">
        <f t="shared" si="4"/>
        <v>595.09304904508178</v>
      </c>
      <c r="BE23" s="1005">
        <f t="shared" si="4"/>
        <v>598.24158997315658</v>
      </c>
      <c r="BF23" s="1005">
        <f t="shared" si="4"/>
        <v>507.10378945451328</v>
      </c>
      <c r="BG23" s="1005">
        <f t="shared" si="4"/>
        <v>505.86791564429745</v>
      </c>
      <c r="BH23" s="1005">
        <f t="shared" si="4"/>
        <v>498.53721388228337</v>
      </c>
      <c r="BI23" s="1005">
        <f t="shared" si="4"/>
        <v>498.37490143407257</v>
      </c>
      <c r="BJ23" s="1005">
        <f t="shared" si="4"/>
        <v>457.26611489184074</v>
      </c>
      <c r="BK23" s="1005">
        <f t="shared" si="4"/>
        <v>492.67427448043117</v>
      </c>
      <c r="BL23" s="1005">
        <f t="shared" si="4"/>
        <v>488.05645310931442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230.25102016375371</v>
      </c>
      <c r="AZ24" s="1005">
        <f t="shared" ref="AZ24:BL24" si="5">Y40</f>
        <v>245.18755563471581</v>
      </c>
      <c r="BA24" s="1005">
        <f t="shared" si="5"/>
        <v>260.66873611573192</v>
      </c>
      <c r="BB24" s="1005">
        <f t="shared" si="5"/>
        <v>281.35322362337939</v>
      </c>
      <c r="BC24" s="1005">
        <f t="shared" si="5"/>
        <v>299.18491450336239</v>
      </c>
      <c r="BD24" s="1005">
        <f t="shared" si="5"/>
        <v>300.72006520153121</v>
      </c>
      <c r="BE24" s="1005">
        <f t="shared" si="5"/>
        <v>268.549233333296</v>
      </c>
      <c r="BF24" s="1005">
        <f t="shared" si="5"/>
        <v>259.91319378197898</v>
      </c>
      <c r="BG24" s="1005">
        <f t="shared" si="5"/>
        <v>268.10373536525373</v>
      </c>
      <c r="BH24" s="1005">
        <f t="shared" si="5"/>
        <v>260.5359939628346</v>
      </c>
      <c r="BI24" s="1005">
        <f t="shared" si="5"/>
        <v>267.66129144252136</v>
      </c>
      <c r="BJ24" s="1005">
        <f t="shared" si="5"/>
        <v>273.79328096102989</v>
      </c>
      <c r="BK24" s="1005">
        <f t="shared" si="5"/>
        <v>262.96282928671735</v>
      </c>
      <c r="BL24" s="1005">
        <f t="shared" si="5"/>
        <v>272.87458404997938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366.84177325165984</v>
      </c>
      <c r="AZ25" s="1005">
        <f t="shared" ref="AZ25:BL25" si="6">Y41</f>
        <v>368.30980114432799</v>
      </c>
      <c r="BA25" s="1005">
        <f t="shared" si="6"/>
        <v>362.21986491818768</v>
      </c>
      <c r="BB25" s="1005">
        <f t="shared" si="6"/>
        <v>367.10366367325838</v>
      </c>
      <c r="BC25" s="1005">
        <f t="shared" si="6"/>
        <v>361.1073816774296</v>
      </c>
      <c r="BD25" s="1005">
        <f t="shared" si="6"/>
        <v>352.27890729334638</v>
      </c>
      <c r="BE25" s="1005">
        <f t="shared" si="6"/>
        <v>352.19426992209327</v>
      </c>
      <c r="BF25" s="1005">
        <f t="shared" si="6"/>
        <v>348.4037481504896</v>
      </c>
      <c r="BG25" s="1005">
        <f t="shared" si="6"/>
        <v>346.05140826476753</v>
      </c>
      <c r="BH25" s="1005">
        <f t="shared" si="6"/>
        <v>342.49745533435424</v>
      </c>
      <c r="BI25" s="1005">
        <f t="shared" si="6"/>
        <v>337.97560201890343</v>
      </c>
      <c r="BJ25" s="1005">
        <f t="shared" si="6"/>
        <v>307.458600355295</v>
      </c>
      <c r="BK25" s="1005">
        <f t="shared" si="6"/>
        <v>309.13890262861497</v>
      </c>
      <c r="BL25" s="1005">
        <f t="shared" si="6"/>
        <v>317.18001831737547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29.00684492600001</v>
      </c>
      <c r="AZ26" s="1005">
        <f t="shared" si="7"/>
        <v>24.833968499619999</v>
      </c>
      <c r="BA26" s="1005">
        <f t="shared" si="7"/>
        <v>26.01534792947</v>
      </c>
      <c r="BB26" s="1005">
        <f t="shared" si="7"/>
        <v>24.875442384639999</v>
      </c>
      <c r="BC26" s="1005">
        <f t="shared" si="7"/>
        <v>26.437944308839999</v>
      </c>
      <c r="BD26" s="1005">
        <f t="shared" si="7"/>
        <v>27.81474554999</v>
      </c>
      <c r="BE26" s="1005">
        <f t="shared" si="7"/>
        <v>28.8241273336</v>
      </c>
      <c r="BF26" s="1005">
        <f t="shared" si="7"/>
        <v>26.243177456599998</v>
      </c>
      <c r="BG26" s="1005">
        <f t="shared" si="7"/>
        <v>22.528240939499998</v>
      </c>
      <c r="BH26" s="1005">
        <f t="shared" si="7"/>
        <v>32.436016661160004</v>
      </c>
      <c r="BI26" s="1005">
        <f t="shared" si="7"/>
        <v>14.079213962500001</v>
      </c>
      <c r="BJ26" s="1005">
        <f t="shared" si="7"/>
        <v>29.086319505864321</v>
      </c>
      <c r="BK26" s="1005">
        <f t="shared" si="7"/>
        <v>26.166520265900001</v>
      </c>
      <c r="BL26" s="1005">
        <f t="shared" si="7"/>
        <v>19.5947230224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2186.232608693706</v>
      </c>
      <c r="AZ27" s="1005">
        <f t="shared" si="8"/>
        <v>2092.1231810080849</v>
      </c>
      <c r="BA27" s="1005">
        <f t="shared" si="8"/>
        <v>2372.5528307600366</v>
      </c>
      <c r="BB27" s="1005">
        <f t="shared" si="8"/>
        <v>2304.5563040771658</v>
      </c>
      <c r="BC27" s="1005">
        <f t="shared" si="8"/>
        <v>2395.8196725870043</v>
      </c>
      <c r="BD27" s="1005">
        <f t="shared" si="8"/>
        <v>2196.7497090543307</v>
      </c>
      <c r="BE27" s="1005">
        <f t="shared" si="8"/>
        <v>2207.9365753195534</v>
      </c>
      <c r="BF27" s="1005">
        <f t="shared" si="8"/>
        <v>2077.3360300688882</v>
      </c>
      <c r="BG27" s="1005">
        <f t="shared" si="8"/>
        <v>2052.7585504551726</v>
      </c>
      <c r="BH27" s="1005">
        <f t="shared" si="8"/>
        <v>2030.2349092662282</v>
      </c>
      <c r="BI27" s="1005">
        <f t="shared" si="8"/>
        <v>1997.0213896464913</v>
      </c>
      <c r="BJ27" s="1005">
        <f t="shared" si="8"/>
        <v>1955.2079795422467</v>
      </c>
      <c r="BK27" s="1005">
        <f t="shared" si="8"/>
        <v>2059.4920449704255</v>
      </c>
      <c r="BL27" s="1005">
        <f t="shared" si="8"/>
        <v>1942.976780216241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2395.8196725870043</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1029.9490668449052</v>
      </c>
      <c r="P31" s="453">
        <f t="shared" ref="P31:P43" si="9">O31/$O$30</f>
        <v>0.42989423562615919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1004.6782263064709</v>
      </c>
      <c r="P32" s="454">
        <f t="shared" si="9"/>
        <v>0.41934634638909202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14.29294051698322</v>
      </c>
      <c r="P33" s="454">
        <f t="shared" si="9"/>
        <v>5.9657831015093527E-3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10.97790002145101</v>
      </c>
      <c r="P34" s="454">
        <f t="shared" si="9"/>
        <v>4.582106135557807E-3</v>
      </c>
      <c r="Q34" s="328"/>
      <c r="R34" s="13"/>
      <c r="S34" s="323"/>
      <c r="T34" s="563" t="s">
        <v>112</v>
      </c>
      <c r="U34" s="332"/>
      <c r="V34" s="332"/>
      <c r="W34" s="332"/>
      <c r="X34" s="893">
        <f>X35+X39+X40+X41+X47</f>
        <v>2186.232608693706</v>
      </c>
      <c r="Y34" s="894">
        <f t="shared" ref="Y34:AK34" si="10">Y35+Y39+Y40+Y41+Y47</f>
        <v>2092.1231810080849</v>
      </c>
      <c r="Z34" s="894">
        <f t="shared" si="10"/>
        <v>2372.5528307600366</v>
      </c>
      <c r="AA34" s="894">
        <f t="shared" si="10"/>
        <v>2304.5563040771658</v>
      </c>
      <c r="AB34" s="894">
        <f t="shared" si="10"/>
        <v>2395.8196725870043</v>
      </c>
      <c r="AC34" s="894">
        <f t="shared" si="10"/>
        <v>2196.7497090543307</v>
      </c>
      <c r="AD34" s="894">
        <f t="shared" si="10"/>
        <v>2207.9365753195534</v>
      </c>
      <c r="AE34" s="894">
        <f t="shared" si="10"/>
        <v>2077.3360300688882</v>
      </c>
      <c r="AF34" s="894">
        <f t="shared" si="10"/>
        <v>2052.7585504551726</v>
      </c>
      <c r="AG34" s="894">
        <f t="shared" si="10"/>
        <v>2030.2349092662282</v>
      </c>
      <c r="AH34" s="894">
        <f t="shared" si="10"/>
        <v>1997.0213896464913</v>
      </c>
      <c r="AI34" s="894">
        <f t="shared" si="10"/>
        <v>1955.2079795422467</v>
      </c>
      <c r="AJ34" s="894">
        <f t="shared" si="10"/>
        <v>2059.4920449704255</v>
      </c>
      <c r="AK34" s="895">
        <f t="shared" si="10"/>
        <v>1942.976780216241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679.14036525246672</v>
      </c>
      <c r="P35" s="453">
        <f t="shared" si="9"/>
        <v>0.28346889919270568</v>
      </c>
      <c r="Q35" s="328"/>
      <c r="R35" s="13"/>
      <c r="S35" s="323"/>
      <c r="T35" s="334"/>
      <c r="U35" s="246" t="s">
        <v>114</v>
      </c>
      <c r="V35" s="344"/>
      <c r="W35" s="344"/>
      <c r="X35" s="896">
        <f>SUM(X36:X38)</f>
        <v>1071.6369835422588</v>
      </c>
      <c r="Y35" s="897">
        <f t="shared" ref="Y35:AK35" si="11">SUM(Y36:Y38)</f>
        <v>959.13999927519797</v>
      </c>
      <c r="Z35" s="897">
        <f t="shared" si="11"/>
        <v>1098.6679174887506</v>
      </c>
      <c r="AA35" s="897">
        <f t="shared" si="11"/>
        <v>988.37627457489725</v>
      </c>
      <c r="AB35" s="897">
        <f t="shared" si="11"/>
        <v>1029.9490668449052</v>
      </c>
      <c r="AC35" s="897">
        <f t="shared" si="11"/>
        <v>920.842941964381</v>
      </c>
      <c r="AD35" s="897">
        <f t="shared" si="11"/>
        <v>960.12735475740817</v>
      </c>
      <c r="AE35" s="897">
        <f t="shared" si="11"/>
        <v>935.67212122530634</v>
      </c>
      <c r="AF35" s="897">
        <f t="shared" si="11"/>
        <v>910.2072502413539</v>
      </c>
      <c r="AG35" s="897">
        <f t="shared" si="11"/>
        <v>896.22822942559606</v>
      </c>
      <c r="AH35" s="897">
        <f t="shared" si="11"/>
        <v>878.93038078849395</v>
      </c>
      <c r="AI35" s="897">
        <f t="shared" si="11"/>
        <v>887.60366382821667</v>
      </c>
      <c r="AJ35" s="897">
        <f t="shared" si="11"/>
        <v>968.54951830876223</v>
      </c>
      <c r="AK35" s="898">
        <f t="shared" si="11"/>
        <v>845.27100171717166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299.18491450336239</v>
      </c>
      <c r="P36" s="453">
        <f t="shared" si="9"/>
        <v>0.12487789374410752</v>
      </c>
      <c r="Q36" s="328"/>
      <c r="R36" s="13"/>
      <c r="S36" s="356" t="s">
        <v>184</v>
      </c>
      <c r="T36" s="335"/>
      <c r="U36" s="346"/>
      <c r="V36" s="336" t="s">
        <v>184</v>
      </c>
      <c r="W36" s="357"/>
      <c r="X36" s="899">
        <f>VLOOKUP(年度マスタ!$K$4&amp;"_"&amp;X$33,データシート1!$A:$BT,MATCH("aa_"&amp;$S36,データシート1!$A$1:$BT$1,0),0)</f>
        <v>1047.2627954259731</v>
      </c>
      <c r="Y36" s="900">
        <f>VLOOKUP(年度マスタ!$K$4&amp;"_"&amp;Y$33,データシート1!$A:$BT,MATCH("aa_"&amp;$S36,データシート1!$A$1:$BT$1,0),0)</f>
        <v>935.12398832833071</v>
      </c>
      <c r="Z36" s="900">
        <f>VLOOKUP(年度マスタ!$K$4&amp;"_"&amp;Z$33,データシート1!$A:$BT,MATCH("aa_"&amp;$S36,データシート1!$A$1:$BT$1,0),0)</f>
        <v>1069.6956777359351</v>
      </c>
      <c r="AA36" s="900">
        <f>VLOOKUP(年度マスタ!$K$4&amp;"_"&amp;AA$33,データシート1!$A:$BT,MATCH("aa_"&amp;$S36,データシート1!$A$1:$BT$1,0),0)</f>
        <v>960.44500591523035</v>
      </c>
      <c r="AB36" s="900">
        <f>VLOOKUP(年度マスタ!$K$4&amp;"_"&amp;AB$33,データシート1!$A:$BT,MATCH("aa_"&amp;$S36,データシート1!$A$1:$BT$1,0),0)</f>
        <v>1004.6782263064709</v>
      </c>
      <c r="AC36" s="900">
        <f>VLOOKUP(年度マスタ!$K$4&amp;"_"&amp;AC$33,データシート1!$A:$BT,MATCH("aa_"&amp;$S36,データシート1!$A$1:$BT$1,0),0)</f>
        <v>890.08296056630468</v>
      </c>
      <c r="AD36" s="900">
        <f>VLOOKUP(年度マスタ!$K$4&amp;"_"&amp;AD$33,データシート1!$A:$BT,MATCH("aa_"&amp;$S36,データシート1!$A$1:$BT$1,0),0)</f>
        <v>928.22192228849337</v>
      </c>
      <c r="AE36" s="900">
        <f>VLOOKUP(年度マスタ!$K$4&amp;"_"&amp;AE$33,データシート1!$A:$BT,MATCH("aa_"&amp;$S36,データシート1!$A$1:$BT$1,0),0)</f>
        <v>902.15118364057969</v>
      </c>
      <c r="AF36" s="900">
        <f>VLOOKUP(年度マスタ!$K$4&amp;"_"&amp;AF$33,データシート1!$A:$BT,MATCH("aa_"&amp;$S36,データシート1!$A$1:$BT$1,0),0)</f>
        <v>872.52382659554576</v>
      </c>
      <c r="AG36" s="900">
        <f>VLOOKUP(年度マスタ!$K$4&amp;"_"&amp;AG$33,データシート1!$A:$BT,MATCH("aa_"&amp;$S36,データシート1!$A$1:$BT$1,0),0)</f>
        <v>867.75906891292038</v>
      </c>
      <c r="AH36" s="900">
        <f>VLOOKUP(年度マスタ!$K$4&amp;"_"&amp;AH$33,データシート1!$A:$BT,MATCH("aa_"&amp;$S36,データシート1!$A$1:$BT$1,0),0)</f>
        <v>851.46126883941815</v>
      </c>
      <c r="AI36" s="900">
        <f>VLOOKUP(年度マスタ!$K$4&amp;"_"&amp;AI$33,データシート1!$A:$BT,MATCH("aa_"&amp;$S36,データシート1!$A$1:$BT$1,0),0)</f>
        <v>860.51409830603609</v>
      </c>
      <c r="AJ36" s="900">
        <f>VLOOKUP(年度マスタ!$K$4&amp;"_"&amp;AJ$33,データシート1!$A:$BT,MATCH("aa_"&amp;$S36,データシート1!$A$1:$BT$1,0),0)</f>
        <v>938.55032412059165</v>
      </c>
      <c r="AK36" s="901">
        <f>VLOOKUP(年度マスタ!$K$4&amp;"_"&amp;AK$33,データシート1!$A:$BT,MATCH("aa_"&amp;$S36,データシート1!$A$1:$BT$1,0),0)</f>
        <v>821.22454365658234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361.1073816774296</v>
      </c>
      <c r="P37" s="453">
        <f t="shared" si="9"/>
        <v>0.15072394045729914</v>
      </c>
      <c r="Q37" s="328"/>
      <c r="R37" s="13"/>
      <c r="S37" s="356" t="s">
        <v>187</v>
      </c>
      <c r="T37" s="335"/>
      <c r="U37" s="346"/>
      <c r="V37" s="336" t="s">
        <v>194</v>
      </c>
      <c r="W37" s="357"/>
      <c r="X37" s="899">
        <f>VLOOKUP(年度マスタ!$K$4&amp;"_"&amp;X$33,データシート1!$A:$BT,MATCH("aa_"&amp;$S37,データシート1!$A$1:$BT$1,0),0)</f>
        <v>10.04406132102482</v>
      </c>
      <c r="Y37" s="900">
        <f>VLOOKUP(年度マスタ!$K$4&amp;"_"&amp;Y$33,データシート1!$A:$BT,MATCH("aa_"&amp;$S37,データシート1!$A$1:$BT$1,0),0)</f>
        <v>10.73847553383434</v>
      </c>
      <c r="Z37" s="900">
        <f>VLOOKUP(年度マスタ!$K$4&amp;"_"&amp;Z$33,データシート1!$A:$BT,MATCH("aa_"&amp;$S37,データシート1!$A$1:$BT$1,0),0)</f>
        <v>16.802868709818881</v>
      </c>
      <c r="AA37" s="900">
        <f>VLOOKUP(年度マスタ!$K$4&amp;"_"&amp;AA$33,データシート1!$A:$BT,MATCH("aa_"&amp;$S37,データシート1!$A$1:$BT$1,0),0)</f>
        <v>15.93110393922367</v>
      </c>
      <c r="AB37" s="900">
        <f>VLOOKUP(年度マスタ!$K$4&amp;"_"&amp;AB$33,データシート1!$A:$BT,MATCH("aa_"&amp;$S37,データシート1!$A$1:$BT$1,0),0)</f>
        <v>14.29294051698322</v>
      </c>
      <c r="AC37" s="900">
        <f>VLOOKUP(年度マスタ!$K$4&amp;"_"&amp;AC$33,データシート1!$A:$BT,MATCH("aa_"&amp;$S37,データシート1!$A$1:$BT$1,0),0)</f>
        <v>13.84536616380649</v>
      </c>
      <c r="AD37" s="900">
        <f>VLOOKUP(年度マスタ!$K$4&amp;"_"&amp;AD$33,データシート1!$A:$BT,MATCH("aa_"&amp;$S37,データシート1!$A$1:$BT$1,0),0)</f>
        <v>13.220257163465689</v>
      </c>
      <c r="AE37" s="900">
        <f>VLOOKUP(年度マスタ!$K$4&amp;"_"&amp;AE$33,データシート1!$A:$BT,MATCH("aa_"&amp;$S37,データシート1!$A$1:$BT$1,0),0)</f>
        <v>13.020139454053837</v>
      </c>
      <c r="AF37" s="900">
        <f>VLOOKUP(年度マスタ!$K$4&amp;"_"&amp;AF$33,データシート1!$A:$BT,MATCH("aa_"&amp;$S37,データシート1!$A$1:$BT$1,0),0)</f>
        <v>13.437845143928003</v>
      </c>
      <c r="AG37" s="900">
        <f>VLOOKUP(年度マスタ!$K$4&amp;"_"&amp;AG$33,データシート1!$A:$BT,MATCH("aa_"&amp;$S37,データシート1!$A$1:$BT$1,0),0)</f>
        <v>12.55133113631431</v>
      </c>
      <c r="AH37" s="900">
        <f>VLOOKUP(年度マスタ!$K$4&amp;"_"&amp;AH$33,データシート1!$A:$BT,MATCH("aa_"&amp;$S37,データシート1!$A$1:$BT$1,0),0)</f>
        <v>11.415726437398632</v>
      </c>
      <c r="AI37" s="900">
        <f>VLOOKUP(年度マスタ!$K$4&amp;"_"&amp;AI$33,データシート1!$A:$BT,MATCH("aa_"&amp;$S37,データシート1!$A$1:$BT$1,0),0)</f>
        <v>12.784805760609933</v>
      </c>
      <c r="AJ37" s="900">
        <f>VLOOKUP(年度マスタ!$K$4&amp;"_"&amp;AJ$33,データシート1!$A:$BT,MATCH("aa_"&amp;$S37,データシート1!$A$1:$BT$1,0),0)</f>
        <v>16.056072198104026</v>
      </c>
      <c r="AK37" s="901">
        <f>VLOOKUP(年度マスタ!$K$4&amp;"_"&amp;AK$33,データシート1!$A:$BT,MATCH("aa_"&amp;$S37,データシート1!$A$1:$BT$1,0),0)</f>
        <v>14.14154508057104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343.68481630219958</v>
      </c>
      <c r="P38" s="454">
        <f t="shared" si="9"/>
        <v>0.14345187170580703</v>
      </c>
      <c r="Q38" s="328"/>
      <c r="R38" s="13"/>
      <c r="S38" s="356" t="s">
        <v>188</v>
      </c>
      <c r="T38" s="335"/>
      <c r="U38" s="348"/>
      <c r="V38" s="358" t="s">
        <v>197</v>
      </c>
      <c r="W38" s="358"/>
      <c r="X38" s="899">
        <f>VLOOKUP(年度マスタ!$K$4&amp;"_"&amp;X$33,データシート1!$A:$BT,MATCH("aa_"&amp;$S38,データシート1!$A$1:$BT$1,0),0)</f>
        <v>14.330126795260909</v>
      </c>
      <c r="Y38" s="900">
        <f>VLOOKUP(年度マスタ!$K$4&amp;"_"&amp;Y$33,データシート1!$A:$BT,MATCH("aa_"&amp;$S38,データシート1!$A$1:$BT$1,0),0)</f>
        <v>13.277535413032901</v>
      </c>
      <c r="Z38" s="900">
        <f>VLOOKUP(年度マスタ!$K$4&amp;"_"&amp;Z$33,データシート1!$A:$BT,MATCH("aa_"&amp;$S38,データシート1!$A$1:$BT$1,0),0)</f>
        <v>12.16937104299665</v>
      </c>
      <c r="AA38" s="900">
        <f>VLOOKUP(年度マスタ!$K$4&amp;"_"&amp;AA$33,データシート1!$A:$BT,MATCH("aa_"&amp;$S38,データシート1!$A$1:$BT$1,0),0)</f>
        <v>12.00016472044322</v>
      </c>
      <c r="AB38" s="900">
        <f>VLOOKUP(年度マスタ!$K$4&amp;"_"&amp;AB$33,データシート1!$A:$BT,MATCH("aa_"&amp;$S38,データシート1!$A$1:$BT$1,0),0)</f>
        <v>10.97790002145101</v>
      </c>
      <c r="AC38" s="900">
        <f>VLOOKUP(年度マスタ!$K$4&amp;"_"&amp;AC$33,データシート1!$A:$BT,MATCH("aa_"&amp;$S38,データシート1!$A$1:$BT$1,0),0)</f>
        <v>16.914615234269871</v>
      </c>
      <c r="AD38" s="900">
        <f>VLOOKUP(年度マスタ!$K$4&amp;"_"&amp;AD$33,データシート1!$A:$BT,MATCH("aa_"&amp;$S38,データシート1!$A$1:$BT$1,0),0)</f>
        <v>18.685175305449111</v>
      </c>
      <c r="AE38" s="900">
        <f>VLOOKUP(年度マスタ!$K$4&amp;"_"&amp;AE$33,データシート1!$A:$BT,MATCH("aa_"&amp;$S38,データシート1!$A$1:$BT$1,0),0)</f>
        <v>20.500798130672791</v>
      </c>
      <c r="AF38" s="900">
        <f>VLOOKUP(年度マスタ!$K$4&amp;"_"&amp;AF$33,データシート1!$A:$BT,MATCH("aa_"&amp;$S38,データシート1!$A$1:$BT$1,0),0)</f>
        <v>24.245578501880097</v>
      </c>
      <c r="AG38" s="900">
        <f>VLOOKUP(年度マスタ!$K$4&amp;"_"&amp;AG$33,データシート1!$A:$BT,MATCH("aa_"&amp;$S38,データシート1!$A$1:$BT$1,0),0)</f>
        <v>15.91782937636145</v>
      </c>
      <c r="AH38" s="900">
        <f>VLOOKUP(年度マスタ!$K$4&amp;"_"&amp;AH$33,データシート1!$A:$BT,MATCH("aa_"&amp;$S38,データシート1!$A$1:$BT$1,0),0)</f>
        <v>16.053385511677153</v>
      </c>
      <c r="AI38" s="900">
        <f>VLOOKUP(年度マスタ!$K$4&amp;"_"&amp;AI$33,データシート1!$A:$BT,MATCH("aa_"&amp;$S38,データシート1!$A$1:$BT$1,0),0)</f>
        <v>14.304759761570624</v>
      </c>
      <c r="AJ38" s="900">
        <f>VLOOKUP(年度マスタ!$K$4&amp;"_"&amp;AJ$33,データシート1!$A:$BT,MATCH("aa_"&amp;$S38,データシート1!$A$1:$BT$1,0),0)</f>
        <v>13.943121990066484</v>
      </c>
      <c r="AK38" s="901">
        <f>VLOOKUP(年度マスタ!$K$4&amp;"_"&amp;AK$33,データシート1!$A:$BT,MATCH("aa_"&amp;$S38,データシート1!$A$1:$BT$1,0),0)</f>
        <v>9.9049129800183042</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205.36818472443929</v>
      </c>
      <c r="P39" s="454">
        <f t="shared" si="9"/>
        <v>8.5719383255035586E-2</v>
      </c>
      <c r="Q39" s="328"/>
      <c r="R39" s="13"/>
      <c r="S39" s="356" t="s">
        <v>189</v>
      </c>
      <c r="T39" s="335"/>
      <c r="U39" s="343" t="s">
        <v>199</v>
      </c>
      <c r="V39" s="344"/>
      <c r="W39" s="344"/>
      <c r="X39" s="896">
        <f>VLOOKUP(年度マスタ!$K$4&amp;"_"&amp;X$33,データシート1!$A:$BT,MATCH("aa_"&amp;$S39,データシート1!$A$1:$BT$1,0),0)</f>
        <v>488.49598681003312</v>
      </c>
      <c r="Y39" s="897">
        <f>VLOOKUP(年度マスタ!$K$4&amp;"_"&amp;Y$33,データシート1!$A:$BT,MATCH("aa_"&amp;$S39,データシート1!$A$1:$BT$1,0),0)</f>
        <v>494.65185645422298</v>
      </c>
      <c r="Z39" s="897">
        <f>VLOOKUP(年度マスタ!$K$4&amp;"_"&amp;Z$33,データシート1!$A:$BT,MATCH("aa_"&amp;$S39,データシート1!$A$1:$BT$1,0),0)</f>
        <v>624.98096430789633</v>
      </c>
      <c r="AA39" s="897">
        <f>VLOOKUP(年度マスタ!$K$4&amp;"_"&amp;AA$33,データシート1!$A:$BT,MATCH("aa_"&amp;$S39,データシート1!$A$1:$BT$1,0),0)</f>
        <v>642.84769982099078</v>
      </c>
      <c r="AB39" s="897">
        <f>VLOOKUP(年度マスタ!$K$4&amp;"_"&amp;AB$33,データシート1!$A:$BT,MATCH("aa_"&amp;$S39,データシート1!$A$1:$BT$1,0),0)</f>
        <v>679.14036525246672</v>
      </c>
      <c r="AC39" s="897">
        <f>VLOOKUP(年度マスタ!$K$4&amp;"_"&amp;AC$33,データシート1!$A:$BT,MATCH("aa_"&amp;$S39,データシート1!$A$1:$BT$1,0),0)</f>
        <v>595.09304904508178</v>
      </c>
      <c r="AD39" s="897">
        <f>VLOOKUP(年度マスタ!$K$4&amp;"_"&amp;AD$33,データシート1!$A:$BT,MATCH("aa_"&amp;$S39,データシート1!$A$1:$BT$1,0),0)</f>
        <v>598.24158997315658</v>
      </c>
      <c r="AE39" s="897">
        <f>VLOOKUP(年度マスタ!$K$4&amp;"_"&amp;AE$33,データシート1!$A:$BT,MATCH("aa_"&amp;$S39,データシート1!$A$1:$BT$1,0),0)</f>
        <v>507.10378945451328</v>
      </c>
      <c r="AF39" s="897">
        <f>VLOOKUP(年度マスタ!$K$4&amp;"_"&amp;AF$33,データシート1!$A:$BT,MATCH("aa_"&amp;$S39,データシート1!$A$1:$BT$1,0),0)</f>
        <v>505.86791564429745</v>
      </c>
      <c r="AG39" s="897">
        <f>VLOOKUP(年度マスタ!$K$4&amp;"_"&amp;AG$33,データシート1!$A:$BT,MATCH("aa_"&amp;$S39,データシート1!$A$1:$BT$1,0),0)</f>
        <v>498.53721388228337</v>
      </c>
      <c r="AH39" s="897">
        <f>VLOOKUP(年度マスタ!$K$4&amp;"_"&amp;AH$33,データシート1!$A:$BT,MATCH("aa_"&amp;$S39,データシート1!$A$1:$BT$1,0),0)</f>
        <v>498.37490143407257</v>
      </c>
      <c r="AI39" s="897">
        <f>VLOOKUP(年度マスタ!$K$4&amp;"_"&amp;AI$33,データシート1!$A:$BT,MATCH("aa_"&amp;$S39,データシート1!$A$1:$BT$1,0),0)</f>
        <v>457.26611489184074</v>
      </c>
      <c r="AJ39" s="897">
        <f>VLOOKUP(年度マスタ!$K$4&amp;"_"&amp;AJ$33,データシート1!$A:$BT,MATCH("aa_"&amp;$S39,データシート1!$A$1:$BT$1,0),0)</f>
        <v>492.67427448043117</v>
      </c>
      <c r="AK39" s="898">
        <f>VLOOKUP(年度マスタ!$K$4&amp;"_"&amp;AK$33,データシート1!$A:$BT,MATCH("aa_"&amp;$S39,データシート1!$A$1:$BT$1,0),0)</f>
        <v>488.05645310931442</v>
      </c>
      <c r="AL39" s="330"/>
      <c r="AW39" s="17" t="str">
        <f>年度マスタ!K4</f>
        <v>14212</v>
      </c>
      <c r="AX39" s="17" t="s">
        <v>200</v>
      </c>
      <c r="AY39" s="17">
        <f>VLOOKUP($AW39&amp;"_"&amp;$AY$34,データシート1!$A:$BT,MATCH($AY$31&amp;"_"&amp;AY$36,データシート1!$A$1:$BT$1,0),0)</f>
        <v>821.22454365658234</v>
      </c>
      <c r="AZ39" s="17">
        <f>VLOOKUP($AW39&amp;"_"&amp;$AY$34,データシート1!$A:$BT,MATCH($AY$31&amp;"_"&amp;AZ$36,データシート1!$A$1:$BT$1,0),0)</f>
        <v>14.14154508057104</v>
      </c>
      <c r="BA39" s="17">
        <f>VLOOKUP($AW39&amp;"_"&amp;$AY$34,データシート1!$A:$BT,MATCH($AY$31&amp;"_"&amp;BA$36,データシート1!$A$1:$BT$1,0),0)</f>
        <v>9.9049129800183042</v>
      </c>
      <c r="BB39" s="17">
        <f>VLOOKUP($AW39&amp;"_"&amp;$AY$34,データシート1!$A:$BT,MATCH($AY$31&amp;"_"&amp;BB$36,データシート1!$A$1:$BT$1,0),0)</f>
        <v>488.05645310931442</v>
      </c>
      <c r="BC39" s="17">
        <f>VLOOKUP($AW39&amp;"_"&amp;$AY$34,データシート1!$A:$BT,MATCH($AY$31&amp;"_"&amp;BC$36,データシート1!$A$1:$BT$1,0),0)</f>
        <v>272.87458404997938</v>
      </c>
      <c r="BD39" s="17">
        <f>VLOOKUP($AW39&amp;"_"&amp;$AY$34,データシート1!$A:$BT,MATCH($AY$31&amp;"_"&amp;BD$36,データシート1!$A$1:$BT$1,0),0)</f>
        <v>164.23075285848734</v>
      </c>
      <c r="BE39" s="17">
        <f>VLOOKUP($AW39&amp;"_"&amp;$AY$34,データシート1!$A:$BT,MATCH($AY$31&amp;"_"&amp;BE$36,データシート1!$A$1:$BT$1,0),0)</f>
        <v>139.77207539147241</v>
      </c>
      <c r="BF39" s="17">
        <f>VLOOKUP($AW39&amp;"_"&amp;$AY$34,データシート1!$A:$BT,MATCH($AY$31&amp;"_"&amp;BF$36,データシート1!$A$1:$BT$1,0),0)</f>
        <v>13.177190067415713</v>
      </c>
      <c r="BG39" s="17">
        <f>VLOOKUP($AW39&amp;"_"&amp;$AY$34,データシート1!$A:$BT,MATCH($AY$31&amp;"_"&amp;BG$36,データシート1!$A$1:$BT$1,0),0)</f>
        <v>0</v>
      </c>
      <c r="BH39" s="17">
        <f>VLOOKUP($AW39&amp;"_"&amp;$AY$34,データシート1!$A:$BT,MATCH($AY$31&amp;"_"&amp;BH$36,データシート1!$A$1:$BT$1,0),0)</f>
        <v>19.5947230224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138.31663157776029</v>
      </c>
      <c r="P40" s="454">
        <f t="shared" si="9"/>
        <v>5.773248845077146E-2</v>
      </c>
      <c r="Q40" s="328"/>
      <c r="R40" s="13"/>
      <c r="S40" s="356" t="s">
        <v>165</v>
      </c>
      <c r="T40" s="335"/>
      <c r="U40" s="343" t="s">
        <v>165</v>
      </c>
      <c r="V40" s="344"/>
      <c r="W40" s="344"/>
      <c r="X40" s="896">
        <f>VLOOKUP(年度マスタ!$K$4&amp;"_"&amp;X$33,データシート1!$A:$BT,MATCH("aa_"&amp;$S40,データシート1!$A$1:$BT$1,0),0)</f>
        <v>230.25102016375371</v>
      </c>
      <c r="Y40" s="897">
        <f>VLOOKUP(年度マスタ!$K$4&amp;"_"&amp;Y$33,データシート1!$A:$BT,MATCH("aa_"&amp;$S40,データシート1!$A$1:$BT$1,0),0)</f>
        <v>245.18755563471581</v>
      </c>
      <c r="Z40" s="897">
        <f>VLOOKUP(年度マスタ!$K$4&amp;"_"&amp;Z$33,データシート1!$A:$BT,MATCH("aa_"&amp;$S40,データシート1!$A$1:$BT$1,0),0)</f>
        <v>260.66873611573192</v>
      </c>
      <c r="AA40" s="897">
        <f>VLOOKUP(年度マスタ!$K$4&amp;"_"&amp;AA$33,データシート1!$A:$BT,MATCH("aa_"&amp;$S40,データシート1!$A$1:$BT$1,0),0)</f>
        <v>281.35322362337939</v>
      </c>
      <c r="AB40" s="897">
        <f>VLOOKUP(年度マスタ!$K$4&amp;"_"&amp;AB$33,データシート1!$A:$BT,MATCH("aa_"&amp;$S40,データシート1!$A$1:$BT$1,0),0)</f>
        <v>299.18491450336239</v>
      </c>
      <c r="AC40" s="897">
        <f>VLOOKUP(年度マスタ!$K$4&amp;"_"&amp;AC$33,データシート1!$A:$BT,MATCH("aa_"&amp;$S40,データシート1!$A$1:$BT$1,0),0)</f>
        <v>300.72006520153121</v>
      </c>
      <c r="AD40" s="897">
        <f>VLOOKUP(年度マスタ!$K$4&amp;"_"&amp;AD$33,データシート1!$A:$BT,MATCH("aa_"&amp;$S40,データシート1!$A$1:$BT$1,0),0)</f>
        <v>268.549233333296</v>
      </c>
      <c r="AE40" s="897">
        <f>VLOOKUP(年度マスタ!$K$4&amp;"_"&amp;AE$33,データシート1!$A:$BT,MATCH("aa_"&amp;$S40,データシート1!$A$1:$BT$1,0),0)</f>
        <v>259.91319378197898</v>
      </c>
      <c r="AF40" s="897">
        <f>VLOOKUP(年度マスタ!$K$4&amp;"_"&amp;AF$33,データシート1!$A:$BT,MATCH("aa_"&amp;$S40,データシート1!$A$1:$BT$1,0),0)</f>
        <v>268.10373536525373</v>
      </c>
      <c r="AG40" s="897">
        <f>VLOOKUP(年度マスタ!$K$4&amp;"_"&amp;AG$33,データシート1!$A:$BT,MATCH("aa_"&amp;$S40,データシート1!$A$1:$BT$1,0),0)</f>
        <v>260.5359939628346</v>
      </c>
      <c r="AH40" s="897">
        <f>VLOOKUP(年度マスタ!$K$4&amp;"_"&amp;AH$33,データシート1!$A:$BT,MATCH("aa_"&amp;$S40,データシート1!$A$1:$BT$1,0),0)</f>
        <v>267.66129144252136</v>
      </c>
      <c r="AI40" s="897">
        <f>VLOOKUP(年度マスタ!$K$4&amp;"_"&amp;AI$33,データシート1!$A:$BT,MATCH("aa_"&amp;$S40,データシート1!$A$1:$BT$1,0),0)</f>
        <v>273.79328096102989</v>
      </c>
      <c r="AJ40" s="897">
        <f>VLOOKUP(年度マスタ!$K$4&amp;"_"&amp;AJ$33,データシート1!$A:$BT,MATCH("aa_"&amp;$S40,データシート1!$A$1:$BT$1,0),0)</f>
        <v>262.96282928671735</v>
      </c>
      <c r="AK40" s="898">
        <f>VLOOKUP(年度マスタ!$K$4&amp;"_"&amp;AK$33,データシート1!$A:$BT,MATCH("aa_"&amp;$S40,データシート1!$A$1:$BT$1,0),0)</f>
        <v>272.87458404997938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17.42256537523</v>
      </c>
      <c r="P41" s="454">
        <f t="shared" si="9"/>
        <v>7.2720687514921051E-3</v>
      </c>
      <c r="Q41" s="328"/>
      <c r="R41" s="13"/>
      <c r="S41" s="356" t="s">
        <v>201</v>
      </c>
      <c r="T41" s="335"/>
      <c r="U41" s="246" t="s">
        <v>128</v>
      </c>
      <c r="V41" s="344"/>
      <c r="W41" s="344"/>
      <c r="X41" s="896">
        <f>X42+X45+X46</f>
        <v>366.84177325165984</v>
      </c>
      <c r="Y41" s="897">
        <f t="shared" ref="Y41:AH41" si="12">Y42+Y45+Y46</f>
        <v>368.30980114432799</v>
      </c>
      <c r="Z41" s="897">
        <f t="shared" si="12"/>
        <v>362.21986491818768</v>
      </c>
      <c r="AA41" s="897">
        <f t="shared" si="12"/>
        <v>367.10366367325838</v>
      </c>
      <c r="AB41" s="897">
        <f t="shared" si="12"/>
        <v>361.1073816774296</v>
      </c>
      <c r="AC41" s="897">
        <f t="shared" si="12"/>
        <v>352.27890729334638</v>
      </c>
      <c r="AD41" s="897">
        <f t="shared" si="12"/>
        <v>352.19426992209327</v>
      </c>
      <c r="AE41" s="897">
        <f t="shared" si="12"/>
        <v>348.4037481504896</v>
      </c>
      <c r="AF41" s="897">
        <f t="shared" si="12"/>
        <v>346.05140826476753</v>
      </c>
      <c r="AG41" s="897">
        <f t="shared" si="12"/>
        <v>342.49745533435424</v>
      </c>
      <c r="AH41" s="897">
        <f t="shared" si="12"/>
        <v>337.97560201890343</v>
      </c>
      <c r="AI41" s="897">
        <f>AI42+AI45+AI46</f>
        <v>307.458600355295</v>
      </c>
      <c r="AJ41" s="897">
        <f>AJ42+AJ45+AJ46</f>
        <v>309.13890262861497</v>
      </c>
      <c r="AK41" s="898">
        <f>AK42+AK45+AK46</f>
        <v>317.18001831737547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354.07307774289006</v>
      </c>
      <c r="Y42" s="900">
        <f t="shared" ref="Y42:AK42" si="13">SUM(Y43:Y44)</f>
        <v>355.0067527948089</v>
      </c>
      <c r="Z42" s="900">
        <f t="shared" si="13"/>
        <v>346.84267151817301</v>
      </c>
      <c r="AA42" s="900">
        <f t="shared" si="13"/>
        <v>349.97699523046799</v>
      </c>
      <c r="AB42" s="900">
        <f t="shared" si="13"/>
        <v>343.68481630219958</v>
      </c>
      <c r="AC42" s="900">
        <f t="shared" si="13"/>
        <v>335.5546069937011</v>
      </c>
      <c r="AD42" s="900">
        <f t="shared" si="13"/>
        <v>335.81056048591586</v>
      </c>
      <c r="AE42" s="900">
        <f t="shared" si="13"/>
        <v>332.48569056175216</v>
      </c>
      <c r="AF42" s="900">
        <f t="shared" si="13"/>
        <v>330.63862106646002</v>
      </c>
      <c r="AG42" s="900">
        <f t="shared" si="13"/>
        <v>328.23112692963866</v>
      </c>
      <c r="AH42" s="900">
        <f t="shared" si="13"/>
        <v>324.12918637806564</v>
      </c>
      <c r="AI42" s="900">
        <f t="shared" si="13"/>
        <v>294.26849692372269</v>
      </c>
      <c r="AJ42" s="900">
        <f t="shared" si="13"/>
        <v>296.09224509355056</v>
      </c>
      <c r="AK42" s="901">
        <f t="shared" si="13"/>
        <v>304.00282824995975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26.437944308839999</v>
      </c>
      <c r="P43" s="612">
        <f t="shared" si="9"/>
        <v>1.1035030979728256E-2</v>
      </c>
      <c r="Q43" s="328"/>
      <c r="R43" s="13"/>
      <c r="S43" s="356" t="s">
        <v>190</v>
      </c>
      <c r="T43" s="359"/>
      <c r="U43" s="346"/>
      <c r="V43" s="360"/>
      <c r="W43" s="347" t="s">
        <v>190</v>
      </c>
      <c r="X43" s="899">
        <f>VLOOKUP(年度マスタ!$K$4&amp;"_"&amp;X$33,データシート1!$A:$BT,MATCH("aa_"&amp;$S43,データシート1!$A$1:$BT$1,0),0)</f>
        <v>217.2318383985764</v>
      </c>
      <c r="Y43" s="900">
        <f>VLOOKUP(年度マスタ!$K$4&amp;"_"&amp;Y$33,データシート1!$A:$BT,MATCH("aa_"&amp;$S43,データシート1!$A$1:$BT$1,0),0)</f>
        <v>215.67969412314881</v>
      </c>
      <c r="Z43" s="900">
        <f>VLOOKUP(年度マスタ!$K$4&amp;"_"&amp;Z$33,データシート1!$A:$BT,MATCH("aa_"&amp;$S43,データシート1!$A$1:$BT$1,0),0)</f>
        <v>212.55637387682441</v>
      </c>
      <c r="AA43" s="900">
        <f>VLOOKUP(年度マスタ!$K$4&amp;"_"&amp;AA$33,データシート1!$A:$BT,MATCH("aa_"&amp;$S43,データシート1!$A$1:$BT$1,0),0)</f>
        <v>212.9410069301496</v>
      </c>
      <c r="AB43" s="900">
        <f>VLOOKUP(年度マスタ!$K$4&amp;"_"&amp;AB$33,データシート1!$A:$BT,MATCH("aa_"&amp;$S43,データシート1!$A$1:$BT$1,0),0)</f>
        <v>205.36818472443929</v>
      </c>
      <c r="AC43" s="900">
        <f>VLOOKUP(年度マスタ!$K$4&amp;"_"&amp;AC$33,データシート1!$A:$BT,MATCH("aa_"&amp;$S43,データシート1!$A$1:$BT$1,0),0)</f>
        <v>196.18761897209959</v>
      </c>
      <c r="AD43" s="900">
        <f>VLOOKUP(年度マスタ!$K$4&amp;"_"&amp;AD$33,データシート1!$A:$BT,MATCH("aa_"&amp;$S43,データシート1!$A$1:$BT$1,0),0)</f>
        <v>194.66004076444054</v>
      </c>
      <c r="AE43" s="900">
        <f>VLOOKUP(年度マスタ!$K$4&amp;"_"&amp;AE$33,データシート1!$A:$BT,MATCH("aa_"&amp;$S43,データシート1!$A$1:$BT$1,0),0)</f>
        <v>193.43878625280252</v>
      </c>
      <c r="AF43" s="900">
        <f>VLOOKUP(年度マスタ!$K$4&amp;"_"&amp;AF$33,データシート1!$A:$BT,MATCH("aa_"&amp;$S43,データシート1!$A$1:$BT$1,0),0)</f>
        <v>191.42969341268375</v>
      </c>
      <c r="AG43" s="900">
        <f>VLOOKUP(年度マスタ!$K$4&amp;"_"&amp;AG$33,データシート1!$A:$BT,MATCH("aa_"&amp;$S43,データシート1!$A$1:$BT$1,0),0)</f>
        <v>188.16137195477819</v>
      </c>
      <c r="AH43" s="900">
        <f>VLOOKUP(年度マスタ!$K$4&amp;"_"&amp;AH$33,データシート1!$A:$BT,MATCH("aa_"&amp;$S43,データシート1!$A$1:$BT$1,0),0)</f>
        <v>183.25833713785403</v>
      </c>
      <c r="AI43" s="900">
        <f>VLOOKUP(年度マスタ!$K$4&amp;"_"&amp;AI$33,データシート1!$A:$BT,MATCH("aa_"&amp;$S43,データシート1!$A$1:$BT$1,0),0)</f>
        <v>160.5644112549044</v>
      </c>
      <c r="AJ43" s="900">
        <f>VLOOKUP(年度マスタ!$K$4&amp;"_"&amp;AJ$33,データシート1!$A:$BT,MATCH("aa_"&amp;$S43,データシート1!$A$1:$BT$1,0),0)</f>
        <v>155.80179894359961</v>
      </c>
      <c r="AK43" s="901">
        <f>VLOOKUP(年度マスタ!$K$4&amp;"_"&amp;AK$33,データシート1!$A:$BT,MATCH("aa_"&amp;$S43,データシート1!$A$1:$BT$1,0),0)</f>
        <v>164.23075285848734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136.84123934431369</v>
      </c>
      <c r="Y44" s="900">
        <f>VLOOKUP(年度マスタ!$K$4&amp;"_"&amp;Y$33,データシート1!$A:$BT,MATCH("aa_"&amp;$S44,データシート1!$A$1:$BT$1,0),0)</f>
        <v>139.3270586716601</v>
      </c>
      <c r="Z44" s="900">
        <f>VLOOKUP(年度マスタ!$K$4&amp;"_"&amp;Z$33,データシート1!$A:$BT,MATCH("aa_"&amp;$S44,データシート1!$A$1:$BT$1,0),0)</f>
        <v>134.28629764134857</v>
      </c>
      <c r="AA44" s="900">
        <f>VLOOKUP(年度マスタ!$K$4&amp;"_"&amp;AA$33,データシート1!$A:$BT,MATCH("aa_"&amp;$S44,データシート1!$A$1:$BT$1,0),0)</f>
        <v>137.03598830031837</v>
      </c>
      <c r="AB44" s="900">
        <f>VLOOKUP(年度マスタ!$K$4&amp;"_"&amp;AB$33,データシート1!$A:$BT,MATCH("aa_"&amp;$S44,データシート1!$A$1:$BT$1,0),0)</f>
        <v>138.31663157776029</v>
      </c>
      <c r="AC44" s="900">
        <f>VLOOKUP(年度マスタ!$K$4&amp;"_"&amp;AC$33,データシート1!$A:$BT,MATCH("aa_"&amp;$S44,データシート1!$A$1:$BT$1,0),0)</f>
        <v>139.36698802160151</v>
      </c>
      <c r="AD44" s="900">
        <f>VLOOKUP(年度マスタ!$K$4&amp;"_"&amp;AD$33,データシート1!$A:$BT,MATCH("aa_"&amp;$S44,データシート1!$A$1:$BT$1,0),0)</f>
        <v>141.15051972147529</v>
      </c>
      <c r="AE44" s="900">
        <f>VLOOKUP(年度マスタ!$K$4&amp;"_"&amp;AE$33,データシート1!$A:$BT,MATCH("aa_"&amp;$S44,データシート1!$A$1:$BT$1,0),0)</f>
        <v>139.04690430894965</v>
      </c>
      <c r="AF44" s="900">
        <f>VLOOKUP(年度マスタ!$K$4&amp;"_"&amp;AF$33,データシート1!$A:$BT,MATCH("aa_"&amp;$S44,データシート1!$A$1:$BT$1,0),0)</f>
        <v>139.20892765377624</v>
      </c>
      <c r="AG44" s="900">
        <f>VLOOKUP(年度マスタ!$K$4&amp;"_"&amp;AG$33,データシート1!$A:$BT,MATCH("aa_"&amp;$S44,データシート1!$A$1:$BT$1,0),0)</f>
        <v>140.06975497486044</v>
      </c>
      <c r="AH44" s="900">
        <f>VLOOKUP(年度マスタ!$K$4&amp;"_"&amp;AH$33,データシート1!$A:$BT,MATCH("aa_"&amp;$S44,データシート1!$A$1:$BT$1,0),0)</f>
        <v>140.87084924021161</v>
      </c>
      <c r="AI44" s="900">
        <f>VLOOKUP(年度マスタ!$K$4&amp;"_"&amp;AI$33,データシート1!$A:$BT,MATCH("aa_"&amp;$S44,データシート1!$A$1:$BT$1,0),0)</f>
        <v>133.70408566881829</v>
      </c>
      <c r="AJ44" s="900">
        <f>VLOOKUP(年度マスタ!$K$4&amp;"_"&amp;AJ$33,データシート1!$A:$BT,MATCH("aa_"&amp;$S44,データシート1!$A$1:$BT$1,0),0)</f>
        <v>140.29044614995095</v>
      </c>
      <c r="AK44" s="901">
        <f>VLOOKUP(年度マスタ!$K$4&amp;"_"&amp;AK$33,データシート1!$A:$BT,MATCH("aa_"&amp;$S44,データシート1!$A$1:$BT$1,0),0)</f>
        <v>139.77207539147241</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12.768695508769801</v>
      </c>
      <c r="Y45" s="900">
        <f>VLOOKUP(年度マスタ!$K$4&amp;"_"&amp;Y$33,データシート1!$A:$BT,MATCH("aa_"&amp;$S45,データシート1!$A$1:$BT$1,0),0)</f>
        <v>13.3030483495191</v>
      </c>
      <c r="Z45" s="900">
        <f>VLOOKUP(年度マスタ!$K$4&amp;"_"&amp;Z$33,データシート1!$A:$BT,MATCH("aa_"&amp;$S45,データシート1!$A$1:$BT$1,0),0)</f>
        <v>15.377193400014701</v>
      </c>
      <c r="AA45" s="900">
        <f>VLOOKUP(年度マスタ!$K$4&amp;"_"&amp;AA$33,データシート1!$A:$BT,MATCH("aa_"&amp;$S45,データシート1!$A$1:$BT$1,0),0)</f>
        <v>17.1266684427904</v>
      </c>
      <c r="AB45" s="900">
        <f>VLOOKUP(年度マスタ!$K$4&amp;"_"&amp;AB$33,データシート1!$A:$BT,MATCH("aa_"&amp;$S45,データシート1!$A$1:$BT$1,0),0)</f>
        <v>17.42256537523</v>
      </c>
      <c r="AC45" s="900">
        <f>VLOOKUP(年度マスタ!$K$4&amp;"_"&amp;AC$33,データシート1!$A:$BT,MATCH("aa_"&amp;$S45,データシート1!$A$1:$BT$1,0),0)</f>
        <v>16.7243002996453</v>
      </c>
      <c r="AD45" s="900">
        <f>VLOOKUP(年度マスタ!$K$4&amp;"_"&amp;AD$33,データシート1!$A:$BT,MATCH("aa_"&amp;$S45,データシート1!$A$1:$BT$1,0),0)</f>
        <v>16.383709436177401</v>
      </c>
      <c r="AE45" s="900">
        <f>VLOOKUP(年度マスタ!$K$4&amp;"_"&amp;AE$33,データシート1!$A:$BT,MATCH("aa_"&amp;$S45,データシート1!$A$1:$BT$1,0),0)</f>
        <v>15.918057588737447</v>
      </c>
      <c r="AF45" s="900">
        <f>VLOOKUP(年度マスタ!$K$4&amp;"_"&amp;AF$33,データシート1!$A:$BT,MATCH("aa_"&amp;$S45,データシート1!$A$1:$BT$1,0),0)</f>
        <v>15.4127871983075</v>
      </c>
      <c r="AG45" s="900">
        <f>VLOOKUP(年度マスタ!$K$4&amp;"_"&amp;AG$33,データシート1!$A:$BT,MATCH("aa_"&amp;$S45,データシート1!$A$1:$BT$1,0),0)</f>
        <v>14.266328404715599</v>
      </c>
      <c r="AH45" s="900">
        <f>VLOOKUP(年度マスタ!$K$4&amp;"_"&amp;AH$33,データシート1!$A:$BT,MATCH("aa_"&amp;$S45,データシート1!$A$1:$BT$1,0),0)</f>
        <v>13.846415640837799</v>
      </c>
      <c r="AI45" s="900">
        <f>VLOOKUP(年度マスタ!$K$4&amp;"_"&amp;AI$33,データシート1!$A:$BT,MATCH("aa_"&amp;$S45,データシート1!$A$1:$BT$1,0),0)</f>
        <v>13.1901034315723</v>
      </c>
      <c r="AJ45" s="900">
        <f>VLOOKUP(年度マスタ!$K$4&amp;"_"&amp;AJ$33,データシート1!$A:$BT,MATCH("aa_"&amp;$S45,データシート1!$A$1:$BT$1,0),0)</f>
        <v>13.0466575350644</v>
      </c>
      <c r="AK45" s="901">
        <f>VLOOKUP(年度マスタ!$K$4&amp;"_"&amp;AK$33,データシート1!$A:$BT,MATCH("aa_"&amp;$S45,データシート1!$A$1:$BT$1,0),0)</f>
        <v>13.177190067415713</v>
      </c>
      <c r="AL45" s="330"/>
      <c r="AW45" s="17" t="str">
        <f>AW48</f>
        <v>厚木市</v>
      </c>
      <c r="AX45" s="1010">
        <f t="shared" ref="AX45:BB45" si="15">AX48/$BC48</f>
        <v>0.43503916790148073</v>
      </c>
      <c r="AY45" s="1010">
        <f t="shared" si="15"/>
        <v>0.25119005954100843</v>
      </c>
      <c r="AZ45" s="1010">
        <f t="shared" si="15"/>
        <v>0.14044150544074446</v>
      </c>
      <c r="BA45" s="1010">
        <f t="shared" si="15"/>
        <v>0.1632443689224507</v>
      </c>
      <c r="BB45" s="1010">
        <f t="shared" si="15"/>
        <v>1.0084898194315649E-2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29.00684492600001</v>
      </c>
      <c r="Y47" s="903">
        <f>VLOOKUP(年度マスタ!$K$4&amp;"_"&amp;Y$33,データシート1!$A:$BT,MATCH("aa_"&amp;$S47,データシート1!$A$1:$BT$1,0),0)</f>
        <v>24.833968499619999</v>
      </c>
      <c r="Z47" s="903">
        <f>VLOOKUP(年度マスタ!$K$4&amp;"_"&amp;Z$33,データシート1!$A:$BT,MATCH("aa_"&amp;$S47,データシート1!$A$1:$BT$1,0),0)</f>
        <v>26.01534792947</v>
      </c>
      <c r="AA47" s="903">
        <f>VLOOKUP(年度マスタ!$K$4&amp;"_"&amp;AA$33,データシート1!$A:$BT,MATCH("aa_"&amp;$S47,データシート1!$A$1:$BT$1,0),0)</f>
        <v>24.875442384639999</v>
      </c>
      <c r="AB47" s="903">
        <f>VLOOKUP(年度マスタ!$K$4&amp;"_"&amp;AB$33,データシート1!$A:$BT,MATCH("aa_"&amp;$S47,データシート1!$A$1:$BT$1,0),0)</f>
        <v>26.437944308839999</v>
      </c>
      <c r="AC47" s="903">
        <f>VLOOKUP(年度マスタ!$K$4&amp;"_"&amp;AC$33,データシート1!$A:$BT,MATCH("aa_"&amp;$S47,データシート1!$A$1:$BT$1,0),0)</f>
        <v>27.81474554999</v>
      </c>
      <c r="AD47" s="903">
        <f>VLOOKUP(年度マスタ!$K$4&amp;"_"&amp;AD$33,データシート1!$A:$BT,MATCH("aa_"&amp;$S47,データシート1!$A$1:$BT$1,0),0)</f>
        <v>28.8241273336</v>
      </c>
      <c r="AE47" s="903">
        <f>VLOOKUP(年度マスタ!$K$4&amp;"_"&amp;AE$33,データシート1!$A:$BT,MATCH("aa_"&amp;$S47,データシート1!$A$1:$BT$1,0),0)</f>
        <v>26.243177456599998</v>
      </c>
      <c r="AF47" s="903">
        <f>VLOOKUP(年度マスタ!$K$4&amp;"_"&amp;AF$33,データシート1!$A:$BT,MATCH("aa_"&amp;$S47,データシート1!$A$1:$BT$1,0),0)</f>
        <v>22.528240939499998</v>
      </c>
      <c r="AG47" s="903">
        <f>VLOOKUP(年度マスタ!$K$4&amp;"_"&amp;AG$33,データシート1!$A:$BT,MATCH("aa_"&amp;$S47,データシート1!$A$1:$BT$1,0),0)</f>
        <v>32.436016661160004</v>
      </c>
      <c r="AH47" s="903">
        <f>VLOOKUP(年度マスタ!$K$4&amp;"_"&amp;AH$33,データシート1!$A:$BT,MATCH("aa_"&amp;$S47,データシート1!$A$1:$BT$1,0),0)</f>
        <v>14.079213962500001</v>
      </c>
      <c r="AI47" s="903">
        <f>VLOOKUP(年度マスタ!$K$4&amp;"_"&amp;AI$33,データシート1!$A:$BT,MATCH("aa_"&amp;$S47,データシート1!$A$1:$BT$1,0),0)</f>
        <v>29.086319505864321</v>
      </c>
      <c r="AJ47" s="903">
        <f>VLOOKUP(年度マスタ!$K$4&amp;"_"&amp;AJ$33,データシート1!$A:$BT,MATCH("aa_"&amp;$S47,データシート1!$A$1:$BT$1,0),0)</f>
        <v>26.166520265900001</v>
      </c>
      <c r="AK47" s="904">
        <f>VLOOKUP(年度マスタ!$K$4&amp;"_"&amp;AK$33,データシート1!$A:$BT,MATCH("aa_"&amp;$S47,データシート1!$A$1:$BT$1,0),0)</f>
        <v>19.5947230224</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厚木市</v>
      </c>
      <c r="AX48" s="1011">
        <f>SUM(AY39:BA39)</f>
        <v>845.27100171717166</v>
      </c>
      <c r="AY48" s="1011">
        <f>BB39</f>
        <v>488.05645310931442</v>
      </c>
      <c r="AZ48" s="1011">
        <f>BC39</f>
        <v>272.87458404997938</v>
      </c>
      <c r="BA48" s="1011">
        <f>SUM(BD39:BG39)</f>
        <v>317.18001831737547</v>
      </c>
      <c r="BB48" s="1011">
        <f>BH39</f>
        <v>19.5947230224</v>
      </c>
      <c r="BC48" s="1011">
        <f>SUM(AX48:BB48)</f>
        <v>1942.976780216241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1942.976780216241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845.27100171717166</v>
      </c>
      <c r="P52" s="453">
        <f t="shared" ref="P52:P64" si="18">O52/$O$51</f>
        <v>0.43503916790148073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821.22454365658234</v>
      </c>
      <c r="P53" s="454">
        <f t="shared" si="18"/>
        <v>0.42266307658354274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14.14154508057104</v>
      </c>
      <c r="P54" s="454">
        <f t="shared" si="18"/>
        <v>7.2782882557130592E-3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9.9049129800183042</v>
      </c>
      <c r="P55" s="454">
        <f t="shared" si="18"/>
        <v>5.0978030622249385E-3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488.05645310931442</v>
      </c>
      <c r="P56" s="453">
        <f t="shared" si="18"/>
        <v>0.25119005954100843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272.87458404997938</v>
      </c>
      <c r="P57" s="453">
        <f t="shared" si="18"/>
        <v>0.14044150544074446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317.18001831737547</v>
      </c>
      <c r="P58" s="453">
        <f t="shared" si="18"/>
        <v>0.1632443689224507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304.00282824995975</v>
      </c>
      <c r="P59" s="454">
        <f t="shared" si="18"/>
        <v>0.15646240930173452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164.23075285848734</v>
      </c>
      <c r="P60" s="454">
        <f t="shared" si="18"/>
        <v>8.4525329654330447E-2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139.77207539147241</v>
      </c>
      <c r="P61" s="454">
        <f t="shared" si="18"/>
        <v>7.1937079647404062E-2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13.177190067415713</v>
      </c>
      <c r="P62" s="454">
        <f t="shared" si="18"/>
        <v>6.7819596207161961E-3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19.5947230224</v>
      </c>
      <c r="P64" s="612">
        <f t="shared" si="18"/>
        <v>1.0084898194315649E-2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厚木市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5858.9512999999997</v>
      </c>
      <c r="AI7" s="78">
        <f>VLOOKUP(年度マスタ!$K$4&amp;"_"&amp;$AG7,データシート1!$A:$BT,MATCH("ab_"&amp;AI$2,データシート1!$A$1:$BT$1,0),0)</f>
        <v>7685</v>
      </c>
      <c r="AJ7" s="78">
        <f>VLOOKUP(年度マスタ!$K$4&amp;"_"&amp;$AG7,データシート1!$A:$BT,MATCH("ab_"&amp;AJ$2,データシート1!$A$1:$BT$1,0),0)</f>
        <v>271</v>
      </c>
      <c r="AK7" s="78">
        <f>VLOOKUP(年度マスタ!$K$4&amp;"_"&amp;$AG7,データシート1!$A:$BT,MATCH("ab_"&amp;AK$2,データシート1!$A$1:$BT$1,0),0)</f>
        <v>120367</v>
      </c>
      <c r="AL7" s="78">
        <f>VLOOKUP(年度マスタ!$K$4&amp;"_"&amp;$AG7,データシート1!$A:$BT,MATCH("ab_"&amp;AL$2,データシート1!$A$1:$BT$1,0),0)</f>
        <v>92538</v>
      </c>
      <c r="AM7" s="78">
        <f>VLOOKUP(年度マスタ!$K$4&amp;"_"&amp;$AG7,データシート1!$A:$BT,MATCH("ab_"&amp;AM$2,データシート1!$A$1:$BT$1,0),0)</f>
        <v>109816</v>
      </c>
      <c r="AN7" s="78">
        <f>VLOOKUP(年度マスタ!$K$4&amp;"_"&amp;$AG7,データシート1!$A:$BT,MATCH("ab_"&amp;AN$2,データシート1!$A$1:$BT$1,0),0)</f>
        <v>27542</v>
      </c>
      <c r="AO7" s="78">
        <f>VLOOKUP(年度マスタ!$K$4&amp;"_"&amp;$AG7,データシート1!$A:$BT,MATCH("ab_"&amp;AO$2,データシート1!$A$1:$BT$1,0),0)</f>
        <v>219027</v>
      </c>
      <c r="AP7" s="78">
        <f>VLOOKUP(年度マスタ!$K$4&amp;"_"&amp;$AG7,データシート1!$A:$BT,MATCH("ab_"&amp;AP$2,データシート1!$A$1:$BT$1,0),0)</f>
        <v>0</v>
      </c>
      <c r="AQ7" s="954">
        <f>VLOOKUP(年度マスタ!$K$4&amp;"_"&amp;$AG7,データシート1!$A:$BT,MATCH("ab_"&amp;AQ$2,データシート1!$A$1:$BT$1,0),0)</f>
        <v>29.00684492600001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6142.8092999999999</v>
      </c>
      <c r="AI8" s="78">
        <f>VLOOKUP(年度マスタ!$K$4&amp;"_"&amp;$AG8,データシート1!$A:$BT,MATCH("ab_"&amp;AI$2,データシート1!$A$1:$BT$1,0),0)</f>
        <v>7685</v>
      </c>
      <c r="AJ8" s="78">
        <f>VLOOKUP(年度マスタ!$K$4&amp;"_"&amp;$AG8,データシート1!$A:$BT,MATCH("ab_"&amp;AJ$2,データシート1!$A$1:$BT$1,0),0)</f>
        <v>271</v>
      </c>
      <c r="AK8" s="78">
        <f>VLOOKUP(年度マスタ!$K$4&amp;"_"&amp;$AG8,データシート1!$A:$BT,MATCH("ab_"&amp;AK$2,データシート1!$A$1:$BT$1,0),0)</f>
        <v>120367</v>
      </c>
      <c r="AL8" s="78">
        <f>VLOOKUP(年度マスタ!$K$4&amp;"_"&amp;$AG8,データシート1!$A:$BT,MATCH("ab_"&amp;AL$2,データシート1!$A$1:$BT$1,0),0)</f>
        <v>93093</v>
      </c>
      <c r="AM8" s="78">
        <f>VLOOKUP(年度マスタ!$K$4&amp;"_"&amp;$AG8,データシート1!$A:$BT,MATCH("ab_"&amp;AM$2,データシート1!$A$1:$BT$1,0),0)</f>
        <v>109538</v>
      </c>
      <c r="AN8" s="78">
        <f>VLOOKUP(年度マスタ!$K$4&amp;"_"&amp;$AG8,データシート1!$A:$BT,MATCH("ab_"&amp;AN$2,データシート1!$A$1:$BT$1,0),0)</f>
        <v>27342</v>
      </c>
      <c r="AO8" s="78">
        <f>VLOOKUP(年度マスタ!$K$4&amp;"_"&amp;$AG8,データシート1!$A:$BT,MATCH("ab_"&amp;AO$2,データシート1!$A$1:$BT$1,0),0)</f>
        <v>218660</v>
      </c>
      <c r="AP8" s="78">
        <f>VLOOKUP(年度マスタ!$K$4&amp;"_"&amp;$AG8,データシート1!$A:$BT,MATCH("ab_"&amp;AP$2,データシート1!$A$1:$BT$1,0),0)</f>
        <v>0</v>
      </c>
      <c r="AQ8" s="954">
        <f>VLOOKUP(年度マスタ!$K$4&amp;"_"&amp;$AG8,データシート1!$A:$BT,MATCH("ab_"&amp;AQ$2,データシート1!$A$1:$BT$1,0),0)</f>
        <v>24.833968499619999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7067.7991000000002</v>
      </c>
      <c r="AI9" s="78">
        <f>VLOOKUP(年度マスタ!$K$4&amp;"_"&amp;$AG9,データシート1!$A:$BT,MATCH("ab_"&amp;AI$2,データシート1!$A$1:$BT$1,0),0)</f>
        <v>7685</v>
      </c>
      <c r="AJ9" s="78">
        <f>VLOOKUP(年度マスタ!$K$4&amp;"_"&amp;$AG9,データシート1!$A:$BT,MATCH("ab_"&amp;AJ$2,データシート1!$A$1:$BT$1,0),0)</f>
        <v>271</v>
      </c>
      <c r="AK9" s="78">
        <f>VLOOKUP(年度マスタ!$K$4&amp;"_"&amp;$AG9,データシート1!$A:$BT,MATCH("ab_"&amp;AK$2,データシート1!$A$1:$BT$1,0),0)</f>
        <v>120367</v>
      </c>
      <c r="AL9" s="78">
        <f>VLOOKUP(年度マスタ!$K$4&amp;"_"&amp;$AG9,データシート1!$A:$BT,MATCH("ab_"&amp;AL$2,データシート1!$A$1:$BT$1,0),0)</f>
        <v>94180</v>
      </c>
      <c r="AM9" s="78">
        <f>VLOOKUP(年度マスタ!$K$4&amp;"_"&amp;$AG9,データシート1!$A:$BT,MATCH("ab_"&amp;AM$2,データシート1!$A$1:$BT$1,0),0)</f>
        <v>110297</v>
      </c>
      <c r="AN9" s="78">
        <f>VLOOKUP(年度マスタ!$K$4&amp;"_"&amp;$AG9,データシート1!$A:$BT,MATCH("ab_"&amp;AN$2,データシート1!$A$1:$BT$1,0),0)</f>
        <v>27137</v>
      </c>
      <c r="AO9" s="78">
        <f>VLOOKUP(年度マスタ!$K$4&amp;"_"&amp;$AG9,データシート1!$A:$BT,MATCH("ab_"&amp;AO$2,データシート1!$A$1:$BT$1,0),0)</f>
        <v>219120</v>
      </c>
      <c r="AP9" s="78">
        <f>VLOOKUP(年度マスタ!$K$4&amp;"_"&amp;$AG9,データシート1!$A:$BT,MATCH("ab_"&amp;AP$2,データシート1!$A$1:$BT$1,0),0)</f>
        <v>0</v>
      </c>
      <c r="AQ9" s="954">
        <f>VLOOKUP(年度マスタ!$K$4&amp;"_"&amp;$AG9,データシート1!$A:$BT,MATCH("ab_"&amp;AQ$2,データシート1!$A$1:$BT$1,0),0)</f>
        <v>26.01534792947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6213.1615000000002</v>
      </c>
      <c r="AI10" s="78">
        <f>VLOOKUP(年度マスタ!$K$4&amp;"_"&amp;$AG10,データシート1!$A:$BT,MATCH("ab_"&amp;AI$2,データシート1!$A$1:$BT$1,0),0)</f>
        <v>7685</v>
      </c>
      <c r="AJ10" s="78">
        <f>VLOOKUP(年度マスタ!$K$4&amp;"_"&amp;$AG10,データシート1!$A:$BT,MATCH("ab_"&amp;AJ$2,データシート1!$A$1:$BT$1,0),0)</f>
        <v>271</v>
      </c>
      <c r="AK10" s="78">
        <f>VLOOKUP(年度マスタ!$K$4&amp;"_"&amp;$AG10,データシート1!$A:$BT,MATCH("ab_"&amp;AK$2,データシート1!$A$1:$BT$1,0),0)</f>
        <v>120367</v>
      </c>
      <c r="AL10" s="78">
        <f>VLOOKUP(年度マスタ!$K$4&amp;"_"&amp;$AG10,データシート1!$A:$BT,MATCH("ab_"&amp;AL$2,データシート1!$A$1:$BT$1,0),0)</f>
        <v>97311</v>
      </c>
      <c r="AM10" s="78">
        <f>VLOOKUP(年度マスタ!$K$4&amp;"_"&amp;$AG10,データシート1!$A:$BT,MATCH("ab_"&amp;AM$2,データシート1!$A$1:$BT$1,0),0)</f>
        <v>111373</v>
      </c>
      <c r="AN10" s="78">
        <f>VLOOKUP(年度マスタ!$K$4&amp;"_"&amp;$AG10,データシート1!$A:$BT,MATCH("ab_"&amp;AN$2,データシート1!$A$1:$BT$1,0),0)</f>
        <v>27536</v>
      </c>
      <c r="AO10" s="78">
        <f>VLOOKUP(年度マスタ!$K$4&amp;"_"&amp;$AG10,データシート1!$A:$BT,MATCH("ab_"&amp;AO$2,データシート1!$A$1:$BT$1,0),0)</f>
        <v>224624</v>
      </c>
      <c r="AP10" s="78">
        <f>VLOOKUP(年度マスタ!$K$4&amp;"_"&amp;$AG10,データシート1!$A:$BT,MATCH("ab_"&amp;AP$2,データシート1!$A$1:$BT$1,0),0)</f>
        <v>0</v>
      </c>
      <c r="AQ10" s="954">
        <f>VLOOKUP(年度マスタ!$K$4&amp;"_"&amp;$AG10,データシート1!$A:$BT,MATCH("ab_"&amp;AQ$2,データシート1!$A$1:$BT$1,0),0)</f>
        <v>24.875442384639999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6052.8698000000004</v>
      </c>
      <c r="AI11" s="78">
        <f>VLOOKUP(年度マスタ!$K$4&amp;"_"&amp;$AG11,データシート1!$A:$BT,MATCH("ab_"&amp;AI$2,データシート1!$A$1:$BT$1,0),0)</f>
        <v>7685</v>
      </c>
      <c r="AJ11" s="78">
        <f>VLOOKUP(年度マスタ!$K$4&amp;"_"&amp;$AG11,データシート1!$A:$BT,MATCH("ab_"&amp;AJ$2,データシート1!$A$1:$BT$1,0),0)</f>
        <v>271</v>
      </c>
      <c r="AK11" s="78">
        <f>VLOOKUP(年度マスタ!$K$4&amp;"_"&amp;$AG11,データシート1!$A:$BT,MATCH("ab_"&amp;AK$2,データシート1!$A$1:$BT$1,0),0)</f>
        <v>120367</v>
      </c>
      <c r="AL11" s="78">
        <f>VLOOKUP(年度マスタ!$K$4&amp;"_"&amp;$AG11,データシート1!$A:$BT,MATCH("ab_"&amp;AL$2,データシート1!$A$1:$BT$1,0),0)</f>
        <v>98133</v>
      </c>
      <c r="AM11" s="78">
        <f>VLOOKUP(年度マスタ!$K$4&amp;"_"&amp;$AG11,データシート1!$A:$BT,MATCH("ab_"&amp;AM$2,データシート1!$A$1:$BT$1,0),0)</f>
        <v>112208</v>
      </c>
      <c r="AN11" s="78">
        <f>VLOOKUP(年度マスタ!$K$4&amp;"_"&amp;$AG11,データシート1!$A:$BT,MATCH("ab_"&amp;AN$2,データシート1!$A$1:$BT$1,0),0)</f>
        <v>27689</v>
      </c>
      <c r="AO11" s="78">
        <f>VLOOKUP(年度マスタ!$K$4&amp;"_"&amp;$AG11,データシート1!$A:$BT,MATCH("ab_"&amp;AO$2,データシート1!$A$1:$BT$1,0),0)</f>
        <v>225229</v>
      </c>
      <c r="AP11" s="78">
        <f>VLOOKUP(年度マスタ!$K$4&amp;"_"&amp;$AG11,データシート1!$A:$BT,MATCH("ab_"&amp;AP$2,データシート1!$A$1:$BT$1,0),0)</f>
        <v>0</v>
      </c>
      <c r="AQ11" s="954">
        <f>VLOOKUP(年度マスタ!$K$4&amp;"_"&amp;$AG11,データシート1!$A:$BT,MATCH("ab_"&amp;AQ$2,データシート1!$A$1:$BT$1,0),0)</f>
        <v>26.437944308839999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5826.8676999999998</v>
      </c>
      <c r="AI12" s="78">
        <f>VLOOKUP(年度マスタ!$K$4&amp;"_"&amp;$AG12,データシート1!$A:$BT,MATCH("ab_"&amp;AI$2,データシート1!$A$1:$BT$1,0),0)</f>
        <v>6684</v>
      </c>
      <c r="AJ12" s="78">
        <f>VLOOKUP(年度マスタ!$K$4&amp;"_"&amp;$AG12,データシート1!$A:$BT,MATCH("ab_"&amp;AJ$2,データシート1!$A$1:$BT$1,0),0)</f>
        <v>264</v>
      </c>
      <c r="AK12" s="78">
        <f>VLOOKUP(年度マスタ!$K$4&amp;"_"&amp;$AG12,データシート1!$A:$BT,MATCH("ab_"&amp;AK$2,データシート1!$A$1:$BT$1,0),0)</f>
        <v>122199</v>
      </c>
      <c r="AL12" s="78">
        <f>VLOOKUP(年度マスタ!$K$4&amp;"_"&amp;$AG12,データシート1!$A:$BT,MATCH("ab_"&amp;AL$2,データシート1!$A$1:$BT$1,0),0)</f>
        <v>99341</v>
      </c>
      <c r="AM12" s="78">
        <f>VLOOKUP(年度マスタ!$K$4&amp;"_"&amp;$AG12,データシート1!$A:$BT,MATCH("ab_"&amp;AM$2,データシート1!$A$1:$BT$1,0),0)</f>
        <v>112897</v>
      </c>
      <c r="AN12" s="78">
        <f>VLOOKUP(年度マスタ!$K$4&amp;"_"&amp;$AG12,データシート1!$A:$BT,MATCH("ab_"&amp;AN$2,データシート1!$A$1:$BT$1,0),0)</f>
        <v>27755</v>
      </c>
      <c r="AO12" s="78">
        <f>VLOOKUP(年度マスタ!$K$4&amp;"_"&amp;$AG12,データシート1!$A:$BT,MATCH("ab_"&amp;AO$2,データシート1!$A$1:$BT$1,0),0)</f>
        <v>225342</v>
      </c>
      <c r="AP12" s="78">
        <f>VLOOKUP(年度マスタ!$K$4&amp;"_"&amp;$AG12,データシート1!$A:$BT,MATCH("ab_"&amp;AP$2,データシート1!$A$1:$BT$1,0),0)</f>
        <v>0</v>
      </c>
      <c r="AQ12" s="954">
        <f>VLOOKUP(年度マスタ!$K$4&amp;"_"&amp;$AG12,データシート1!$A:$BT,MATCH("ab_"&amp;AQ$2,データシート1!$A$1:$BT$1,0),0)</f>
        <v>27.81474554999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6159.1399000000001</v>
      </c>
      <c r="AI13" s="78">
        <f>VLOOKUP(年度マスタ!$K$4&amp;"_"&amp;$AG13,データシート1!$A:$BT,MATCH("ab_"&amp;AI$2,データシート1!$A$1:$BT$1,0),0)</f>
        <v>6684</v>
      </c>
      <c r="AJ13" s="78">
        <f>VLOOKUP(年度マスタ!$K$4&amp;"_"&amp;$AG13,データシート1!$A:$BT,MATCH("ab_"&amp;AJ$2,データシート1!$A$1:$BT$1,0),0)</f>
        <v>264</v>
      </c>
      <c r="AK13" s="78">
        <f>VLOOKUP(年度マスタ!$K$4&amp;"_"&amp;$AG13,データシート1!$A:$BT,MATCH("ab_"&amp;AK$2,データシート1!$A$1:$BT$1,0),0)</f>
        <v>122199</v>
      </c>
      <c r="AL13" s="78">
        <f>VLOOKUP(年度マスタ!$K$4&amp;"_"&amp;$AG13,データシート1!$A:$BT,MATCH("ab_"&amp;AL$2,データシート1!$A$1:$BT$1,0),0)</f>
        <v>100454</v>
      </c>
      <c r="AM13" s="78">
        <f>VLOOKUP(年度マスタ!$K$4&amp;"_"&amp;$AG13,データシート1!$A:$BT,MATCH("ab_"&amp;AM$2,データシート1!$A$1:$BT$1,0),0)</f>
        <v>113096</v>
      </c>
      <c r="AN13" s="78">
        <f>VLOOKUP(年度マスタ!$K$4&amp;"_"&amp;$AG13,データシート1!$A:$BT,MATCH("ab_"&amp;AN$2,データシート1!$A$1:$BT$1,0),0)</f>
        <v>28088</v>
      </c>
      <c r="AO13" s="78">
        <f>VLOOKUP(年度マスタ!$K$4&amp;"_"&amp;$AG13,データシート1!$A:$BT,MATCH("ab_"&amp;AO$2,データシート1!$A$1:$BT$1,0),0)</f>
        <v>225503</v>
      </c>
      <c r="AP13" s="78">
        <f>VLOOKUP(年度マスタ!$K$4&amp;"_"&amp;$AG13,データシート1!$A:$BT,MATCH("ab_"&amp;AP$2,データシート1!$A$1:$BT$1,0),0)</f>
        <v>0</v>
      </c>
      <c r="AQ13" s="954">
        <f>VLOOKUP(年度マスタ!$K$4&amp;"_"&amp;$AG13,データシート1!$A:$BT,MATCH("ab_"&amp;AQ$2,データシート1!$A$1:$BT$1,0),0)</f>
        <v>28.8241273336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5706.7431000000006</v>
      </c>
      <c r="AI14" s="78">
        <f>VLOOKUP(年度マスタ!$K$4&amp;"_"&amp;$AG14,データシート1!$A:$BT,MATCH("ab_"&amp;AI$2,データシート1!$A$1:$BT$1,0),0)</f>
        <v>6684</v>
      </c>
      <c r="AJ14" s="78">
        <f>VLOOKUP(年度マスタ!$K$4&amp;"_"&amp;$AG14,データシート1!$A:$BT,MATCH("ab_"&amp;AJ$2,データシート1!$A$1:$BT$1,0),0)</f>
        <v>264</v>
      </c>
      <c r="AK14" s="78">
        <f>VLOOKUP(年度マスタ!$K$4&amp;"_"&amp;$AG14,データシート1!$A:$BT,MATCH("ab_"&amp;AK$2,データシート1!$A$1:$BT$1,0),0)</f>
        <v>122199</v>
      </c>
      <c r="AL14" s="78">
        <f>VLOOKUP(年度マスタ!$K$4&amp;"_"&amp;$AG14,データシート1!$A:$BT,MATCH("ab_"&amp;AL$2,データシート1!$A$1:$BT$1,0),0)</f>
        <v>101454</v>
      </c>
      <c r="AM14" s="78">
        <f>VLOOKUP(年度マスタ!$K$4&amp;"_"&amp;$AG14,データシート1!$A:$BT,MATCH("ab_"&amp;AM$2,データシート1!$A$1:$BT$1,0),0)</f>
        <v>113768</v>
      </c>
      <c r="AN14" s="78">
        <f>VLOOKUP(年度マスタ!$K$4&amp;"_"&amp;$AG14,データシート1!$A:$BT,MATCH("ab_"&amp;AN$2,データシート1!$A$1:$BT$1,0),0)</f>
        <v>28618</v>
      </c>
      <c r="AO14" s="78">
        <f>VLOOKUP(年度マスタ!$K$4&amp;"_"&amp;$AG14,データシート1!$A:$BT,MATCH("ab_"&amp;AO$2,データシート1!$A$1:$BT$1,0),0)</f>
        <v>225366</v>
      </c>
      <c r="AP14" s="78">
        <f>VLOOKUP(年度マスタ!$K$4&amp;"_"&amp;$AG14,データシート1!$A:$BT,MATCH("ab_"&amp;AP$2,データシート1!$A$1:$BT$1,0),0)</f>
        <v>0</v>
      </c>
      <c r="AQ14" s="954">
        <f>VLOOKUP(年度マスタ!$K$4&amp;"_"&amp;$AG14,データシート1!$A:$BT,MATCH("ab_"&amp;AQ$2,データシート1!$A$1:$BT$1,0),0)</f>
        <v>26.243177456600002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6035.2243999999992</v>
      </c>
      <c r="AI15" s="78">
        <f>VLOOKUP(年度マスタ!$K$4&amp;"_"&amp;$AG15,データシート1!$A:$BT,MATCH("ab_"&amp;AI$2,データシート1!$A$1:$BT$1,0),0)</f>
        <v>6684</v>
      </c>
      <c r="AJ15" s="78">
        <f>VLOOKUP(年度マスタ!$K$4&amp;"_"&amp;$AG15,データシート1!$A:$BT,MATCH("ab_"&amp;AJ$2,データシート1!$A$1:$BT$1,0),0)</f>
        <v>264</v>
      </c>
      <c r="AK15" s="78">
        <f>VLOOKUP(年度マスタ!$K$4&amp;"_"&amp;$AG15,データシート1!$A:$BT,MATCH("ab_"&amp;AK$2,データシート1!$A$1:$BT$1,0),0)</f>
        <v>122199</v>
      </c>
      <c r="AL15" s="78">
        <f>VLOOKUP(年度マスタ!$K$4&amp;"_"&amp;$AG15,データシート1!$A:$BT,MATCH("ab_"&amp;AL$2,データシート1!$A$1:$BT$1,0),0)</f>
        <v>102934</v>
      </c>
      <c r="AM15" s="78">
        <f>VLOOKUP(年度マスタ!$K$4&amp;"_"&amp;$AG15,データシート1!$A:$BT,MATCH("ab_"&amp;AM$2,データシート1!$A$1:$BT$1,0),0)</f>
        <v>114454</v>
      </c>
      <c r="AN15" s="78">
        <f>VLOOKUP(年度マスタ!$K$4&amp;"_"&amp;$AG15,データシート1!$A:$BT,MATCH("ab_"&amp;AN$2,データシート1!$A$1:$BT$1,0),0)</f>
        <v>28834</v>
      </c>
      <c r="AO15" s="78">
        <f>VLOOKUP(年度マスタ!$K$4&amp;"_"&amp;$AG15,データシート1!$A:$BT,MATCH("ab_"&amp;AO$2,データシート1!$A$1:$BT$1,0),0)</f>
        <v>225654</v>
      </c>
      <c r="AP15" s="78">
        <f>VLOOKUP(年度マスタ!$K$4&amp;"_"&amp;$AG15,データシート1!$A:$BT,MATCH("ab_"&amp;AP$2,データシート1!$A$1:$BT$1,0),0)</f>
        <v>0</v>
      </c>
      <c r="AQ15" s="954">
        <f>VLOOKUP(年度マスタ!$K$4&amp;"_"&amp;$AG15,データシート1!$A:$BT,MATCH("ab_"&amp;AQ$2,データシート1!$A$1:$BT$1,0),0)</f>
        <v>22.528240939500002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6305.9494999999988</v>
      </c>
      <c r="AI16" s="78">
        <f>VLOOKUP(年度マスタ!$K$4&amp;"_"&amp;$AG16,データシート1!$A:$BT,MATCH("ab_"&amp;AI$2,データシート1!$A$1:$BT$1,0),0)</f>
        <v>6684</v>
      </c>
      <c r="AJ16" s="78">
        <f>VLOOKUP(年度マスタ!$K$4&amp;"_"&amp;$AG16,データシート1!$A:$BT,MATCH("ab_"&amp;AJ$2,データシート1!$A$1:$BT$1,0),0)</f>
        <v>264</v>
      </c>
      <c r="AK16" s="78">
        <f>VLOOKUP(年度マスタ!$K$4&amp;"_"&amp;$AG16,データシート1!$A:$BT,MATCH("ab_"&amp;AK$2,データシート1!$A$1:$BT$1,0),0)</f>
        <v>122199</v>
      </c>
      <c r="AL16" s="78">
        <f>VLOOKUP(年度マスタ!$K$4&amp;"_"&amp;$AG16,データシート1!$A:$BT,MATCH("ab_"&amp;AL$2,データシート1!$A$1:$BT$1,0),0)</f>
        <v>104150</v>
      </c>
      <c r="AM16" s="78">
        <f>VLOOKUP(年度マスタ!$K$4&amp;"_"&amp;$AG16,データシート1!$A:$BT,MATCH("ab_"&amp;AM$2,データシート1!$A$1:$BT$1,0),0)</f>
        <v>114654</v>
      </c>
      <c r="AN16" s="78">
        <f>VLOOKUP(年度マスタ!$K$4&amp;"_"&amp;$AG16,データシート1!$A:$BT,MATCH("ab_"&amp;AN$2,データシート1!$A$1:$BT$1,0),0)</f>
        <v>29304</v>
      </c>
      <c r="AO16" s="78">
        <f>VLOOKUP(年度マスタ!$K$4&amp;"_"&amp;$AG16,データシート1!$A:$BT,MATCH("ab_"&amp;AO$2,データシート1!$A$1:$BT$1,0),0)</f>
        <v>225089</v>
      </c>
      <c r="AP16" s="78">
        <f>VLOOKUP(年度マスタ!$K$4&amp;"_"&amp;$AG16,データシート1!$A:$BT,MATCH("ab_"&amp;AP$2,データシート1!$A$1:$BT$1,0),0)</f>
        <v>0</v>
      </c>
      <c r="AQ16" s="954">
        <f>VLOOKUP(年度マスタ!$K$4&amp;"_"&amp;$AG16,データシート1!$A:$BT,MATCH("ab_"&amp;AQ$2,データシート1!$A$1:$BT$1,0),0)</f>
        <v>32.436016661159996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6234.2368999999999</v>
      </c>
      <c r="AI17" s="151">
        <f>VLOOKUP(年度マスタ!$K$4&amp;"_"&amp;$AG17,データシート1!$A:$BT,MATCH("ab_"&amp;AI$2,データシート1!$A$1:$BT$1,0),0)</f>
        <v>6684</v>
      </c>
      <c r="AJ17" s="151">
        <f>VLOOKUP(年度マスタ!$K$4&amp;"_"&amp;$AG17,データシート1!$A:$BT,MATCH("ab_"&amp;AJ$2,データシート1!$A$1:$BT$1,0),0)</f>
        <v>264</v>
      </c>
      <c r="AK17" s="151">
        <f>VLOOKUP(年度マスタ!$K$4&amp;"_"&amp;$AG17,データシート1!$A:$BT,MATCH("ab_"&amp;AK$2,データシート1!$A$1:$BT$1,0),0)</f>
        <v>122199</v>
      </c>
      <c r="AL17" s="151">
        <f>VLOOKUP(年度マスタ!$K$4&amp;"_"&amp;$AG17,データシート1!$A:$BT,MATCH("ab_"&amp;AL$2,データシート1!$A$1:$BT$1,0),0)</f>
        <v>105095</v>
      </c>
      <c r="AM17" s="151">
        <f>VLOOKUP(年度マスタ!$K$4&amp;"_"&amp;$AG17,データシート1!$A:$BT,MATCH("ab_"&amp;AM$2,データシート1!$A$1:$BT$1,0),0)</f>
        <v>114732</v>
      </c>
      <c r="AN17" s="151">
        <f>VLOOKUP(年度マスタ!$K$4&amp;"_"&amp;$AG17,データシート1!$A:$BT,MATCH("ab_"&amp;AN$2,データシート1!$A$1:$BT$1,0),0)</f>
        <v>29251</v>
      </c>
      <c r="AO17" s="151">
        <f>VLOOKUP(年度マスタ!$K$4&amp;"_"&amp;$AG17,データシート1!$A:$BT,MATCH("ab_"&amp;AO$2,データシート1!$A$1:$BT$1,0),0)</f>
        <v>224378</v>
      </c>
      <c r="AP17" s="151">
        <f>VLOOKUP(年度マスタ!$K$4&amp;"_"&amp;$AG17,データシート1!$A:$BT,MATCH("ab_"&amp;AP$2,データシート1!$A$1:$BT$1,0),0)</f>
        <v>0</v>
      </c>
      <c r="AQ17" s="955">
        <f>VLOOKUP(年度マスタ!$K$4&amp;"_"&amp;$AG17,データシート1!$A:$BT,MATCH("ab_"&amp;AQ$2,データシート1!$A$1:$BT$1,0),0)</f>
        <v>14.079213962500001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6186.8185999999996</v>
      </c>
      <c r="AI18" s="78">
        <f>VLOOKUP(年度マスタ!$K$4&amp;"_"&amp;$AG18,データシート1!$A:$BT,MATCH("ab_"&amp;AI$2,データシート1!$A$1:$BT$1,0),0)</f>
        <v>7027</v>
      </c>
      <c r="AJ18" s="78">
        <f>VLOOKUP(年度マスタ!$K$4&amp;"_"&amp;$AG18,データシート1!$A:$BT,MATCH("ab_"&amp;AJ$2,データシート1!$A$1:$BT$1,0),0)</f>
        <v>243</v>
      </c>
      <c r="AK18" s="78">
        <f>VLOOKUP(年度マスタ!$K$4&amp;"_"&amp;$AG18,データシート1!$A:$BT,MATCH("ab_"&amp;AK$2,データシート1!$A$1:$BT$1,0),0)</f>
        <v>127215</v>
      </c>
      <c r="AL18" s="78">
        <f>VLOOKUP(年度マスタ!$K$4&amp;"_"&amp;$AG18,データシート1!$A:$BT,MATCH("ab_"&amp;AL$2,データシート1!$A$1:$BT$1,0),0)</f>
        <v>105851</v>
      </c>
      <c r="AM18" s="78">
        <f>VLOOKUP(年度マスタ!$K$4&amp;"_"&amp;$AG18,データシート1!$A:$BT,MATCH("ab_"&amp;AM$2,データシート1!$A$1:$BT$1,0),0)</f>
        <v>114735</v>
      </c>
      <c r="AN18" s="78">
        <f>VLOOKUP(年度マスタ!$K$4&amp;"_"&amp;$AG18,データシート1!$A:$BT,MATCH("ab_"&amp;AN$2,データシート1!$A$1:$BT$1,0),0)</f>
        <v>29509</v>
      </c>
      <c r="AO18" s="78">
        <f>VLOOKUP(年度マスタ!$K$4&amp;"_"&amp;$AG18,データシート1!$A:$BT,MATCH("ab_"&amp;AO$2,データシート1!$A$1:$BT$1,0),0)</f>
        <v>223710</v>
      </c>
      <c r="AP18" s="78">
        <f>VLOOKUP(年度マスタ!$K$4&amp;"_"&amp;$AG18,データシート1!$A:$BT,MATCH("ab_"&amp;AP$2,データシート1!$A$1:$BT$1,0),0)</f>
        <v>0</v>
      </c>
      <c r="AQ18" s="954">
        <f>VLOOKUP(年度マスタ!$K$4&amp;"_"&amp;$AG18,データシート1!$A:$BT,MATCH("ab_"&amp;AQ$2,データシート1!$A$1:$BT$1,0),0)</f>
        <v>29.086319505864321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7056.1091999999999</v>
      </c>
      <c r="AI19" s="78">
        <f>VLOOKUP(年度マスタ!$K$4&amp;"_"&amp;$AG19,データシート1!$A:$BT,MATCH("ab_"&amp;AI$2,データシート1!$A$1:$BT$1,0),0)</f>
        <v>7027</v>
      </c>
      <c r="AJ19" s="78">
        <f>VLOOKUP(年度マスタ!$K$4&amp;"_"&amp;$AG19,データシート1!$A:$BT,MATCH("ab_"&amp;AJ$2,データシート1!$A$1:$BT$1,0),0)</f>
        <v>243</v>
      </c>
      <c r="AK19" s="78">
        <f>VLOOKUP(年度マスタ!$K$4&amp;"_"&amp;$AG19,データシート1!$A:$BT,MATCH("ab_"&amp;AK$2,データシート1!$A$1:$BT$1,0),0)</f>
        <v>127215</v>
      </c>
      <c r="AL19" s="78">
        <f>VLOOKUP(年度マスタ!$K$4&amp;"_"&amp;$AG19,データシート1!$A:$BT,MATCH("ab_"&amp;AL$2,データシート1!$A$1:$BT$1,0),0)</f>
        <v>107040</v>
      </c>
      <c r="AM19" s="78">
        <f>VLOOKUP(年度マスタ!$K$4&amp;"_"&amp;$AG19,データシート1!$A:$BT,MATCH("ab_"&amp;AM$2,データシート1!$A$1:$BT$1,0),0)</f>
        <v>114633</v>
      </c>
      <c r="AN19" s="78">
        <f>VLOOKUP(年度マスタ!$K$4&amp;"_"&amp;$AG19,データシート1!$A:$BT,MATCH("ab_"&amp;AN$2,データシート1!$A$1:$BT$1,0),0)</f>
        <v>30192</v>
      </c>
      <c r="AO19" s="78">
        <f>VLOOKUP(年度マスタ!$K$4&amp;"_"&amp;$AG19,データシート1!$A:$BT,MATCH("ab_"&amp;AO$2,データシート1!$A$1:$BT$1,0),0)</f>
        <v>223451</v>
      </c>
      <c r="AP19" s="78">
        <f>VLOOKUP(年度マスタ!$K$4&amp;"_"&amp;$AG19,データシート1!$A:$BT,MATCH("ab_"&amp;AP$2,データシート1!$A$1:$BT$1,0),0)</f>
        <v>0</v>
      </c>
      <c r="AQ19" s="954">
        <f>VLOOKUP(年度マスタ!$K$4&amp;"_"&amp;$AG19,データシート1!$A:$BT,MATCH("ab_"&amp;AQ$2,データシート1!$A$1:$BT$1,0),0)</f>
        <v>26.166520265900001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6728.3406999999997</v>
      </c>
      <c r="AI20" s="78">
        <f>VLOOKUP(年度マスタ!$K$4&amp;"_"&amp;$AG20,データシート1!$A:$BT,MATCH("ab_"&amp;AI$2,データシート1!$A$1:$BT$1,0),0)</f>
        <v>7027</v>
      </c>
      <c r="AJ20" s="78">
        <f>VLOOKUP(年度マスタ!$K$4&amp;"_"&amp;$AG20,データシート1!$A:$BT,MATCH("ab_"&amp;AJ$2,データシート1!$A$1:$BT$1,0),0)</f>
        <v>243</v>
      </c>
      <c r="AK20" s="78">
        <f>VLOOKUP(年度マスタ!$K$4&amp;"_"&amp;$AG20,データシート1!$A:$BT,MATCH("ab_"&amp;AK$2,データシート1!$A$1:$BT$1,0),0)</f>
        <v>127215</v>
      </c>
      <c r="AL20" s="78">
        <f>VLOOKUP(年度マスタ!$K$4&amp;"_"&amp;$AG20,データシート1!$A:$BT,MATCH("ab_"&amp;AL$2,データシート1!$A$1:$BT$1,0),0)</f>
        <v>108827</v>
      </c>
      <c r="AM20" s="78">
        <f>VLOOKUP(年度マスタ!$K$4&amp;"_"&amp;$AG20,データシート1!$A:$BT,MATCH("ab_"&amp;AM$2,データシート1!$A$1:$BT$1,0),0)</f>
        <v>114806</v>
      </c>
      <c r="AN20" s="78">
        <f>VLOOKUP(年度マスタ!$K$4&amp;"_"&amp;$AG20,データシート1!$A:$BT,MATCH("ab_"&amp;AN$2,データシート1!$A$1:$BT$1,0),0)</f>
        <v>30539</v>
      </c>
      <c r="AO20" s="78">
        <f>VLOOKUP(年度マスタ!$K$4&amp;"_"&amp;$AG20,データシート1!$A:$BT,MATCH("ab_"&amp;AO$2,データシート1!$A$1:$BT$1,0),0)</f>
        <v>223836</v>
      </c>
      <c r="AP20" s="78">
        <f>VLOOKUP(年度マスタ!$K$4&amp;"_"&amp;$AG20,データシート1!$A:$BT,MATCH("ab_"&amp;AP$2,データシート1!$A$1:$BT$1,0),0)</f>
        <v>0</v>
      </c>
      <c r="AQ20" s="954">
        <f>VLOOKUP(年度マスタ!$K$4&amp;"_"&amp;$AG20,データシート1!$A:$BT,MATCH("ab_"&amp;AQ$2,データシート1!$A$1:$BT$1,0),0)</f>
        <v>19.5947230224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厚木市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283.83199999999999</v>
      </c>
      <c r="BE13" s="70" t="str">
        <f>年度マスタ!K4</f>
        <v>14212</v>
      </c>
      <c r="BF13" s="70" t="str">
        <f>年度マスタ!K4</f>
        <v>14212</v>
      </c>
      <c r="BG13" s="70" t="str">
        <f>年度マスタ!K4</f>
        <v>14212</v>
      </c>
      <c r="BH13" s="278" t="s">
        <v>195</v>
      </c>
      <c r="BI13" s="278" t="s">
        <v>195</v>
      </c>
      <c r="BJ13" s="278" t="s">
        <v>195</v>
      </c>
      <c r="BK13" s="278" t="str">
        <f>年度マスタ!K4</f>
        <v>14212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279.62</v>
      </c>
      <c r="AY14" s="70"/>
      <c r="BE14" s="70" t="str">
        <f>AP2</f>
        <v>厚木市</v>
      </c>
      <c r="BF14" s="70" t="str">
        <f>AP2</f>
        <v>厚木市</v>
      </c>
      <c r="BG14" s="70" t="str">
        <f>AP2</f>
        <v>厚木市</v>
      </c>
      <c r="BH14" s="70" t="s">
        <v>205</v>
      </c>
      <c r="BI14" s="70" t="s">
        <v>205</v>
      </c>
      <c r="BJ14" s="70" t="s">
        <v>205</v>
      </c>
      <c r="BK14" s="70" t="str">
        <f>AP2</f>
        <v>厚木市</v>
      </c>
    </row>
    <row r="15" spans="1:63" ht="15.95" customHeight="1">
      <c r="B15" s="272"/>
      <c r="C15" s="13"/>
      <c r="D15" s="13"/>
      <c r="E15" s="166"/>
      <c r="F15" s="166"/>
      <c r="G15" s="13"/>
      <c r="W15" s="13"/>
      <c r="X15" s="13"/>
      <c r="Y15" s="13"/>
      <c r="Z15" s="273"/>
      <c r="AB15" s="272"/>
      <c r="AQ15" s="273"/>
      <c r="AV15" s="70" t="s">
        <v>109</v>
      </c>
      <c r="AW15" s="70" t="s">
        <v>109</v>
      </c>
      <c r="AX15" s="165">
        <f t="shared" si="0"/>
        <v>4.2119999999999997</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3.8340000000000001</v>
      </c>
      <c r="BG16" s="952">
        <f>BF16/BE16</f>
        <v>3.8340000000000001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6.4651026663543776E-2</v>
      </c>
    </row>
    <row r="17" spans="2:63" ht="15.95" customHeight="1">
      <c r="B17" s="272"/>
      <c r="D17" s="13"/>
      <c r="E17" s="166"/>
      <c r="F17" s="166"/>
      <c r="G17" s="13"/>
      <c r="O17" s="280"/>
      <c r="P17" s="280"/>
      <c r="Z17" s="273"/>
      <c r="AB17" s="272"/>
      <c r="AQ17" s="273"/>
      <c r="AV17" s="276"/>
      <c r="AW17" s="277" t="s">
        <v>113</v>
      </c>
      <c r="AX17" s="165">
        <f>P26</f>
        <v>115.52199999999999</v>
      </c>
      <c r="AY17" s="165">
        <f>AX17</f>
        <v>115.52199999999999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3.56</v>
      </c>
      <c r="BG17" s="952">
        <f t="shared" ref="BG17:BG39" si="2">BF17/BE17</f>
        <v>3.56</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6.1536335880100546E-2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388.24839999999995</v>
      </c>
      <c r="G21" s="877">
        <f t="shared" ref="G21:O21" si="5">SUM(G22,G26,G27,G28)</f>
        <v>453.30009999999999</v>
      </c>
      <c r="H21" s="877">
        <f t="shared" si="5"/>
        <v>480.15240000000006</v>
      </c>
      <c r="I21" s="877">
        <f t="shared" si="5"/>
        <v>473.76429999999999</v>
      </c>
      <c r="J21" s="877">
        <f t="shared" si="5"/>
        <v>484.79280000000006</v>
      </c>
      <c r="K21" s="877">
        <f t="shared" si="5"/>
        <v>476.76970000000006</v>
      </c>
      <c r="L21" s="877">
        <f t="shared" si="5"/>
        <v>456.93200000000002</v>
      </c>
      <c r="M21" s="877">
        <f t="shared" si="5"/>
        <v>484.23300000000006</v>
      </c>
      <c r="N21" s="877">
        <f t="shared" si="5"/>
        <v>442.94900000000001</v>
      </c>
      <c r="O21" s="877">
        <f t="shared" si="5"/>
        <v>407.87400000000002</v>
      </c>
      <c r="P21" s="878">
        <f>SUM(P22,P26,P27,P28)</f>
        <v>399.35399999999998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16.073</v>
      </c>
      <c r="BG21" s="952">
        <f t="shared" si="2"/>
        <v>4.0182500000000001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0.46479531768071514</v>
      </c>
    </row>
    <row r="22" spans="2:63" ht="15.95" customHeight="1" thickBot="1">
      <c r="B22" s="285"/>
      <c r="C22" s="522"/>
      <c r="D22" s="408" t="s">
        <v>114</v>
      </c>
      <c r="E22" s="409"/>
      <c r="F22" s="879">
        <f>SUM(F23:F25)</f>
        <v>286.86199999999997</v>
      </c>
      <c r="G22" s="879">
        <f t="shared" ref="G22:P22" si="6">SUM(G23:G25)</f>
        <v>337.41800000000001</v>
      </c>
      <c r="H22" s="879">
        <f t="shared" si="6"/>
        <v>363.94800000000004</v>
      </c>
      <c r="I22" s="879">
        <f t="shared" si="6"/>
        <v>356.48599999999999</v>
      </c>
      <c r="J22" s="879">
        <f t="shared" si="6"/>
        <v>334.31400000000002</v>
      </c>
      <c r="K22" s="879">
        <f t="shared" si="6"/>
        <v>332.93100000000004</v>
      </c>
      <c r="L22" s="879">
        <f t="shared" si="6"/>
        <v>326.00900000000001</v>
      </c>
      <c r="M22" s="879">
        <f t="shared" si="6"/>
        <v>339.85900000000004</v>
      </c>
      <c r="N22" s="879">
        <f t="shared" si="6"/>
        <v>312.78399999999999</v>
      </c>
      <c r="O22" s="879">
        <f t="shared" si="6"/>
        <v>289.661</v>
      </c>
      <c r="P22" s="880">
        <f t="shared" si="6"/>
        <v>283.83199999999999</v>
      </c>
      <c r="Z22" s="273"/>
      <c r="AB22" s="272"/>
      <c r="AC22" s="521" t="s">
        <v>286</v>
      </c>
      <c r="AP22" s="16" t="s">
        <v>287</v>
      </c>
      <c r="AQ22" s="273"/>
      <c r="AV22" s="70" t="str">
        <f>AW22</f>
        <v>エネルギー起源CO2</v>
      </c>
      <c r="AW22" s="70" t="str">
        <f>D56</f>
        <v>エネルギー起源CO2</v>
      </c>
      <c r="AX22" s="165">
        <f>P56</f>
        <v>366.863</v>
      </c>
      <c r="AY22" s="165">
        <f>AX22</f>
        <v>366.863</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16.387</v>
      </c>
      <c r="BG22" s="952">
        <f t="shared" si="2"/>
        <v>16.387</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1.5495739901556531</v>
      </c>
    </row>
    <row r="23" spans="2:63" ht="15.95" customHeight="1" thickBot="1">
      <c r="B23" s="285"/>
      <c r="C23" s="522"/>
      <c r="D23" s="410"/>
      <c r="E23" s="409" t="s">
        <v>184</v>
      </c>
      <c r="F23" s="881">
        <f>IFERROR(VLOOKUP(年度マスタ!$K$4&amp;"_"&amp;F$20,データシート1!$A:$BU,MATCH("ba_"&amp;$E23,データシート1!$A$1:$BU$1,0),0),0)</f>
        <v>282.62299999999999</v>
      </c>
      <c r="G23" s="881">
        <f>IFERROR(VLOOKUP(年度マスタ!$K$4&amp;"_"&amp;G$20,データシート1!$A:$BU,MATCH("ba_"&amp;$E23,データシート1!$A$1:$BU$1,0),0),0)</f>
        <v>332.39100000000002</v>
      </c>
      <c r="H23" s="881">
        <f>IFERROR(VLOOKUP(年度マスタ!$K$4&amp;"_"&amp;H$20,データシート1!$A:$BU,MATCH("ba_"&amp;$E23,データシート1!$A$1:$BU$1,0),0),0)</f>
        <v>358.80200000000002</v>
      </c>
      <c r="I23" s="881">
        <f>IFERROR(VLOOKUP(年度マスタ!$K$4&amp;"_"&amp;I$20,データシート1!$A:$BU,MATCH("ba_"&amp;$E23,データシート1!$A$1:$BU$1,0),0),0)</f>
        <v>350.93599999999998</v>
      </c>
      <c r="J23" s="881">
        <f>IFERROR(VLOOKUP(年度マスタ!$K$4&amp;"_"&amp;J$20,データシート1!$A:$BU,MATCH("ba_"&amp;$E23,データシート1!$A$1:$BU$1,0),0),0)</f>
        <v>328.56200000000001</v>
      </c>
      <c r="K23" s="881">
        <f>IFERROR(VLOOKUP(年度マスタ!$K$4&amp;"_"&amp;K$20,データシート1!$A:$BU,MATCH("ba_"&amp;$E23,データシート1!$A$1:$BU$1,0),0),0)</f>
        <v>327.31900000000002</v>
      </c>
      <c r="L23" s="881">
        <f>IFERROR(VLOOKUP(年度マスタ!$K$4&amp;"_"&amp;L$20,データシート1!$A:$BU,MATCH("ba_"&amp;$E23,データシート1!$A$1:$BU$1,0),0),0)</f>
        <v>320.88900000000001</v>
      </c>
      <c r="M23" s="881">
        <f>IFERROR(VLOOKUP(年度マスタ!$K$4&amp;"_"&amp;M$20,データシート1!$A:$BU,MATCH("ba_"&amp;$E23,データシート1!$A$1:$BU$1,0),0),0)</f>
        <v>334.98</v>
      </c>
      <c r="N23" s="881">
        <f>IFERROR(VLOOKUP(年度マスタ!$K$4&amp;"_"&amp;N$20,データシート1!$A:$BU,MATCH("ba_"&amp;$E23,データシート1!$A$1:$BU$1,0),0),0)</f>
        <v>308.48</v>
      </c>
      <c r="O23" s="881">
        <f>IFERROR(VLOOKUP(年度マスタ!$K$4&amp;"_"&amp;O$20,データシート1!$A:$BU,MATCH("ba_"&amp;$E23,データシート1!$A$1:$BU$1,0),0),0)</f>
        <v>285.024</v>
      </c>
      <c r="P23" s="882">
        <f>IFERROR(VLOOKUP(年度マスタ!$K$4&amp;"_"&amp;P$20,データシート1!$A:$BU,MATCH("ba_"&amp;$E23,データシート1!$A$1:$BU$1,0),0),0)</f>
        <v>279.62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32.491</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4.2389999999999999</v>
      </c>
      <c r="G24" s="881">
        <f>IFERROR(VLOOKUP(年度マスタ!$K$4&amp;"_"&amp;G$20,データシート1!$A:$BU,MATCH("ba_"&amp;$E24,データシート1!$A$1:$BU$1,0),0),0)</f>
        <v>5.0270000000000001</v>
      </c>
      <c r="H24" s="881">
        <f>IFERROR(VLOOKUP(年度マスタ!$K$4&amp;"_"&amp;H$20,データシート1!$A:$BU,MATCH("ba_"&amp;$E24,データシート1!$A$1:$BU$1,0),0),0)</f>
        <v>5.1459999999999999</v>
      </c>
      <c r="I24" s="881">
        <f>IFERROR(VLOOKUP(年度マスタ!$K$4&amp;"_"&amp;I$20,データシート1!$A:$BU,MATCH("ba_"&amp;$E24,データシート1!$A$1:$BU$1,0),0),0)</f>
        <v>5.55</v>
      </c>
      <c r="J24" s="881">
        <f>IFERROR(VLOOKUP(年度マスタ!$K$4&amp;"_"&amp;J$20,データシート1!$A:$BU,MATCH("ba_"&amp;$E24,データシート1!$A$1:$BU$1,0),0),0)</f>
        <v>5.7519999999999998</v>
      </c>
      <c r="K24" s="881">
        <f>IFERROR(VLOOKUP(年度マスタ!$K$4&amp;"_"&amp;K$20,データシート1!$A:$BU,MATCH("ba_"&amp;$E24,データシート1!$A$1:$BU$1,0),0),0)</f>
        <v>5.6120000000000001</v>
      </c>
      <c r="L24" s="881">
        <f>IFERROR(VLOOKUP(年度マスタ!$K$4&amp;"_"&amp;L$20,データシート1!$A:$BU,MATCH("ba_"&amp;$E24,データシート1!$A$1:$BU$1,0),0),0)</f>
        <v>5.12</v>
      </c>
      <c r="M24" s="881">
        <f>IFERROR(VLOOKUP(年度マスタ!$K$4&amp;"_"&amp;M$20,データシート1!$A:$BU,MATCH("ba_"&amp;$E24,データシート1!$A$1:$BU$1,0),0),0)</f>
        <v>4.8789999999999996</v>
      </c>
      <c r="N24" s="881">
        <f>IFERROR(VLOOKUP(年度マスタ!$K$4&amp;"_"&amp;N$20,データシート1!$A:$BU,MATCH("ba_"&amp;$E24,データシート1!$A$1:$BU$1,0),0),0)</f>
        <v>4.3040000000000003</v>
      </c>
      <c r="O24" s="881">
        <f>IFERROR(VLOOKUP(年度マスタ!$K$4&amp;"_"&amp;O$20,データシート1!$A:$BU,MATCH("ba_"&amp;$E24,データシート1!$A$1:$BU$1,0),0),0)</f>
        <v>4.6369999999999996</v>
      </c>
      <c r="P24" s="882">
        <f>IFERROR(VLOOKUP(年度マスタ!$K$4&amp;"_"&amp;P$20,データシート1!$A:$BU,MATCH("ba_"&amp;$E24,データシート1!$A$1:$BU$1,0),0),0)</f>
        <v>4.2119999999999997</v>
      </c>
      <c r="Z24" s="273"/>
      <c r="AB24" s="272"/>
      <c r="AC24" s="1112" t="s">
        <v>290</v>
      </c>
      <c r="AD24" s="1112"/>
      <c r="AE24" s="1113"/>
      <c r="AF24" s="877">
        <f>AF25+AF29</f>
        <v>1723.6488817966469</v>
      </c>
      <c r="AG24" s="877">
        <f t="shared" ref="AG24:AP24" si="11">AG25+AG29</f>
        <v>1631.223974395888</v>
      </c>
      <c r="AH24" s="877">
        <f t="shared" si="11"/>
        <v>1709.0894320973721</v>
      </c>
      <c r="AI24" s="877">
        <f t="shared" si="11"/>
        <v>1515.9359910094627</v>
      </c>
      <c r="AJ24" s="877">
        <f t="shared" si="11"/>
        <v>1558.3689447305646</v>
      </c>
      <c r="AK24" s="877">
        <f t="shared" si="11"/>
        <v>1442.7759106798196</v>
      </c>
      <c r="AL24" s="877">
        <f t="shared" si="11"/>
        <v>1416.0751658856514</v>
      </c>
      <c r="AM24" s="877">
        <f t="shared" si="11"/>
        <v>1394.7654433078794</v>
      </c>
      <c r="AN24" s="877">
        <f t="shared" si="11"/>
        <v>1377.3052822225666</v>
      </c>
      <c r="AO24" s="877">
        <f t="shared" si="11"/>
        <v>1344.8697787200574</v>
      </c>
      <c r="AP24" s="878">
        <f t="shared" si="11"/>
        <v>1461.2237927891933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1098.6679174887506</v>
      </c>
      <c r="AG25" s="879">
        <f>①CO2排出量の現状把握!AA35</f>
        <v>988.37627457489725</v>
      </c>
      <c r="AH25" s="879">
        <f>①CO2排出量の現状把握!AB35</f>
        <v>1029.9490668449052</v>
      </c>
      <c r="AI25" s="879">
        <f>①CO2排出量の現状把握!AC35</f>
        <v>920.842941964381</v>
      </c>
      <c r="AJ25" s="879">
        <f>①CO2排出量の現状把握!AD35</f>
        <v>960.12735475740817</v>
      </c>
      <c r="AK25" s="879">
        <f>①CO2排出量の現状把握!AE35</f>
        <v>935.67212122530634</v>
      </c>
      <c r="AL25" s="879">
        <f>①CO2排出量の現状把握!AF35</f>
        <v>910.2072502413539</v>
      </c>
      <c r="AM25" s="879">
        <f>①CO2排出量の現状把握!AG35</f>
        <v>896.22822942559606</v>
      </c>
      <c r="AN25" s="879">
        <f>①CO2排出量の現状把握!AH35</f>
        <v>878.93038078849395</v>
      </c>
      <c r="AO25" s="879">
        <f>①CO2排出量の現状把握!AI35</f>
        <v>887.60366382821667</v>
      </c>
      <c r="AP25" s="880">
        <f>①CO2排出量の現状把握!AJ35</f>
        <v>968.54951830876223</v>
      </c>
      <c r="AQ25" s="273"/>
      <c r="AV25" s="70" t="str">
        <f>AW25</f>
        <v>廃棄物原燃料以外</v>
      </c>
      <c r="AW25" s="70" t="str">
        <f>E59</f>
        <v>廃棄物原燃料以外</v>
      </c>
      <c r="AX25" s="287">
        <f t="shared" si="12"/>
        <v>32.491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101.38639999999999</v>
      </c>
      <c r="G26" s="879">
        <f>IFERROR(VLOOKUP(年度マスタ!$K$4&amp;"_"&amp;G$20,データシート1!$A:$BU,MATCH("ba_"&amp;$D26,データシート1!$A$1:$BU$1,0),0),0)</f>
        <v>115.88209999999999</v>
      </c>
      <c r="H26" s="879">
        <f>IFERROR(VLOOKUP(年度マスタ!$K$4&amp;"_"&amp;H$20,データシート1!$A:$BU,MATCH("ba_"&amp;$D26,データシート1!$A$1:$BU$1,0),0),0)</f>
        <v>116.20439999999999</v>
      </c>
      <c r="I26" s="879">
        <f>IFERROR(VLOOKUP(年度マスタ!$K$4&amp;"_"&amp;I$20,データシート1!$A:$BU,MATCH("ba_"&amp;$D26,データシート1!$A$1:$BU$1,0),0),0)</f>
        <v>117.2783</v>
      </c>
      <c r="J26" s="879">
        <f>IFERROR(VLOOKUP(年度マスタ!$K$4&amp;"_"&amp;J$20,データシート1!$A:$BU,MATCH("ba_"&amp;$D26,データシート1!$A$1:$BU$1,0),0),0)</f>
        <v>150.47880000000001</v>
      </c>
      <c r="K26" s="879">
        <f>IFERROR(VLOOKUP(年度マスタ!$K$4&amp;"_"&amp;K$20,データシート1!$A:$BU,MATCH("ba_"&amp;$D26,データシート1!$A$1:$BU$1,0),0),0)</f>
        <v>143.83870000000002</v>
      </c>
      <c r="L26" s="879">
        <f>IFERROR(VLOOKUP(年度マスタ!$K$4&amp;"_"&amp;L$20,データシート1!$A:$BU,MATCH("ba_"&amp;$D26,データシート1!$A$1:$BU$1,0),0),0)</f>
        <v>130.923</v>
      </c>
      <c r="M26" s="879">
        <f>IFERROR(VLOOKUP(年度マスタ!$K$4&amp;"_"&amp;M$20,データシート1!$A:$BU,MATCH("ba_"&amp;$D26,データシート1!$A$1:$BU$1,0),0),0)</f>
        <v>144.374</v>
      </c>
      <c r="N26" s="879">
        <f>IFERROR(VLOOKUP(年度マスタ!$K$4&amp;"_"&amp;N$20,データシート1!$A:$BU,MATCH("ba_"&amp;$D26,データシート1!$A$1:$BU$1,0),0),0)</f>
        <v>130.16500000000002</v>
      </c>
      <c r="O26" s="879">
        <f>IFERROR(VLOOKUP(年度マスタ!$K$4&amp;"_"&amp;O$20,データシート1!$A:$BU,MATCH("ba_"&amp;$D26,データシート1!$A$1:$BU$1,0),0),0)</f>
        <v>118.21299999999999</v>
      </c>
      <c r="P26" s="880">
        <f>IFERROR(VLOOKUP(年度マスタ!$K$4&amp;"_"&amp;P$20,データシート1!$A:$BU,MATCH("ba_"&amp;$D26,データシート1!$A$1:$BU$1,0),0),0)</f>
        <v>115.52199999999999</v>
      </c>
      <c r="Z26" s="273"/>
      <c r="AB26" s="272"/>
      <c r="AC26" s="522"/>
      <c r="AD26" s="410"/>
      <c r="AE26" s="409" t="s">
        <v>184</v>
      </c>
      <c r="AF26" s="881">
        <f>①CO2排出量の現状把握!Z36</f>
        <v>1069.6956777359351</v>
      </c>
      <c r="AG26" s="881">
        <f>①CO2排出量の現状把握!AA36</f>
        <v>960.44500591523035</v>
      </c>
      <c r="AH26" s="881">
        <f>①CO2排出量の現状把握!AB36</f>
        <v>1004.6782263064709</v>
      </c>
      <c r="AI26" s="881">
        <f>①CO2排出量の現状把握!AC36</f>
        <v>890.08296056630468</v>
      </c>
      <c r="AJ26" s="881">
        <f>①CO2排出量の現状把握!AD36</f>
        <v>928.22192228849337</v>
      </c>
      <c r="AK26" s="881">
        <f>①CO2排出量の現状把握!AE36</f>
        <v>902.15118364057969</v>
      </c>
      <c r="AL26" s="881">
        <f>①CO2排出量の現状把握!AF36</f>
        <v>872.52382659554576</v>
      </c>
      <c r="AM26" s="881">
        <f>①CO2排出量の現状把握!AG36</f>
        <v>867.75906891292038</v>
      </c>
      <c r="AN26" s="881">
        <f>①CO2排出量の現状把握!AH36</f>
        <v>851.46126883941815</v>
      </c>
      <c r="AO26" s="881">
        <f>①CO2排出量の現状把握!AI36</f>
        <v>860.51409830603609</v>
      </c>
      <c r="AP26" s="882">
        <f>①CO2排出量の現状把握!AJ36</f>
        <v>938.55032412059165</v>
      </c>
      <c r="AQ26" s="273"/>
      <c r="AV26" s="70" t="str">
        <f>AW26</f>
        <v>CH4</v>
      </c>
      <c r="AW26" s="70" t="str">
        <f t="shared" ref="AW26:AW31" si="13">D60</f>
        <v>CH4</v>
      </c>
      <c r="AX26" s="287">
        <f t="shared" si="12"/>
        <v>0</v>
      </c>
      <c r="AY26" s="287">
        <f>AX26</f>
        <v>0</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10.127000000000001</v>
      </c>
      <c r="BG26" s="952">
        <f t="shared" si="2"/>
        <v>5.0635000000000003</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0.67761289459206275</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16.802868709818881</v>
      </c>
      <c r="AG27" s="881">
        <f>①CO2排出量の現状把握!AA37</f>
        <v>15.93110393922367</v>
      </c>
      <c r="AH27" s="881">
        <f>①CO2排出量の現状把握!AB37</f>
        <v>14.29294051698322</v>
      </c>
      <c r="AI27" s="881">
        <f>①CO2排出量の現状把握!AC37</f>
        <v>13.84536616380649</v>
      </c>
      <c r="AJ27" s="881">
        <f>①CO2排出量の現状把握!AD37</f>
        <v>13.220257163465689</v>
      </c>
      <c r="AK27" s="881">
        <f>①CO2排出量の現状把握!AE37</f>
        <v>13.020139454053837</v>
      </c>
      <c r="AL27" s="881">
        <f>①CO2排出量の現状把握!AF37</f>
        <v>13.437845143928003</v>
      </c>
      <c r="AM27" s="881">
        <f>①CO2排出量の現状把握!AG37</f>
        <v>12.55133113631431</v>
      </c>
      <c r="AN27" s="881">
        <f>①CO2排出量の現状把握!AH37</f>
        <v>11.415726437398632</v>
      </c>
      <c r="AO27" s="881">
        <f>①CO2排出量の現状把握!AI37</f>
        <v>12.784805760609933</v>
      </c>
      <c r="AP27" s="882">
        <f>①CO2排出量の現状把握!AJ37</f>
        <v>16.056072198104026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13.407</v>
      </c>
      <c r="BG27" s="952">
        <f t="shared" si="2"/>
        <v>4.4690000000000003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0.51527165920461593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12.16937104299665</v>
      </c>
      <c r="AG28" s="881">
        <f>①CO2排出量の現状把握!AA38</f>
        <v>12.00016472044322</v>
      </c>
      <c r="AH28" s="881">
        <f>①CO2排出量の現状把握!AB38</f>
        <v>10.97790002145101</v>
      </c>
      <c r="AI28" s="881">
        <f>①CO2排出量の現状把握!AC38</f>
        <v>16.914615234269871</v>
      </c>
      <c r="AJ28" s="881">
        <f>①CO2排出量の現状把握!AD38</f>
        <v>18.685175305449111</v>
      </c>
      <c r="AK28" s="881">
        <f>①CO2排出量の現状把握!AE38</f>
        <v>20.500798130672791</v>
      </c>
      <c r="AL28" s="881">
        <f>①CO2排出量の現状把握!AF38</f>
        <v>24.245578501880097</v>
      </c>
      <c r="AM28" s="881">
        <f>①CO2排出量の現状把握!AG38</f>
        <v>15.91782937636145</v>
      </c>
      <c r="AN28" s="881">
        <f>①CO2排出量の現状把握!AH38</f>
        <v>16.053385511677153</v>
      </c>
      <c r="AO28" s="881">
        <f>①CO2排出量の現状把握!AI38</f>
        <v>14.304759761570624</v>
      </c>
      <c r="AP28" s="882">
        <f>①CO2排出量の現状把握!AJ38</f>
        <v>13.943121990066484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624.98096430789633</v>
      </c>
      <c r="AG29" s="883">
        <f>①CO2排出量の現状把握!AA39</f>
        <v>642.84769982099078</v>
      </c>
      <c r="AH29" s="883">
        <f>①CO2排出量の現状把握!AB39</f>
        <v>679.14036525246672</v>
      </c>
      <c r="AI29" s="883">
        <f>①CO2排出量の現状把握!AC39</f>
        <v>595.09304904508178</v>
      </c>
      <c r="AJ29" s="883">
        <f>①CO2排出量の現状把握!AD39</f>
        <v>598.24158997315658</v>
      </c>
      <c r="AK29" s="883">
        <f>①CO2排出量の現状把握!AE39</f>
        <v>507.10378945451328</v>
      </c>
      <c r="AL29" s="883">
        <f>①CO2排出量の現状把握!AF39</f>
        <v>505.86791564429745</v>
      </c>
      <c r="AM29" s="883">
        <f>①CO2排出量の現状把握!AG39</f>
        <v>498.53721388228337</v>
      </c>
      <c r="AN29" s="883">
        <f>①CO2排出量の現状把握!AH39</f>
        <v>498.37490143407257</v>
      </c>
      <c r="AO29" s="883">
        <f>①CO2排出量の現状把握!AI39</f>
        <v>457.26611489184074</v>
      </c>
      <c r="AP29" s="884">
        <f>①CO2排出量の現状把握!AJ39</f>
        <v>492.67427448043117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8.0719999999999992</v>
      </c>
      <c r="BG31" s="952">
        <f t="shared" si="2"/>
        <v>8.0719999999999992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0.95324166288182854</v>
      </c>
    </row>
    <row r="32" spans="2:63" ht="15.95" customHeight="1" thickTop="1" thickBot="1">
      <c r="B32" s="285"/>
      <c r="Z32" s="273"/>
      <c r="AB32" s="272"/>
      <c r="AC32" s="1114" t="s">
        <v>290</v>
      </c>
      <c r="AD32" s="1114"/>
      <c r="AE32" s="1115"/>
      <c r="AF32" s="461">
        <f t="shared" ref="AF32:AP32" si="16">IFERROR(IF(SUM(F23:F26)/AF24&gt;1,1,SUM(F23:F26)/AF24),0)</f>
        <v>0.22524796325995866</v>
      </c>
      <c r="AG32" s="461">
        <f t="shared" si="16"/>
        <v>0.27788955233316526</v>
      </c>
      <c r="AH32" s="461">
        <f t="shared" si="16"/>
        <v>0.28094047683084866</v>
      </c>
      <c r="AI32" s="461">
        <f t="shared" si="16"/>
        <v>0.31252262813848758</v>
      </c>
      <c r="AJ32" s="461">
        <f t="shared" si="16"/>
        <v>0.31108987485875411</v>
      </c>
      <c r="AK32" s="461">
        <f t="shared" si="16"/>
        <v>0.33045304989556668</v>
      </c>
      <c r="AL32" s="461">
        <f t="shared" si="16"/>
        <v>0.32267496175898436</v>
      </c>
      <c r="AM32" s="461">
        <f t="shared" si="16"/>
        <v>0.34717880509827836</v>
      </c>
      <c r="AN32" s="461">
        <f t="shared" si="16"/>
        <v>0.32160553344078541</v>
      </c>
      <c r="AO32" s="461">
        <f t="shared" si="16"/>
        <v>0.30328140795027964</v>
      </c>
      <c r="AP32" s="461">
        <f t="shared" si="16"/>
        <v>0.27330105215280576</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7.2640000000000002</v>
      </c>
      <c r="BG32" s="952">
        <f t="shared" si="2"/>
        <v>7.2640000000000002</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0.45691842714901582</v>
      </c>
    </row>
    <row r="33" spans="2:63" ht="15.95" customHeight="1" thickBot="1">
      <c r="B33" s="285"/>
      <c r="Z33" s="273"/>
      <c r="AB33" s="272"/>
      <c r="AC33" s="522"/>
      <c r="AD33" s="408" t="s">
        <v>114</v>
      </c>
      <c r="AE33" s="409"/>
      <c r="AF33" s="458">
        <f>IFERROR(IF(F22/AF25&gt;1,1,F22/AF25),0)</f>
        <v>0.26109982409943011</v>
      </c>
      <c r="AG33" s="458">
        <f t="shared" ref="AG33:AP33" si="17">IFERROR(IF(G22/AG25&gt;1,1,G22/AG25),0)</f>
        <v>0.34138617921107445</v>
      </c>
      <c r="AH33" s="458">
        <f t="shared" si="17"/>
        <v>0.35336504659876067</v>
      </c>
      <c r="AI33" s="458">
        <f t="shared" si="17"/>
        <v>0.38713007805601357</v>
      </c>
      <c r="AJ33" s="458">
        <f t="shared" si="17"/>
        <v>0.34819755769219796</v>
      </c>
      <c r="AK33" s="458">
        <f t="shared" si="17"/>
        <v>0.35582015585118787</v>
      </c>
      <c r="AL33" s="458">
        <f t="shared" si="17"/>
        <v>0.35817007600582645</v>
      </c>
      <c r="AM33" s="458">
        <f t="shared" si="17"/>
        <v>0.37921032705901259</v>
      </c>
      <c r="AN33" s="458">
        <f>IFERROR(IF(N22/AN25&gt;1,1,N22/AN25),0)</f>
        <v>0.35586891389440822</v>
      </c>
      <c r="AO33" s="458">
        <f t="shared" si="17"/>
        <v>0.326340473574318</v>
      </c>
      <c r="AP33" s="458">
        <f t="shared" si="17"/>
        <v>0.2930485170191553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0.26420878936164893</v>
      </c>
      <c r="AG34" s="459">
        <f t="shared" ref="AG34:AP36" si="18">IFERROR(IF(G23/AG26&gt;1,1,G23/AG26),0)</f>
        <v>0.34608020027472258</v>
      </c>
      <c r="AH34" s="459">
        <f t="shared" si="18"/>
        <v>0.35713125914858801</v>
      </c>
      <c r="AI34" s="459">
        <f t="shared" si="18"/>
        <v>0.3942733605154301</v>
      </c>
      <c r="AJ34" s="459">
        <f t="shared" si="18"/>
        <v>0.3539692309678959</v>
      </c>
      <c r="AK34" s="459">
        <f t="shared" si="18"/>
        <v>0.3628205626014066</v>
      </c>
      <c r="AL34" s="459">
        <f t="shared" si="18"/>
        <v>0.36777104557941953</v>
      </c>
      <c r="AM34" s="459">
        <f t="shared" si="18"/>
        <v>0.38602880914819371</v>
      </c>
      <c r="AN34" s="459">
        <f t="shared" si="18"/>
        <v>0.36229481162481153</v>
      </c>
      <c r="AO34" s="459">
        <f t="shared" si="18"/>
        <v>0.33122525309124351</v>
      </c>
      <c r="AP34" s="459">
        <f t="shared" si="18"/>
        <v>0.2979275514735984</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10.134</v>
      </c>
      <c r="BG34" s="952">
        <f t="shared" si="2"/>
        <v>10.134</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0.97665382807559775</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0.25227835039399604</v>
      </c>
      <c r="AG35" s="459">
        <f t="shared" si="18"/>
        <v>0.31554624332235498</v>
      </c>
      <c r="AH35" s="459">
        <f>IFERROR(IF(H24/AH27&gt;1,1,H24/AH27),0)</f>
        <v>0.36003787981104357</v>
      </c>
      <c r="AI35" s="459">
        <f t="shared" si="18"/>
        <v>0.40085613730522995</v>
      </c>
      <c r="AJ35" s="459">
        <f t="shared" si="18"/>
        <v>0.43508987222243367</v>
      </c>
      <c r="AK35" s="459">
        <f t="shared" si="18"/>
        <v>0.43102456926854932</v>
      </c>
      <c r="AL35" s="459">
        <f t="shared" si="18"/>
        <v>0.38101346943364001</v>
      </c>
      <c r="AM35" s="459">
        <f t="shared" si="18"/>
        <v>0.38872370962182379</v>
      </c>
      <c r="AN35" s="459">
        <f t="shared" si="18"/>
        <v>0.3770237508407549</v>
      </c>
      <c r="AO35" s="459">
        <f t="shared" si="18"/>
        <v>0.36269616346355654</v>
      </c>
      <c r="AP35" s="459">
        <f t="shared" si="18"/>
        <v>0.26233065895763547</v>
      </c>
      <c r="AQ35" s="273"/>
      <c r="BA35" s="70">
        <v>28</v>
      </c>
      <c r="BB35" s="70"/>
      <c r="BC35" s="70" t="s">
        <v>304</v>
      </c>
      <c r="BD35" s="70" t="str">
        <f t="shared" si="1"/>
        <v>28：電子部品等製造業(N=3)</v>
      </c>
      <c r="BE35" s="845">
        <f>VLOOKUP(BE$13&amp;"_"&amp;$AV$8,データシート2!$A:$SI,MATCH($AV$5&amp;"_"&amp;$BA35&amp;$AV$6,データシート2!$A$1:$SI$1,0),0)</f>
        <v>3</v>
      </c>
      <c r="BF35" s="952">
        <f>VLOOKUP(BF$13&amp;"_"&amp;$AW$8,データシート2!$A:$SI,MATCH($AW$5&amp;"_"&amp;$BA35&amp;$AW$6,データシート2!$A$1:$SI$1,0),0)</f>
        <v>47.540999999999997</v>
      </c>
      <c r="BG35" s="952">
        <f t="shared" si="2"/>
        <v>15.847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0.46650178220702698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29：電気機械器具製造業(N=3)</v>
      </c>
      <c r="BE36" s="845">
        <f>VLOOKUP(BE$13&amp;"_"&amp;$AV$8,データシート2!$A:$SI,MATCH($AV$5&amp;"_"&amp;$BA36&amp;$AV$6,データシート2!$A$1:$SI$1,0),0)</f>
        <v>3</v>
      </c>
      <c r="BF36" s="952">
        <f>VLOOKUP(BF$13&amp;"_"&amp;$AW$8,データシート2!$A:$SI,MATCH($AW$5&amp;"_"&amp;$BA36&amp;$AW$6,データシート2!$A$1:$SI$1,0),0)</f>
        <v>22.038</v>
      </c>
      <c r="BG36" s="952">
        <f t="shared" si="2"/>
        <v>7.3460000000000001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0.60688205551866403</v>
      </c>
    </row>
    <row r="37" spans="2:63" ht="15.95" customHeight="1">
      <c r="B37" s="290"/>
      <c r="C37" s="29"/>
      <c r="Z37" s="273"/>
      <c r="AB37" s="272"/>
      <c r="AC37" s="522"/>
      <c r="AD37" s="408" t="s">
        <v>199</v>
      </c>
      <c r="AE37" s="413"/>
      <c r="AF37" s="460">
        <f>IFERROR(IF(F26/AF29&gt;1,1,F26/AF29),0)</f>
        <v>0.16222318084883633</v>
      </c>
      <c r="AG37" s="460">
        <f t="shared" ref="AG37:AP37" si="21">IFERROR(IF(G26/AG29&gt;1,1,G26/AG29),0)</f>
        <v>0.18026369236798834</v>
      </c>
      <c r="AH37" s="460">
        <f t="shared" si="21"/>
        <v>0.17110512928619939</v>
      </c>
      <c r="AI37" s="460">
        <f t="shared" si="21"/>
        <v>0.19707556690200137</v>
      </c>
      <c r="AJ37" s="460">
        <f t="shared" si="21"/>
        <v>0.25153516994154834</v>
      </c>
      <c r="AK37" s="460">
        <f t="shared" si="21"/>
        <v>0.2836474563811206</v>
      </c>
      <c r="AL37" s="460">
        <f t="shared" si="21"/>
        <v>0.25880866516954376</v>
      </c>
      <c r="AM37" s="460">
        <f t="shared" si="21"/>
        <v>0.28959523176957891</v>
      </c>
      <c r="AN37" s="460">
        <f t="shared" si="21"/>
        <v>0.26117888285595953</v>
      </c>
      <c r="AO37" s="460">
        <f t="shared" si="21"/>
        <v>0.25852123336967897</v>
      </c>
      <c r="AP37" s="460">
        <f t="shared" si="21"/>
        <v>0.23447946439222592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31：輸送用機械器具製造業(N=7)</v>
      </c>
      <c r="BE38" s="845">
        <f>VLOOKUP(BE$13&amp;"_"&amp;$AV$8,データシート2!$A:$SI,MATCH($AV$5&amp;"_"&amp;$BA38&amp;$AV$6,データシート2!$A$1:$SI$1,0),0)</f>
        <v>7</v>
      </c>
      <c r="BF38" s="952">
        <f>VLOOKUP(BF$13&amp;"_"&amp;$AW$8,データシート2!$A:$SI,MATCH($AW$5&amp;"_"&amp;$BA38&amp;$AW$6,データシート2!$A$1:$SI$1,0),0)</f>
        <v>121.18300000000001</v>
      </c>
      <c r="BG38" s="952">
        <f t="shared" si="2"/>
        <v>17.311857142857143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1.2578611544616951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G：情報通信業(N=2)</v>
      </c>
      <c r="BE41" s="845">
        <f>VLOOKUP(BE$13&amp;"_"&amp;$AV$8,データシート2!$A:$SI,MATCH($AV$5&amp;"_"&amp;$BA41&amp;$AV$6,データシート2!$A$1:$SI$1,0),0)</f>
        <v>2</v>
      </c>
      <c r="BF41" s="952">
        <f>VLOOKUP(BF$13&amp;"_"&amp;$AW$8,データシート2!$A:$SI,MATCH($AW$5&amp;"_"&amp;$BA41&amp;$AW$6,データシート2!$A$1:$SI$1,0),0)</f>
        <v>22.588000000000001</v>
      </c>
      <c r="BG41" s="952">
        <f t="shared" si="22"/>
        <v>11.294</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1.3330561199987223</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3.492</v>
      </c>
      <c r="BG42" s="952">
        <f t="shared" si="22"/>
        <v>3.492</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0.52361499901001829</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5.0179999999999998</v>
      </c>
      <c r="BG44" s="952">
        <f t="shared" si="22"/>
        <v>5.0179999999999998</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1.027598683652746</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5.99</v>
      </c>
      <c r="BG45" s="952">
        <f t="shared" si="22"/>
        <v>2.9950000000000001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0.55530965868224524</v>
      </c>
    </row>
    <row r="46" spans="2:63" ht="15.95" customHeight="1">
      <c r="B46" s="292"/>
      <c r="Z46" s="273"/>
      <c r="AB46" s="272"/>
      <c r="AQ46" s="273"/>
      <c r="BA46" s="70" t="s">
        <v>322</v>
      </c>
      <c r="BB46" s="70"/>
      <c r="BC46" s="70" t="s">
        <v>323</v>
      </c>
      <c r="BD46" s="70" t="str">
        <f t="shared" si="1"/>
        <v>L：学術研究,専門･技術ｻｰﾋﾞｽ業(N=3)</v>
      </c>
      <c r="BE46" s="845">
        <f>VLOOKUP(BE$13&amp;"_"&amp;$AV$8,データシート2!$A:$SI,MATCH($AV$5&amp;"_"&amp;$BA46&amp;$AV$6,データシート2!$A$1:$SI$1,0),0)</f>
        <v>3</v>
      </c>
      <c r="BF46" s="952">
        <f>VLOOKUP(BF$13&amp;"_"&amp;$AW$8,データシート2!$A:$SI,MATCH($AW$5&amp;"_"&amp;$BA46&amp;$AW$6,データシート2!$A$1:$SI$1,0),0)</f>
        <v>19.361000000000001</v>
      </c>
      <c r="BG46" s="952">
        <f t="shared" si="22"/>
        <v>6.4536666666666669</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0.53495806224784259</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2.97</v>
      </c>
      <c r="BG48" s="952">
        <f t="shared" si="22"/>
        <v>2.97</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0.59854598639767986</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6.1959999999999997</v>
      </c>
      <c r="BG49" s="952">
        <f t="shared" si="22"/>
        <v>3.0979999999999999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0.36277492361701658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10.039999999999999</v>
      </c>
      <c r="BG50" s="952">
        <f t="shared" si="22"/>
        <v>5.0199999999999996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0.90552579607864192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39.866999999999997</v>
      </c>
      <c r="BG52" s="952">
        <f t="shared" ref="BG52" si="26">BF52/BE52</f>
        <v>19.933499999999999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0.74743931861639834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388.2484</v>
      </c>
      <c r="G55" s="885">
        <f t="shared" ref="G55:P55" si="32">SUM(G56,G57,G60,G61,G62,G63,G64,G65,)</f>
        <v>453.30009999999999</v>
      </c>
      <c r="H55" s="885">
        <f t="shared" si="32"/>
        <v>480.1524</v>
      </c>
      <c r="I55" s="885">
        <f t="shared" si="32"/>
        <v>473.76429999999999</v>
      </c>
      <c r="J55" s="885">
        <f t="shared" si="32"/>
        <v>484.7928</v>
      </c>
      <c r="K55" s="885">
        <f t="shared" si="32"/>
        <v>476.7697</v>
      </c>
      <c r="L55" s="885">
        <f t="shared" si="32"/>
        <v>456.93199999999996</v>
      </c>
      <c r="M55" s="885">
        <f t="shared" si="32"/>
        <v>484.233</v>
      </c>
      <c r="N55" s="885">
        <f t="shared" si="32"/>
        <v>442.94899999999996</v>
      </c>
      <c r="O55" s="885">
        <f t="shared" si="32"/>
        <v>407.87400000000002</v>
      </c>
      <c r="P55" s="886">
        <f t="shared" si="32"/>
        <v>399.35399999999998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386.24540000000002</v>
      </c>
      <c r="G56" s="887">
        <f>IFERROR(VLOOKUP(年度マスタ!$K$4&amp;"_"&amp;G$54,データシート1!$A:$CE,MATCH("bc_"&amp;$C56,データシート1!$A$1:$CE$1,0),0),0)</f>
        <v>453.30009999999999</v>
      </c>
      <c r="H56" s="887">
        <f>IFERROR(VLOOKUP(年度マスタ!$K$4&amp;"_"&amp;H$54,データシート1!$A:$CE,MATCH("bc_"&amp;$C56,データシート1!$A$1:$CE$1,0),0),0)</f>
        <v>480.1524</v>
      </c>
      <c r="I56" s="887">
        <f>IFERROR(VLOOKUP(年度マスタ!$K$4&amp;"_"&amp;I$54,データシート1!$A:$CE,MATCH("bc_"&amp;$C56,データシート1!$A$1:$CE$1,0),0),0)</f>
        <v>473.76429999999999</v>
      </c>
      <c r="J56" s="887">
        <f>IFERROR(VLOOKUP(年度マスタ!$K$4&amp;"_"&amp;J$54,データシート1!$A:$CE,MATCH("bc_"&amp;$C56,データシート1!$A$1:$CE$1,0),0),0)</f>
        <v>450.99279999999999</v>
      </c>
      <c r="K56" s="887">
        <f>IFERROR(VLOOKUP(年度マスタ!$K$4&amp;"_"&amp;K$54,データシート1!$A:$CE,MATCH("bc_"&amp;$C56,データシート1!$A$1:$CE$1,0),0),0)</f>
        <v>443.46969999999999</v>
      </c>
      <c r="L56" s="887">
        <f>IFERROR(VLOOKUP(年度マスタ!$K$4&amp;"_"&amp;L$54,データシート1!$A:$CE,MATCH("bc_"&amp;$C56,データシート1!$A$1:$CE$1,0),0),0)</f>
        <v>430.98899999999998</v>
      </c>
      <c r="M56" s="887">
        <f>IFERROR(VLOOKUP(年度マスタ!$K$4&amp;"_"&amp;M$54,データシート1!$A:$CE,MATCH("bc_"&amp;$C56,データシート1!$A$1:$CE$1,0),0),0)</f>
        <v>443.53899999999999</v>
      </c>
      <c r="N56" s="887">
        <f>IFERROR(VLOOKUP(年度マスタ!$K$4&amp;"_"&amp;N$54,データシート1!$A:$CE,MATCH("bc_"&amp;$C56,データシート1!$A$1:$CE$1,0),0),0)</f>
        <v>408.23899999999998</v>
      </c>
      <c r="O56" s="887">
        <f>IFERROR(VLOOKUP(年度マスタ!$K$4&amp;"_"&amp;O$54,データシート1!$A:$CE,MATCH("bc_"&amp;$C56,データシート1!$A$1:$CE$1,0),0),0)</f>
        <v>369.34100000000001</v>
      </c>
      <c r="P56" s="888">
        <f>IFERROR(VLOOKUP(年度マスタ!$K$4&amp;"_"&amp;P$54,データシート1!$A:$CE,MATCH("bc_"&amp;$C56,データシート1!$A$1:$CE$1,0),0),0)</f>
        <v>366.863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33.799999999999997</v>
      </c>
      <c r="K57" s="887">
        <f t="shared" ref="K57:O57" si="35">SUM(K58:K59)</f>
        <v>33.299999999999997</v>
      </c>
      <c r="L57" s="887">
        <f t="shared" si="35"/>
        <v>25.943000000000001</v>
      </c>
      <c r="M57" s="887">
        <f t="shared" si="35"/>
        <v>40.694000000000003</v>
      </c>
      <c r="N57" s="887">
        <f t="shared" si="35"/>
        <v>34.71</v>
      </c>
      <c r="O57" s="887">
        <f t="shared" si="35"/>
        <v>38.533000000000001</v>
      </c>
      <c r="P57" s="888">
        <f>SUM(P58:P59)</f>
        <v>32.491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33.799999999999997</v>
      </c>
      <c r="K59" s="889">
        <f>IFERROR(VLOOKUP(年度マスタ!$K$4&amp;"_"&amp;K$54,データシート1!$A:$CE,MATCH("bc_"&amp;$C59,データシート1!$A$1:$CE$1,0),0),0)</f>
        <v>33.299999999999997</v>
      </c>
      <c r="L59" s="889">
        <f>IFERROR(VLOOKUP(年度マスタ!$K$4&amp;"_"&amp;L$54,データシート1!$A:$CE,MATCH("bc_"&amp;$C59,データシート1!$A$1:$CE$1,0),0),0)</f>
        <v>25.943000000000001</v>
      </c>
      <c r="M59" s="889">
        <f>IFERROR(VLOOKUP(年度マスタ!$K$4&amp;"_"&amp;M$54,データシート1!$A:$CE,MATCH("bc_"&amp;$C59,データシート1!$A$1:$CE$1,0),0),0)</f>
        <v>40.694000000000003</v>
      </c>
      <c r="N59" s="889">
        <f>IFERROR(VLOOKUP(年度マスタ!$K$4&amp;"_"&amp;N$54,データシート1!$A:$CE,MATCH("bc_"&amp;$C59,データシート1!$A$1:$CE$1,0),0),0)</f>
        <v>34.71</v>
      </c>
      <c r="O59" s="889">
        <f>IFERROR(VLOOKUP(年度マスタ!$K$4&amp;"_"&amp;O$54,データシート1!$A:$CE,MATCH("bc_"&amp;$C59,データシート1!$A$1:$CE$1,0),0),0)</f>
        <v>38.533000000000001</v>
      </c>
      <c r="P59" s="890">
        <f>IFERROR(VLOOKUP(年度マスタ!$K$4&amp;"_"&amp;P$54,データシート1!$A:$CE,MATCH("bc_"&amp;$C59,データシート1!$A$1:$CE$1,0),0),0)</f>
        <v>32.491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1.7769999999999999</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0.22600000000000001</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厚木市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14629.7</v>
      </c>
      <c r="K6" s="619">
        <f>VLOOKUP(年度マスタ!$K$4&amp;"_"&amp;K$5,データシート1!$A:$BT,MATCH("cb_"&amp;$G6,データシート1!$A$1:$BT$1,0),0)</f>
        <v>15897.5</v>
      </c>
      <c r="L6" s="619">
        <f>VLOOKUP(年度マスタ!$K$4&amp;"_"&amp;L$5,データシート1!$A:$BT,MATCH("cb_"&amp;$G6,データシート1!$A$1:$BT$1,0),0)</f>
        <v>16982.599999999999</v>
      </c>
      <c r="M6" s="619">
        <f>VLOOKUP(年度マスタ!$K$4&amp;"_"&amp;M$5,データシート1!$A:$BT,MATCH("cb_"&amp;$G6,データシート1!$A$1:$BT$1,0),0)</f>
        <v>18167.799999999988</v>
      </c>
      <c r="N6" s="619">
        <f>VLOOKUP(年度マスタ!$K$4&amp;"_"&amp;N$5,データシート1!$A:$BT,MATCH("cb_"&amp;$G6,データシート1!$A$1:$BT$1,0),0)</f>
        <v>19544.09999999998</v>
      </c>
      <c r="O6" s="619">
        <f>VLOOKUP(年度マスタ!$K$4&amp;"_"&amp;O$5,データシート1!$A:$BT,MATCH("cb_"&amp;$G6,データシート1!$A$1:$BT$1,0),0)</f>
        <v>20834.599999999919</v>
      </c>
      <c r="P6" s="619">
        <f>VLOOKUP(年度マスタ!$K$4&amp;"_"&amp;P$5,データシート1!$A:$BT,MATCH("cb_"&amp;$G6,データシート1!$A$1:$BT$1,0),0)</f>
        <v>22060.999999999902</v>
      </c>
      <c r="Q6" s="619">
        <f>VLOOKUP(年度マスタ!$K$4&amp;"_"&amp;Q$5,データシート1!$A:$BT,MATCH("cb_"&amp;$G6,データシート1!$A$1:$BT$1,0),0)</f>
        <v>23932.099999999853</v>
      </c>
      <c r="R6" s="633">
        <f>VLOOKUP(年度マスタ!$K$4&amp;"_"&amp;R$5,データシート1!$A:$BT,MATCH("cb_"&amp;$G6,データシート1!$A$1:$BT$1,0),0)</f>
        <v>25534.099999999948</v>
      </c>
      <c r="S6" s="568"/>
      <c r="T6" s="190"/>
      <c r="U6" s="581"/>
      <c r="V6" s="195"/>
      <c r="W6" s="195"/>
      <c r="X6" s="195"/>
      <c r="Y6" s="196" t="s">
        <v>372</v>
      </c>
      <c r="Z6" s="663" t="s">
        <v>373</v>
      </c>
      <c r="AA6" s="663"/>
      <c r="AB6" s="663"/>
      <c r="AC6" s="664">
        <f>SUM(AC7:AC8)</f>
        <v>840678</v>
      </c>
      <c r="AD6" s="664">
        <f>SUM(AD7:AD8)</f>
        <v>1129330.3020000001</v>
      </c>
      <c r="AE6" s="665">
        <f>$AD6*3600/100000000</f>
        <v>40.655890872000001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18072</v>
      </c>
      <c r="K7" s="617">
        <f>VLOOKUP(年度マスタ!$K$4&amp;"_"&amp;K$5,データシート1!$A:$BT,MATCH("cb_"&amp;$G7,データシート1!$A$1:$BT$1,0),0)</f>
        <v>19147.7</v>
      </c>
      <c r="L7" s="617">
        <f>VLOOKUP(年度マスタ!$K$4&amp;"_"&amp;L$5,データシート1!$A:$BT,MATCH("cb_"&amp;$G7,データシート1!$A$1:$BT$1,0),0)</f>
        <v>19949.3</v>
      </c>
      <c r="M7" s="617">
        <f>VLOOKUP(年度マスタ!$K$4&amp;"_"&amp;M$5,データシート1!$A:$BT,MATCH("cb_"&amp;$G7,データシート1!$A$1:$BT$1,0),0)</f>
        <v>22628</v>
      </c>
      <c r="N7" s="617">
        <f>VLOOKUP(年度マスタ!$K$4&amp;"_"&amp;N$5,データシート1!$A:$BT,MATCH("cb_"&amp;$G7,データシート1!$A$1:$BT$1,0),0)</f>
        <v>23851.999999999989</v>
      </c>
      <c r="O7" s="617">
        <f>VLOOKUP(年度マスタ!$K$4&amp;"_"&amp;O$5,データシート1!$A:$BT,MATCH("cb_"&amp;$G7,データシート1!$A$1:$BT$1,0),0)</f>
        <v>23933.700000000019</v>
      </c>
      <c r="P7" s="617">
        <f>VLOOKUP(年度マスタ!$K$4&amp;"_"&amp;P$5,データシート1!$A:$BT,MATCH("cb_"&amp;$G7,データシート1!$A$1:$BT$1,0),0)</f>
        <v>25972.200000000019</v>
      </c>
      <c r="Q7" s="617">
        <f>VLOOKUP(年度マスタ!$K$4&amp;"_"&amp;Q$5,データシート1!$A:$BT,MATCH("cb_"&amp;$G7,データシート1!$A$1:$BT$1,0),0)</f>
        <v>27179.90000000002</v>
      </c>
      <c r="R7" s="634">
        <f>VLOOKUP(年度マスタ!$K$4&amp;"_"&amp;R$5,データシート1!$A:$BT,MATCH("cb_"&amp;$G7,データシート1!$A$1:$BT$1,0),0)</f>
        <v>27129.800000000021</v>
      </c>
      <c r="S7" s="568"/>
      <c r="T7" s="190"/>
      <c r="U7" s="581"/>
      <c r="V7" s="195"/>
      <c r="W7" s="195"/>
      <c r="X7" s="195"/>
      <c r="Y7" s="196" t="s">
        <v>375</v>
      </c>
      <c r="Z7" s="212" t="s">
        <v>376</v>
      </c>
      <c r="AA7" s="212"/>
      <c r="AB7" s="212"/>
      <c r="AC7" s="1022">
        <f>VLOOKUP(年度マスタ!$K$4&amp;"_"&amp;年度マスタ!$K$9,データシート3!A:AB,MATCH("ea_"&amp;$Y7&amp;"_設備",データシート3!$A$1:$AB$1,0),0)</f>
        <v>631367</v>
      </c>
      <c r="AD7" s="1022">
        <f>VLOOKUP(年度マスタ!$K$4&amp;"_"&amp;年度マスタ!$K$9,データシート3!A:AB,MATCH("ea_"&amp;$Y7&amp;"_年間発電",データシート3!$A$1:$AB$1,0),0)/10^3</f>
        <v>849408.05700000003</v>
      </c>
      <c r="AE7" s="554">
        <f t="shared" ref="AE7:AE16" si="0">$AD7*3600/100000000</f>
        <v>30.578690052000002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209311</v>
      </c>
      <c r="AD8" s="1022">
        <f>VLOOKUP(年度マスタ!$K$4&amp;"_"&amp;年度マスタ!$K$9,データシート3!A:AB,MATCH("ea_"&amp;$Y8&amp;"_年間発電",データシート3!$A$1:$AB$1,0),0)/10^3</f>
        <v>279922.245</v>
      </c>
      <c r="AE8" s="554">
        <f t="shared" si="0"/>
        <v>10.07720082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14800</v>
      </c>
      <c r="AD9" s="666">
        <f>VLOOKUP(年度マスタ!$K$4&amp;"_"&amp;年度マスタ!$K$9,データシート3!A:AB,MATCH("ea_"&amp;$Y9&amp;"_年間発電",データシート3!$A$1:$AB$1,0),0)/10^3</f>
        <v>30729.223000000002</v>
      </c>
      <c r="AE9" s="667">
        <f t="shared" si="0"/>
        <v>1.1062520280000001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363</v>
      </c>
      <c r="AD10" s="666">
        <f>SUM(AD11:AD12)</f>
        <v>2627.8819999999996</v>
      </c>
      <c r="AE10" s="667">
        <f t="shared" si="0"/>
        <v>9.4603751999999999E-2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221</v>
      </c>
      <c r="AD11" s="1022">
        <f>VLOOKUP(年度マスタ!$K$4&amp;"_"&amp;年度マスタ!$K$9,データシート3!A:AB,MATCH("ea_"&amp;$Y11&amp;"_年間発電",データシート3!$A$1:$AB$1,0),0)/10^3</f>
        <v>1446.4169999999997</v>
      </c>
      <c r="AE11" s="554">
        <f t="shared" si="0"/>
        <v>5.2071011999999993E-2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32701.7</v>
      </c>
      <c r="K12" s="651">
        <f t="shared" ref="K12:Q12" si="1">SUM(K6:K11)</f>
        <v>35045.199999999997</v>
      </c>
      <c r="L12" s="651">
        <f t="shared" si="1"/>
        <v>36931.899999999994</v>
      </c>
      <c r="M12" s="651">
        <f t="shared" si="1"/>
        <v>40795.799999999988</v>
      </c>
      <c r="N12" s="651">
        <f t="shared" si="1"/>
        <v>43396.099999999969</v>
      </c>
      <c r="O12" s="651">
        <f t="shared" si="1"/>
        <v>44768.299999999937</v>
      </c>
      <c r="P12" s="651">
        <f t="shared" si="1"/>
        <v>48033.199999999924</v>
      </c>
      <c r="Q12" s="651">
        <f t="shared" si="1"/>
        <v>51111.999999999869</v>
      </c>
      <c r="R12" s="652">
        <f t="shared" ref="R12" si="2">SUM(R6:R11)</f>
        <v>52663.899999999965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142</v>
      </c>
      <c r="AD12" s="1022">
        <f>VLOOKUP(年度マスタ!$K$4&amp;"_"&amp;年度マスタ!$K$9,データシート3!A:AB,MATCH("ea_"&amp;$Y12&amp;"_年間発電",データシート3!$A$1:$AB$1,0),0)/10^3</f>
        <v>1181.4649999999999</v>
      </c>
      <c r="AE12" s="554">
        <f t="shared" si="0"/>
        <v>4.2532739999999999E-2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16.270548489999999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56.77552189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17557.395563999999</v>
      </c>
      <c r="K19" s="615">
        <f>K6*別紙!$C5/100*別紙!$E5/10^3</f>
        <v>19078.9077</v>
      </c>
      <c r="L19" s="615">
        <f>L6*別紙!$C5/100*別紙!$E5/10^3</f>
        <v>20381.157911999995</v>
      </c>
      <c r="M19" s="615">
        <f>M6*別紙!$C5/100*別紙!$E5/10^3</f>
        <v>21803.540135999985</v>
      </c>
      <c r="N19" s="615">
        <f>N6*別紙!$C5/100*別紙!$E5/10^3</f>
        <v>23455.265291999975</v>
      </c>
      <c r="O19" s="615">
        <f>O6*別紙!$C5/100*別紙!$E5/10^3</f>
        <v>25004.020151999903</v>
      </c>
      <c r="P19" s="615">
        <f>P6*別紙!$C5/100*別紙!$E5/10^3</f>
        <v>26475.847319999881</v>
      </c>
      <c r="Q19" s="615">
        <f>Q6*別紙!$C5/100*別紙!$E5/10^3</f>
        <v>28721.391851999822</v>
      </c>
      <c r="R19" s="639">
        <f>R6*別紙!$C5/100*別紙!$E5/10^3</f>
        <v>30643.984091999941</v>
      </c>
      <c r="S19" s="572"/>
      <c r="T19" s="191"/>
      <c r="U19" s="588"/>
      <c r="W19" s="201"/>
      <c r="X19" s="201"/>
      <c r="Y19" s="173"/>
      <c r="Z19" s="628" t="s">
        <v>389</v>
      </c>
      <c r="AA19" s="671"/>
      <c r="AB19" s="672"/>
      <c r="AC19" s="673">
        <f>SUM($AC$6,$AC$9,$AC$10,$AC$13)</f>
        <v>855841</v>
      </c>
      <c r="AD19" s="673">
        <f>SUM($AD$6,$AD$9,$AD$10,$AD$13)</f>
        <v>1162687.4070000001</v>
      </c>
      <c r="AE19" s="674">
        <f>SUM($AE$6,$AE$9,$AE$10,$AE$13,$AE$17,$AE$18)</f>
        <v>114.902817032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23904.918720000001</v>
      </c>
      <c r="K20" s="617">
        <f>K7*別紙!$C6/100*別紙!$E6/10^3</f>
        <v>25327.811652000004</v>
      </c>
      <c r="L20" s="617">
        <f>L7*別紙!$C6/100*別紙!$E6/10^3</f>
        <v>26388.136067999996</v>
      </c>
      <c r="M20" s="617">
        <f>M7*別紙!$C6/100*別紙!$E6/10^3</f>
        <v>29931.413280000001</v>
      </c>
      <c r="N20" s="617">
        <f>N7*別紙!$C6/100*別紙!$E6/10^3</f>
        <v>31550.471519999985</v>
      </c>
      <c r="O20" s="617">
        <f>O7*別紙!$C6/100*別紙!$E6/10^3</f>
        <v>31658.541012000027</v>
      </c>
      <c r="P20" s="617">
        <f>P7*別紙!$C6/100*別紙!$E6/10^3</f>
        <v>34354.98727200002</v>
      </c>
      <c r="Q20" s="617">
        <f>Q7*別紙!$C6/100*別紙!$E6/10^3</f>
        <v>35952.484524000021</v>
      </c>
      <c r="R20" s="634">
        <f>R7*別紙!$C6/100*別紙!$E6/10^3</f>
        <v>35886.214248000033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41462.314284</v>
      </c>
      <c r="K25" s="657">
        <f t="shared" si="3"/>
        <v>44406.719352</v>
      </c>
      <c r="L25" s="657">
        <f t="shared" si="3"/>
        <v>46769.293979999988</v>
      </c>
      <c r="M25" s="657">
        <f t="shared" si="3"/>
        <v>51734.953415999989</v>
      </c>
      <c r="N25" s="657">
        <f t="shared" si="3"/>
        <v>55005.736811999959</v>
      </c>
      <c r="O25" s="657">
        <f t="shared" si="3"/>
        <v>56662.561163999926</v>
      </c>
      <c r="P25" s="657">
        <f t="shared" si="3"/>
        <v>60830.834591999897</v>
      </c>
      <c r="Q25" s="657">
        <f t="shared" si="3"/>
        <v>64673.87637599984</v>
      </c>
      <c r="R25" s="658">
        <f t="shared" ref="R25" si="4">SUM(R19:R24)</f>
        <v>66530.198339999974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1741354.822952138</v>
      </c>
      <c r="K26" s="654">
        <f>(VLOOKUP(年度マスタ!$K$4&amp;"_"&amp;K$18,データシート1!$A:$BT,MATCH("da_合計",データシート1!$A$1:$BT$1,0),0))/10^3</f>
        <v>1661347.8627531449</v>
      </c>
      <c r="L26" s="654">
        <f>(VLOOKUP(年度マスタ!$K$4&amp;"_"&amp;L$18,データシート1!$A:$BT,MATCH("da_合計",データシート1!$A$1:$BT$1,0),0))/10^3</f>
        <v>1718324.4932594628</v>
      </c>
      <c r="M26" s="654">
        <f>(VLOOKUP(年度マスタ!$K$4&amp;"_"&amp;M$18,データシート1!$A:$BT,MATCH("da_合計",データシート1!$A$1:$BT$1,0),0))/10^3</f>
        <v>1649570.6287764367</v>
      </c>
      <c r="N26" s="654">
        <f>(VLOOKUP(年度マスタ!$K$4&amp;"_"&amp;N$18,データシート1!$A:$BT,MATCH("da_合計",データシート1!$A$1:$BT$1,0),0))/10^3</f>
        <v>1696308.7590244878</v>
      </c>
      <c r="O26" s="654">
        <f>(VLOOKUP(年度マスタ!$K$4&amp;"_"&amp;O$18,データシート1!$A:$BT,MATCH("da_合計",データシート1!$A$1:$BT$1,0),0))/10^3</f>
        <v>1687545.8627324703</v>
      </c>
      <c r="P26" s="654">
        <f>(VLOOKUP(年度マスタ!$K$4&amp;"_"&amp;P$18,データシート1!$A:$BT,MATCH("da_合計",データシート1!$A$1:$BT$1,0),0))/10^3</f>
        <v>1692488.4952385409</v>
      </c>
      <c r="Q26" s="654">
        <f>(VLOOKUP(年度マスタ!$K$4&amp;"_"&amp;Q$18,データシート1!$A:$BT,MATCH("da_合計",データシート1!$A$1:$BT$1,0),0))/10^3</f>
        <v>1657561.6145823381</v>
      </c>
      <c r="R26" s="655">
        <f>Q26</f>
        <v>1657561.6145823381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2.3810376689173823E-2</v>
      </c>
      <c r="K27" s="839">
        <f t="shared" ref="K27:P27" si="5">K25/K26</f>
        <v>2.6729332458050221E-2</v>
      </c>
      <c r="L27" s="839">
        <f t="shared" si="5"/>
        <v>2.7217963873217014E-2</v>
      </c>
      <c r="M27" s="839">
        <f t="shared" si="5"/>
        <v>3.1362678574347685E-2</v>
      </c>
      <c r="N27" s="839">
        <f t="shared" si="5"/>
        <v>3.2426724509536001E-2</v>
      </c>
      <c r="O27" s="839">
        <f t="shared" si="5"/>
        <v>3.3576901472918808E-2</v>
      </c>
      <c r="P27" s="839">
        <f t="shared" si="5"/>
        <v>3.5941653230219646E-2</v>
      </c>
      <c r="Q27" s="839">
        <f>Q25/Q26</f>
        <v>3.901747953562254E-2</v>
      </c>
      <c r="R27" s="840">
        <f>R25/R26</f>
        <v>4.0137390824391064E-2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4.0137390824391064E-2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0.70144445719018822</v>
      </c>
      <c r="AA52" s="173"/>
      <c r="AB52" s="678" t="s">
        <v>413</v>
      </c>
      <c r="AC52" s="679">
        <f>$AD6</f>
        <v>1129330.3020000001</v>
      </c>
      <c r="AD52" s="680">
        <f>R19+R20</f>
        <v>66530.198339999974</v>
      </c>
      <c r="AE52" s="681">
        <f t="shared" ref="AE52:AE54" si="6">IFERROR(AD52/AC52,"-")</f>
        <v>5.8911195619366252E-2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494874.20758233801</v>
      </c>
      <c r="Z53" s="1130"/>
      <c r="AA53" s="173"/>
      <c r="AB53" s="678" t="s">
        <v>377</v>
      </c>
      <c r="AC53" s="679">
        <f>$AD9</f>
        <v>30729.223000000002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2627.8819999999996</v>
      </c>
      <c r="AD54" s="679">
        <f>R22</f>
        <v>0</v>
      </c>
      <c r="AE54" s="681">
        <f t="shared" si="6"/>
        <v>0</v>
      </c>
      <c r="AF54" s="473"/>
      <c r="AG54" s="41"/>
      <c r="AH54" s="420"/>
      <c r="AI54" s="442" t="s">
        <v>440</v>
      </c>
      <c r="AJ54" s="443">
        <f>VLOOKUP(年度マスタ!$K$4&amp;"_"&amp;AJ$53,データシート1!$A$1:$BT$2000,MATCH("ca_太陽光発電（10kW未満）",データシート1!$A$1:$BT$1,0),0)</f>
        <v>3898</v>
      </c>
      <c r="AK54" s="443">
        <f>VLOOKUP(年度マスタ!$K$4&amp;"_"&amp;AK$53,データシート1!$A$1:$BT$2000,MATCH("ca_太陽光発電（10kW未満）",データシート1!$A$1:$BT$1,0),0)</f>
        <v>4178</v>
      </c>
      <c r="AL54" s="443">
        <f>VLOOKUP(年度マスタ!$K$4&amp;"_"&amp;AL$53,データシート1!$A$1:$BT$2000,MATCH("ca_太陽光発電（10kW未満）",データシート1!$A$1:$BT$1,0),0)</f>
        <v>4409</v>
      </c>
      <c r="AM54" s="443">
        <f>VLOOKUP(年度マスタ!$K$4&amp;"_"&amp;AM$53,データシート1!$A$1:$BT$2000,MATCH("ca_太陽光発電（10kW未満）",データシート1!$A$1:$BT$1,0),0)</f>
        <v>4652</v>
      </c>
      <c r="AN54" s="443">
        <f>VLOOKUP(年度マスタ!$K$4&amp;"_"&amp;AN$53,データシート1!$A$1:$BT$2000,MATCH("ca_太陽光発電（10kW未満）",データシート1!$A$1:$BT$1,0),0)</f>
        <v>4945</v>
      </c>
      <c r="AO54" s="443">
        <f>VLOOKUP(年度マスタ!$K$4&amp;"_"&amp;AO$53,データシート1!$A$1:$BT$2000,MATCH("ca_太陽光発電（10kW未満）",データシート1!$A$1:$BT$1,0),0)</f>
        <v>5216</v>
      </c>
      <c r="AP54" s="443">
        <f>VLOOKUP(年度マスタ!$K$4&amp;"_"&amp;AP$53,データシート1!$A$1:$BT$2000,MATCH("ca_太陽光発電（10kW未満）",データシート1!$A$1:$BT$1,0),0)</f>
        <v>5444</v>
      </c>
      <c r="AQ54" s="443">
        <f>VLOOKUP(年度マスタ!$K$4&amp;"_"&amp;AQ$53,データシート1!$A$1:$BT$2000,MATCH("ca_太陽光発電（10kW未満）",データシート1!$A$1:$BT$1,0),0)</f>
        <v>5792</v>
      </c>
      <c r="AR54" s="443">
        <f>VLOOKUP(年度マスタ!$K$4&amp;"_"&amp;AR$53,データシート1!$A$1:$BT$2000,MATCH("ca_太陽光発電（10kW未満）",データシート1!$A$1:$BT$1,0),0)</f>
        <v>6126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厚木市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厚木市</v>
      </c>
      <c r="AZ12" s="1023" t="str">
        <f>年度マスタ!$K4</f>
        <v>14212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厚木市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厚木市</v>
      </c>
      <c r="AZ4" s="1038" t="str">
        <f>年度マスタ!$K4</f>
        <v>14212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厚木市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14212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45</v>
      </c>
      <c r="H7" s="701">
        <f t="shared" si="0"/>
        <v>46</v>
      </c>
      <c r="I7" s="701">
        <f t="shared" si="0"/>
        <v>47</v>
      </c>
      <c r="J7" s="701">
        <f t="shared" si="0"/>
        <v>48</v>
      </c>
      <c r="K7" s="702">
        <f t="shared" si="0"/>
        <v>51</v>
      </c>
      <c r="L7" s="702">
        <f t="shared" si="0"/>
        <v>51</v>
      </c>
      <c r="M7" s="702">
        <f t="shared" si="0"/>
        <v>49</v>
      </c>
      <c r="N7" s="702">
        <f t="shared" si="0"/>
        <v>46</v>
      </c>
      <c r="O7" s="702">
        <f>SUM(O8:O13)</f>
        <v>47</v>
      </c>
      <c r="P7" s="702">
        <f t="shared" si="0"/>
        <v>45</v>
      </c>
      <c r="Q7" s="703">
        <f>SUM(Q8:Q13)</f>
        <v>45</v>
      </c>
      <c r="R7" s="909">
        <f t="shared" si="0"/>
        <v>388.24839999999995</v>
      </c>
      <c r="S7" s="910">
        <f t="shared" si="0"/>
        <v>453.30009999999999</v>
      </c>
      <c r="T7" s="910">
        <f t="shared" si="0"/>
        <v>480.15240000000006</v>
      </c>
      <c r="U7" s="910">
        <f t="shared" si="0"/>
        <v>473.76429999999999</v>
      </c>
      <c r="V7" s="910">
        <f t="shared" si="0"/>
        <v>484.79280000000006</v>
      </c>
      <c r="W7" s="910">
        <f t="shared" si="0"/>
        <v>476.76970000000006</v>
      </c>
      <c r="X7" s="910">
        <f t="shared" si="0"/>
        <v>456.93200000000002</v>
      </c>
      <c r="Y7" s="910">
        <f t="shared" si="0"/>
        <v>484.23300000000006</v>
      </c>
      <c r="Z7" s="910">
        <f>SUM(Z8:Z13)</f>
        <v>442.94900000000001</v>
      </c>
      <c r="AA7" s="910">
        <f>SUM(AA8:AA13)</f>
        <v>407.87400000000002</v>
      </c>
      <c r="AB7" s="911">
        <f t="shared" si="0"/>
        <v>399.35399999999998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4.2389999999999999</v>
      </c>
      <c r="S9" s="916">
        <f>VLOOKUP($D$3&amp;"_"&amp;S$3,データシート1!$A:$BU,MATCH($R$2&amp;"_"&amp;$C9,データシート1!$A$1:$BU$1,0),0)</f>
        <v>5.0270000000000001</v>
      </c>
      <c r="T9" s="916">
        <f>VLOOKUP($D$3&amp;"_"&amp;T$3,データシート1!$A:$BU,MATCH($R$2&amp;"_"&amp;$C9,データシート1!$A$1:$BU$1,0),0)</f>
        <v>5.1459999999999999</v>
      </c>
      <c r="U9" s="916">
        <f>VLOOKUP($D$3&amp;"_"&amp;U$3,データシート1!$A:$BU,MATCH($R$2&amp;"_"&amp;$C9,データシート1!$A$1:$BU$1,0),0)</f>
        <v>5.55</v>
      </c>
      <c r="V9" s="916">
        <f>VLOOKUP($D$3&amp;"_"&amp;V$3,データシート1!$A:$BU,MATCH($R$2&amp;"_"&amp;$C9,データシート1!$A$1:$BU$1,0),0)</f>
        <v>5.7519999999999998</v>
      </c>
      <c r="W9" s="916">
        <f>VLOOKUP($D$3&amp;"_"&amp;W$3,データシート1!$A:$BU,MATCH($R$2&amp;"_"&amp;$C9,データシート1!$A$1:$BU$1,0),0)</f>
        <v>5.6120000000000001</v>
      </c>
      <c r="X9" s="916">
        <f>VLOOKUP($D$3&amp;"_"&amp;X$3,データシート1!$A:$BU,MATCH($R$2&amp;"_"&amp;$C9,データシート1!$A$1:$BU$1,0),0)</f>
        <v>5.12</v>
      </c>
      <c r="Y9" s="916">
        <f>VLOOKUP($D$3&amp;"_"&amp;Y$3,データシート1!$A:$BU,MATCH($R$2&amp;"_"&amp;$C9,データシート1!$A$1:$BU$1,0),0)</f>
        <v>4.8789999999999996</v>
      </c>
      <c r="Z9" s="916">
        <f>VLOOKUP($D$3&amp;"_"&amp;Z$3,データシート1!$A:$BU,MATCH($R$2&amp;"_"&amp;$C9,データシート1!$A$1:$BU$1,0),0)</f>
        <v>4.3040000000000003</v>
      </c>
      <c r="AA9" s="916">
        <f>VLOOKUP($D$3&amp;"_"&amp;AA$3,データシート1!$A:$BU,MATCH($R$2&amp;"_"&amp;$C9,データシート1!$A$1:$BU$1,0),0)</f>
        <v>4.6369999999999996</v>
      </c>
      <c r="AB9" s="917">
        <f>VLOOKUP($D$3&amp;"_"&amp;AB$3,データシート1!$A:$BU,MATCH($R$2&amp;"_"&amp;$C9,データシート1!$A$1:$BU$1,0),0)</f>
        <v>4.2119999999999997</v>
      </c>
    </row>
    <row r="10" spans="2:30" s="21" customFormat="1" ht="20.45" customHeight="1">
      <c r="B10" s="704"/>
      <c r="C10" s="711" t="s">
        <v>116</v>
      </c>
      <c r="D10" s="712"/>
      <c r="E10" s="711"/>
      <c r="F10" s="712"/>
      <c r="G10" s="713">
        <f>VLOOKUP($D$3&amp;"_"&amp;G$3,データシート1!$A:$BU,MATCH($G$2&amp;"_"&amp;$C10,データシート1!$A$1:$BU$1,0),0)</f>
        <v>27</v>
      </c>
      <c r="H10" s="714">
        <f>VLOOKUP($D$3&amp;"_"&amp;H$3,データシート1!$A:$BU,MATCH($G$2&amp;"_"&amp;$C10,データシート1!$A$1:$BU$1,0),0)</f>
        <v>27</v>
      </c>
      <c r="I10" s="714">
        <f>VLOOKUP($D$3&amp;"_"&amp;I$3,データシート1!$A:$BU,MATCH($G$2&amp;"_"&amp;$C10,データシート1!$A$1:$BU$1,0),0)</f>
        <v>29</v>
      </c>
      <c r="J10" s="714">
        <f>VLOOKUP($D$3&amp;"_"&amp;J$3,データシート1!$A:$BU,MATCH($G$2&amp;"_"&amp;$C10,データシート1!$A$1:$BU$1,0),0)</f>
        <v>29</v>
      </c>
      <c r="K10" s="715">
        <f>VLOOKUP($D$3&amp;"_"&amp;K$3,データシート1!$A:$BU,MATCH($G$2&amp;"_"&amp;$C10,データシート1!$A$1:$BU$1,0),0)</f>
        <v>30</v>
      </c>
      <c r="L10" s="715">
        <f>VLOOKUP($D$3&amp;"_"&amp;L$3,データシート1!$A:$BU,MATCH($G$2&amp;"_"&amp;$C10,データシート1!$A$1:$BU$1,0),0)</f>
        <v>30</v>
      </c>
      <c r="M10" s="715">
        <f>VLOOKUP($D$3&amp;"_"&amp;M$3,データシート1!$A:$BU,MATCH($G$2&amp;"_"&amp;$C10,データシート1!$A$1:$BU$1,0),0)</f>
        <v>28</v>
      </c>
      <c r="N10" s="715">
        <f>VLOOKUP($D$3&amp;"_"&amp;N$3,データシート1!$A:$BU,MATCH($G$2&amp;"_"&amp;$C10,データシート1!$A$1:$BU$1,0),0)</f>
        <v>26</v>
      </c>
      <c r="O10" s="715">
        <f>VLOOKUP($D$3&amp;"_"&amp;O$3,データシート1!$A:$BU,MATCH($G$2&amp;"_"&amp;$C10,データシート1!$A$1:$BU$1,0),0)</f>
        <v>28</v>
      </c>
      <c r="P10" s="715">
        <f>VLOOKUP($D$3&amp;"_"&amp;P$3,データシート1!$A:$BU,MATCH($G$2&amp;"_"&amp;$C10,データシート1!$A$1:$BU$1,0),0)</f>
        <v>28</v>
      </c>
      <c r="Q10" s="716">
        <f>VLOOKUP($D$3&amp;"_"&amp;Q$3,データシート1!$A:$BU,MATCH($G$2&amp;"_"&amp;$C10,データシート1!$A$1:$BU$1,0),0)</f>
        <v>28</v>
      </c>
      <c r="R10" s="915">
        <f>VLOOKUP($D$3&amp;"_"&amp;R$3,データシート1!$A:$BU,MATCH($R$2&amp;"_"&amp;$C10,データシート1!$A$1:$BU$1,0),0)</f>
        <v>282.62299999999999</v>
      </c>
      <c r="S10" s="916">
        <f>VLOOKUP($D$3&amp;"_"&amp;S$3,データシート1!$A:$BU,MATCH($R$2&amp;"_"&amp;$C10,データシート1!$A$1:$BU$1,0),0)</f>
        <v>332.39100000000002</v>
      </c>
      <c r="T10" s="916">
        <f>VLOOKUP($D$3&amp;"_"&amp;T$3,データシート1!$A:$BU,MATCH($R$2&amp;"_"&amp;$C10,データシート1!$A$1:$BU$1,0),0)</f>
        <v>358.80200000000002</v>
      </c>
      <c r="U10" s="916">
        <f>VLOOKUP($D$3&amp;"_"&amp;U$3,データシート1!$A:$BU,MATCH($R$2&amp;"_"&amp;$C10,データシート1!$A$1:$BU$1,0),0)</f>
        <v>350.93599999999998</v>
      </c>
      <c r="V10" s="916">
        <f>VLOOKUP($D$3&amp;"_"&amp;V$3,データシート1!$A:$BU,MATCH($R$2&amp;"_"&amp;$C10,データシート1!$A$1:$BU$1,0),0)</f>
        <v>328.56200000000001</v>
      </c>
      <c r="W10" s="916">
        <f>VLOOKUP($D$3&amp;"_"&amp;W$3,データシート1!$A:$BU,MATCH($R$2&amp;"_"&amp;$C10,データシート1!$A$1:$BU$1,0),0)</f>
        <v>327.31900000000002</v>
      </c>
      <c r="X10" s="916">
        <f>VLOOKUP($D$3&amp;"_"&amp;X$3,データシート1!$A:$BU,MATCH($R$2&amp;"_"&amp;$C10,データシート1!$A$1:$BU$1,0),0)</f>
        <v>320.88900000000001</v>
      </c>
      <c r="Y10" s="916">
        <f>VLOOKUP($D$3&amp;"_"&amp;Y$3,データシート1!$A:$BU,MATCH($R$2&amp;"_"&amp;$C10,データシート1!$A$1:$BU$1,0),0)</f>
        <v>334.98</v>
      </c>
      <c r="Z10" s="916">
        <f>VLOOKUP($D$3&amp;"_"&amp;Z$3,データシート1!$A:$BU,MATCH($R$2&amp;"_"&amp;$C10,データシート1!$A$1:$BU$1,0),0)</f>
        <v>308.48</v>
      </c>
      <c r="AA10" s="916">
        <f>VLOOKUP($D$3&amp;"_"&amp;AA$3,データシート1!$A:$BU,MATCH($R$2&amp;"_"&amp;$C10,データシート1!$A$1:$BU$1,0),0)</f>
        <v>285.024</v>
      </c>
      <c r="AB10" s="917">
        <f>VLOOKUP($D$3&amp;"_"&amp;AB$3,データシート1!$A:$BU,MATCH($R$2&amp;"_"&amp;$C10,データシート1!$A$1:$BU$1,0),0)</f>
        <v>279.62</v>
      </c>
    </row>
    <row r="11" spans="2:30" s="21" customFormat="1" ht="20.45" customHeight="1">
      <c r="B11" s="704"/>
      <c r="C11" s="711" t="s">
        <v>520</v>
      </c>
      <c r="D11" s="712"/>
      <c r="E11" s="711"/>
      <c r="F11" s="712"/>
      <c r="G11" s="713">
        <f>VLOOKUP($D$3&amp;"_"&amp;G$3,データシート1!$A:$BU,MATCH($G$2&amp;"_"&amp;$C11,データシート1!$A$1:$BU$1,0),0)</f>
        <v>17</v>
      </c>
      <c r="H11" s="714">
        <f>VLOOKUP($D$3&amp;"_"&amp;H$3,データシート1!$A:$BU,MATCH($G$2&amp;"_"&amp;$C11,データシート1!$A$1:$BU$1,0),0)</f>
        <v>18</v>
      </c>
      <c r="I11" s="714">
        <f>VLOOKUP($D$3&amp;"_"&amp;I$3,データシート1!$A:$BU,MATCH($G$2&amp;"_"&amp;$C11,データシート1!$A$1:$BU$1,0),0)</f>
        <v>17</v>
      </c>
      <c r="J11" s="714">
        <f>VLOOKUP($D$3&amp;"_"&amp;J$3,データシート1!$A:$BU,MATCH($G$2&amp;"_"&amp;$C11,データシート1!$A$1:$BU$1,0),0)</f>
        <v>18</v>
      </c>
      <c r="K11" s="715">
        <f>VLOOKUP($D$3&amp;"_"&amp;K$3,データシート1!$A:$BU,MATCH($G$2&amp;"_"&amp;$C11,データシート1!$A$1:$BU$1,0),0)</f>
        <v>20</v>
      </c>
      <c r="L11" s="715">
        <f>VLOOKUP($D$3&amp;"_"&amp;L$3,データシート1!$A:$BU,MATCH($G$2&amp;"_"&amp;$C11,データシート1!$A$1:$BU$1,0),0)</f>
        <v>20</v>
      </c>
      <c r="M11" s="715">
        <f>VLOOKUP($D$3&amp;"_"&amp;M$3,データシート1!$A:$BU,MATCH($G$2&amp;"_"&amp;$C11,データシート1!$A$1:$BU$1,0),0)</f>
        <v>20</v>
      </c>
      <c r="N11" s="715">
        <f>VLOOKUP($D$3&amp;"_"&amp;N$3,データシート1!$A:$BU,MATCH($G$2&amp;"_"&amp;$C11,データシート1!$A$1:$BU$1,0),0)</f>
        <v>19</v>
      </c>
      <c r="O11" s="715">
        <f>VLOOKUP($D$3&amp;"_"&amp;O$3,データシート1!$A:$BU,MATCH($G$2&amp;"_"&amp;$C11,データシート1!$A$1:$BU$1,0),0)</f>
        <v>18</v>
      </c>
      <c r="P11" s="715">
        <f>VLOOKUP($D$3&amp;"_"&amp;P$3,データシート1!$A:$BU,MATCH($G$2&amp;"_"&amp;$C11,データシート1!$A$1:$BU$1,0),0)</f>
        <v>16</v>
      </c>
      <c r="Q11" s="716">
        <f>VLOOKUP($D$3&amp;"_"&amp;Q$3,データシート1!$A:$BU,MATCH($G$2&amp;"_"&amp;$C11,データシート1!$A$1:$BU$1,0),0)</f>
        <v>16</v>
      </c>
      <c r="R11" s="915">
        <f>VLOOKUP($D$3&amp;"_"&amp;R$3,データシート1!$A:$BU,MATCH($R$2&amp;"_"&amp;$C11,データシート1!$A$1:$BU$1,0),0)</f>
        <v>101.38639999999999</v>
      </c>
      <c r="S11" s="916">
        <f>VLOOKUP($D$3&amp;"_"&amp;S$3,データシート1!$A:$BU,MATCH($R$2&amp;"_"&amp;$C11,データシート1!$A$1:$BU$1,0),0)</f>
        <v>115.88209999999999</v>
      </c>
      <c r="T11" s="916">
        <f>VLOOKUP($D$3&amp;"_"&amp;T$3,データシート1!$A:$BU,MATCH($R$2&amp;"_"&amp;$C11,データシート1!$A$1:$BU$1,0),0)</f>
        <v>116.20439999999999</v>
      </c>
      <c r="U11" s="916">
        <f>VLOOKUP($D$3&amp;"_"&amp;U$3,データシート1!$A:$BU,MATCH($R$2&amp;"_"&amp;$C11,データシート1!$A$1:$BU$1,0),0)</f>
        <v>117.2783</v>
      </c>
      <c r="V11" s="916">
        <f>VLOOKUP($D$3&amp;"_"&amp;V$3,データシート1!$A:$BU,MATCH($R$2&amp;"_"&amp;$C11,データシート1!$A$1:$BU$1,0),0)</f>
        <v>150.47880000000001</v>
      </c>
      <c r="W11" s="916">
        <f>VLOOKUP($D$3&amp;"_"&amp;W$3,データシート1!$A:$BU,MATCH($R$2&amp;"_"&amp;$C11,データシート1!$A$1:$BU$1,0),0)</f>
        <v>143.83870000000002</v>
      </c>
      <c r="X11" s="916">
        <f>VLOOKUP($D$3&amp;"_"&amp;X$3,データシート1!$A:$BU,MATCH($R$2&amp;"_"&amp;$C11,データシート1!$A$1:$BU$1,0),0)</f>
        <v>130.923</v>
      </c>
      <c r="Y11" s="916">
        <f>VLOOKUP($D$3&amp;"_"&amp;Y$3,データシート1!$A:$BU,MATCH($R$2&amp;"_"&amp;$C11,データシート1!$A$1:$BU$1,0),0)</f>
        <v>144.374</v>
      </c>
      <c r="Z11" s="916">
        <f>VLOOKUP($D$3&amp;"_"&amp;Z$3,データシート1!$A:$BU,MATCH($R$2&amp;"_"&amp;$C11,データシート1!$A$1:$BU$1,0),0)</f>
        <v>130.16500000000002</v>
      </c>
      <c r="AA11" s="916">
        <f>VLOOKUP($D$3&amp;"_"&amp;AA$3,データシート1!$A:$BU,MATCH($R$2&amp;"_"&amp;$C11,データシート1!$A$1:$BU$1,0),0)</f>
        <v>118.21299999999999</v>
      </c>
      <c r="AB11" s="917">
        <f>VLOOKUP($D$3&amp;"_"&amp;AB$3,データシート1!$A:$BU,MATCH($R$2&amp;"_"&amp;$C11,データシート1!$A$1:$BU$1,0),0)</f>
        <v>115.52199999999999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4.2389999999999999</v>
      </c>
      <c r="S20" s="925">
        <f>VLOOKUP($D$3&amp;"_"&amp;S$3,データシート2!$A:$SI,MATCH($R$2&amp;"_"&amp;$B20,データシート2!$A$1:$SI$1,0),0)</f>
        <v>5.0270000000000001</v>
      </c>
      <c r="T20" s="925">
        <f>VLOOKUP($D$3&amp;"_"&amp;T$3,データシート2!$A:$SI,MATCH($R$2&amp;"_"&amp;$B20,データシート2!$A$1:$SI$1,0),0)</f>
        <v>5.1459999999999999</v>
      </c>
      <c r="U20" s="925">
        <f>VLOOKUP($D$3&amp;"_"&amp;U$3,データシート2!$A:$SI,MATCH($R$2&amp;"_"&amp;$B20,データシート2!$A$1:$SI$1,0),0)</f>
        <v>5.55</v>
      </c>
      <c r="V20" s="925">
        <f>VLOOKUP($D$3&amp;"_"&amp;V$3,データシート2!$A:$SI,MATCH($R$2&amp;"_"&amp;$B20,データシート2!$A$1:$SI$1,0),0)</f>
        <v>5.7519999999999998</v>
      </c>
      <c r="W20" s="925">
        <f>VLOOKUP($D$3&amp;"_"&amp;W$3,データシート2!$A:$SI,MATCH($R$2&amp;"_"&amp;$B20,データシート2!$A$1:$SI$1,0),0)</f>
        <v>5.6120000000000001</v>
      </c>
      <c r="X20" s="925">
        <f>VLOOKUP($D$3&amp;"_"&amp;X$3,データシート2!$A:$SI,MATCH($R$2&amp;"_"&amp;$B20,データシート2!$A$1:$SI$1,0),0)</f>
        <v>5.12</v>
      </c>
      <c r="Y20" s="925">
        <f>VLOOKUP($D$3&amp;"_"&amp;Y$3,データシート2!$A:$SI,MATCH($R$2&amp;"_"&amp;$B20,データシート2!$A$1:$SI$1,0),0)</f>
        <v>4.8789999999999996</v>
      </c>
      <c r="Z20" s="925">
        <f>VLOOKUP($D$3&amp;"_"&amp;Z$3,データシート2!$A:$SI,MATCH($R$2&amp;"_"&amp;$B20,データシート2!$A$1:$SI$1,0),0)</f>
        <v>4.3040000000000003</v>
      </c>
      <c r="AA20" s="925">
        <f>VLOOKUP($D$3&amp;"_"&amp;AA$3,データシート2!$A:$SI,MATCH($R$2&amp;"_"&amp;$B20,データシート2!$A$1:$SI$1,0),0)</f>
        <v>4.6369999999999996</v>
      </c>
      <c r="AB20" s="926">
        <f>VLOOKUP($D$3&amp;"_"&amp;AB$3,データシート2!$A:$SI,MATCH($R$2&amp;"_"&amp;$B20,データシート2!$A$1:$SI$1,0),0)</f>
        <v>4.2119999999999997</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4.2389999999999999</v>
      </c>
      <c r="S21" s="935">
        <f>VLOOKUP($D$3&amp;"_"&amp;S$3,データシート2!$A:$SI,MATCH($R$2&amp;"_"&amp;$C21,データシート2!$A$1:$SI$1,0),0)</f>
        <v>5.0270000000000001</v>
      </c>
      <c r="T21" s="935">
        <f>VLOOKUP($D$3&amp;"_"&amp;T$3,データシート2!$A:$SI,MATCH($R$2&amp;"_"&amp;$C21,データシート2!$A$1:$SI$1,0),0)</f>
        <v>5.1459999999999999</v>
      </c>
      <c r="U21" s="935">
        <f>VLOOKUP($D$3&amp;"_"&amp;U$3,データシート2!$A:$SI,MATCH($R$2&amp;"_"&amp;$C21,データシート2!$A$1:$SI$1,0),0)</f>
        <v>5.55</v>
      </c>
      <c r="V21" s="935">
        <f>VLOOKUP($D$3&amp;"_"&amp;V$3,データシート2!$A:$SI,MATCH($R$2&amp;"_"&amp;$C21,データシート2!$A$1:$SI$1,0),0)</f>
        <v>5.7519999999999998</v>
      </c>
      <c r="W21" s="935">
        <f>VLOOKUP($D$3&amp;"_"&amp;W$3,データシート2!$A:$SI,MATCH($R$2&amp;"_"&amp;$C21,データシート2!$A$1:$SI$1,0),0)</f>
        <v>5.6120000000000001</v>
      </c>
      <c r="X21" s="935">
        <f>VLOOKUP($D$3&amp;"_"&amp;X$3,データシート2!$A:$SI,MATCH($R$2&amp;"_"&amp;$C21,データシート2!$A$1:$SI$1,0),0)</f>
        <v>5.12</v>
      </c>
      <c r="Y21" s="935">
        <f>VLOOKUP($D$3&amp;"_"&amp;Y$3,データシート2!$A:$SI,MATCH($R$2&amp;"_"&amp;$C21,データシート2!$A$1:$SI$1,0),0)</f>
        <v>4.8789999999999996</v>
      </c>
      <c r="Z21" s="935">
        <f>VLOOKUP($D$3&amp;"_"&amp;Z$3,データシート2!$A:$SI,MATCH($R$2&amp;"_"&amp;$C21,データシート2!$A$1:$SI$1,0),0)</f>
        <v>4.3040000000000003</v>
      </c>
      <c r="AA21" s="935">
        <f>VLOOKUP($D$3&amp;"_"&amp;AA$3,データシート2!$A:$SI,MATCH($R$2&amp;"_"&amp;$C21,データシート2!$A$1:$SI$1,0),0)</f>
        <v>4.6369999999999996</v>
      </c>
      <c r="AB21" s="936">
        <f>VLOOKUP($D$3&amp;"_"&amp;AB$3,データシート2!$A:$SI,MATCH($R$2&amp;"_"&amp;$C21,データシート2!$A$1:$SI$1,0),0)</f>
        <v>4.2119999999999997</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27</v>
      </c>
      <c r="H26" s="734">
        <f>VLOOKUP($D$3&amp;"_"&amp;H$3,データシート2!$A:$SI,MATCH($G$2&amp;"_"&amp;$B26,データシート2!$A$1:$SI$1,0),0)</f>
        <v>27</v>
      </c>
      <c r="I26" s="734">
        <f>VLOOKUP($D$3&amp;"_"&amp;I$3,データシート2!$A:$SI,MATCH($G$2&amp;"_"&amp;$B26,データシート2!$A$1:$SI$1,0),0)</f>
        <v>29</v>
      </c>
      <c r="J26" s="734">
        <f>VLOOKUP($D$3&amp;"_"&amp;J$3,データシート2!$A:$SI,MATCH($G$2&amp;"_"&amp;$B26,データシート2!$A$1:$SI$1,0),0)</f>
        <v>29</v>
      </c>
      <c r="K26" s="735">
        <f>VLOOKUP($D$3&amp;"_"&amp;K$3,データシート2!$A:$SI,MATCH($G$2&amp;"_"&amp;$B26,データシート2!$A$1:$SI$1,0),0)</f>
        <v>30</v>
      </c>
      <c r="L26" s="735">
        <f>VLOOKUP($D$3&amp;"_"&amp;L$3,データシート2!$A:$SI,MATCH($G$2&amp;"_"&amp;$B26,データシート2!$A$1:$SI$1,0),0)</f>
        <v>30</v>
      </c>
      <c r="M26" s="735">
        <f>VLOOKUP($D$3&amp;"_"&amp;M$3,データシート2!$A:$SI,MATCH($G$2&amp;"_"&amp;$B26,データシート2!$A$1:$SI$1,0),0)</f>
        <v>28</v>
      </c>
      <c r="N26" s="735">
        <f>VLOOKUP($D$3&amp;"_"&amp;N$3,データシート2!$A:$SI,MATCH($G$2&amp;"_"&amp;$B26,データシート2!$A$1:$SI$1,0),0)</f>
        <v>26</v>
      </c>
      <c r="O26" s="735">
        <f>VLOOKUP($D$3&amp;"_"&amp;O$3,データシート2!$A:$SI,MATCH($G$2&amp;"_"&amp;$B26,データシート2!$A$1:$SI$1,0),0)</f>
        <v>28</v>
      </c>
      <c r="P26" s="735">
        <f>VLOOKUP($D$3&amp;"_"&amp;P$3,データシート2!$A:$SI,MATCH($G$2&amp;"_"&amp;$B26,データシート2!$A$1:$SI$1,0),0)</f>
        <v>28</v>
      </c>
      <c r="Q26" s="736">
        <f>VLOOKUP($D$3&amp;"_"&amp;Q$3,データシート2!$A:$SI,MATCH($G$2&amp;"_"&amp;$B26,データシート2!$A$1:$SI$1,0),0)</f>
        <v>28</v>
      </c>
      <c r="R26" s="924">
        <f>VLOOKUP($D$3&amp;"_"&amp;R$3,データシート2!$A:$SI,MATCH($R$2&amp;"_"&amp;$B26,データシート2!$A$1:$SI$1,0),0)</f>
        <v>282.62299999999999</v>
      </c>
      <c r="S26" s="925">
        <f>VLOOKUP($D$3&amp;"_"&amp;S$3,データシート2!$A:$SI,MATCH($R$2&amp;"_"&amp;$B26,データシート2!$A$1:$SI$1,0),0)</f>
        <v>332.39100000000002</v>
      </c>
      <c r="T26" s="925">
        <f>VLOOKUP($D$3&amp;"_"&amp;T$3,データシート2!$A:$SI,MATCH($R$2&amp;"_"&amp;$B26,データシート2!$A$1:$SI$1,0),0)</f>
        <v>358.80200000000002</v>
      </c>
      <c r="U26" s="925">
        <f>VLOOKUP($D$3&amp;"_"&amp;U$3,データシート2!$A:$SI,MATCH($R$2&amp;"_"&amp;$B26,データシート2!$A$1:$SI$1,0),0)</f>
        <v>350.93599999999998</v>
      </c>
      <c r="V26" s="925">
        <f>VLOOKUP($D$3&amp;"_"&amp;V$3,データシート2!$A:$SI,MATCH($R$2&amp;"_"&amp;$B26,データシート2!$A$1:$SI$1,0),0)</f>
        <v>328.56200000000001</v>
      </c>
      <c r="W26" s="925">
        <f>VLOOKUP($D$3&amp;"_"&amp;W$3,データシート2!$A:$SI,MATCH($R$2&amp;"_"&amp;$B26,データシート2!$A$1:$SI$1,0),0)</f>
        <v>327.31900000000002</v>
      </c>
      <c r="X26" s="925">
        <f>VLOOKUP($D$3&amp;"_"&amp;X$3,データシート2!$A:$SI,MATCH($R$2&amp;"_"&amp;$B26,データシート2!$A$1:$SI$1,0),0)</f>
        <v>320.88900000000001</v>
      </c>
      <c r="Y26" s="925">
        <f>VLOOKUP($D$3&amp;"_"&amp;Y$3,データシート2!$A:$SI,MATCH($R$2&amp;"_"&amp;$B26,データシート2!$A$1:$SI$1,0),0)</f>
        <v>334.98</v>
      </c>
      <c r="Z26" s="925">
        <f>VLOOKUP($D$3&amp;"_"&amp;Z$3,データシート2!$A:$SI,MATCH($R$2&amp;"_"&amp;$B26,データシート2!$A$1:$SI$1,0),0)</f>
        <v>308.48</v>
      </c>
      <c r="AA26" s="925">
        <f>VLOOKUP($D$3&amp;"_"&amp;AA$3,データシート2!$A:$SI,MATCH($R$2&amp;"_"&amp;$B26,データシート2!$A$1:$SI$1,0),0)</f>
        <v>285.024</v>
      </c>
      <c r="AB26" s="926">
        <f>VLOOKUP($D$3&amp;"_"&amp;AB$3,データシート2!$A:$SI,MATCH($R$2&amp;"_"&amp;$B26,データシート2!$A$1:$SI$1,0),0)</f>
        <v>279.62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4</v>
      </c>
      <c r="I27" s="742">
        <f>VLOOKUP($D$3&amp;"_"&amp;I$3,データシート2!$A:$SI,MATCH($G$2&amp;"_"&amp;$C27,データシート2!$A$1:$SI$1,0),0)</f>
        <v>4</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4</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4</v>
      </c>
      <c r="Q27" s="744">
        <f>VLOOKUP($D$3&amp;"_"&amp;Q$3,データシート2!$A:$SI,MATCH($G$2&amp;"_"&amp;$C27,データシート2!$A$1:$SI$1,0),0)</f>
        <v>4</v>
      </c>
      <c r="R27" s="933">
        <f>VLOOKUP($D$3&amp;"_"&amp;R$3,データシート2!$A:$SI,MATCH($R$2&amp;"_"&amp;$C27,データシート2!$A$1:$SI$1,0),0)</f>
        <v>14.685</v>
      </c>
      <c r="S27" s="928">
        <f>VLOOKUP($D$3&amp;"_"&amp;S$3,データシート2!$A:$SI,MATCH($R$2&amp;"_"&amp;$C27,データシート2!$A$1:$SI$1,0),0)</f>
        <v>16.693000000000001</v>
      </c>
      <c r="T27" s="928">
        <f>VLOOKUP($D$3&amp;"_"&amp;T$3,データシート2!$A:$SI,MATCH($R$2&amp;"_"&amp;$C27,データシート2!$A$1:$SI$1,0),0)</f>
        <v>18.651</v>
      </c>
      <c r="U27" s="928">
        <f>VLOOKUP($D$3&amp;"_"&amp;U$3,データシート2!$A:$SI,MATCH($R$2&amp;"_"&amp;$C27,データシート2!$A$1:$SI$1,0),0)</f>
        <v>21.286000000000001</v>
      </c>
      <c r="V27" s="928">
        <f>VLOOKUP($D$3&amp;"_"&amp;V$3,データシート2!$A:$SI,MATCH($R$2&amp;"_"&amp;$C27,データシート2!$A$1:$SI$1,0),0)</f>
        <v>21.266999999999999</v>
      </c>
      <c r="W27" s="928">
        <f>VLOOKUP($D$3&amp;"_"&amp;W$3,データシート2!$A:$SI,MATCH($R$2&amp;"_"&amp;$C27,データシート2!$A$1:$SI$1,0),0)</f>
        <v>21.373000000000001</v>
      </c>
      <c r="X27" s="928">
        <f>VLOOKUP($D$3&amp;"_"&amp;X$3,データシート2!$A:$SI,MATCH($R$2&amp;"_"&amp;$C27,データシート2!$A$1:$SI$1,0),0)</f>
        <v>17.855</v>
      </c>
      <c r="Y27" s="928">
        <f>VLOOKUP($D$3&amp;"_"&amp;Y$3,データシート2!$A:$SI,MATCH($R$2&amp;"_"&amp;$C27,データシート2!$A$1:$SI$1,0),0)</f>
        <v>18.248999999999999</v>
      </c>
      <c r="Z27" s="928">
        <f>VLOOKUP($D$3&amp;"_"&amp;Z$3,データシート2!$A:$SI,MATCH($R$2&amp;"_"&amp;$C27,データシート2!$A$1:$SI$1,0),0)</f>
        <v>17.488</v>
      </c>
      <c r="AA27" s="928">
        <f>VLOOKUP($D$3&amp;"_"&amp;AA$3,データシート2!$A:$SI,MATCH($R$2&amp;"_"&amp;$C27,データシート2!$A$1:$SI$1,0),0)</f>
        <v>16.477</v>
      </c>
      <c r="AB27" s="929">
        <f>VLOOKUP($D$3&amp;"_"&amp;AB$3,データシート2!$A:$SI,MATCH($R$2&amp;"_"&amp;$C27,データシート2!$A$1:$SI$1,0),0)</f>
        <v>16.073</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10.683999999999999</v>
      </c>
      <c r="S28" s="938">
        <f>VLOOKUP($D$3&amp;"_"&amp;S$3,データシート2!$A:$SI,MATCH($R$2&amp;"_"&amp;$C28,データシート2!$A$1:$SI$1,0),0)</f>
        <v>10.603</v>
      </c>
      <c r="T28" s="938">
        <f>VLOOKUP($D$3&amp;"_"&amp;T$3,データシート2!$A:$SI,MATCH($R$2&amp;"_"&amp;$C28,データシート2!$A$1:$SI$1,0),0)</f>
        <v>11.997999999999999</v>
      </c>
      <c r="U28" s="938">
        <f>VLOOKUP($D$3&amp;"_"&amp;U$3,データシート2!$A:$SI,MATCH($R$2&amp;"_"&amp;$C28,データシート2!$A$1:$SI$1,0),0)</f>
        <v>11.804</v>
      </c>
      <c r="V28" s="938">
        <f>VLOOKUP($D$3&amp;"_"&amp;V$3,データシート2!$A:$SI,MATCH($R$2&amp;"_"&amp;$C28,データシート2!$A$1:$SI$1,0),0)</f>
        <v>10.537000000000001</v>
      </c>
      <c r="W28" s="938">
        <f>VLOOKUP($D$3&amp;"_"&amp;W$3,データシート2!$A:$SI,MATCH($R$2&amp;"_"&amp;$C28,データシート2!$A$1:$SI$1,0),0)</f>
        <v>10.324999999999999</v>
      </c>
      <c r="X28" s="938">
        <f>VLOOKUP($D$3&amp;"_"&amp;X$3,データシート2!$A:$SI,MATCH($R$2&amp;"_"&amp;$C28,データシート2!$A$1:$SI$1,0),0)</f>
        <v>10.976000000000001</v>
      </c>
      <c r="Y28" s="938">
        <f>VLOOKUP($D$3&amp;"_"&amp;Y$3,データシート2!$A:$SI,MATCH($R$2&amp;"_"&amp;$C28,データシート2!$A$1:$SI$1,0),0)</f>
        <v>10.621</v>
      </c>
      <c r="Z28" s="938">
        <f>VLOOKUP($D$3&amp;"_"&amp;Z$3,データシート2!$A:$SI,MATCH($R$2&amp;"_"&amp;$C28,データシート2!$A$1:$SI$1,0),0)</f>
        <v>14.817</v>
      </c>
      <c r="AA28" s="938">
        <f>VLOOKUP($D$3&amp;"_"&amp;AA$3,データシート2!$A:$SI,MATCH($R$2&amp;"_"&amp;$C28,データシート2!$A$1:$SI$1,0),0)</f>
        <v>14.788</v>
      </c>
      <c r="AB28" s="939">
        <f>VLOOKUP($D$3&amp;"_"&amp;AB$3,データシート2!$A:$SI,MATCH($R$2&amp;"_"&amp;$C28,データシート2!$A$1:$SI$1,0),0)</f>
        <v>16.387</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0</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4.0549999999999997</v>
      </c>
      <c r="S32" s="938">
        <f>VLOOKUP($D$3&amp;"_"&amp;S$3,データシート2!$A:$SI,MATCH($R$2&amp;"_"&amp;$C32,データシート2!$A$1:$SI$1,0),0)</f>
        <v>4.3380000000000001</v>
      </c>
      <c r="T32" s="938">
        <f>VLOOKUP($D$3&amp;"_"&amp;T$3,データシート2!$A:$SI,MATCH($R$2&amp;"_"&amp;$C32,データシート2!$A$1:$SI$1,0),0)</f>
        <v>4.899</v>
      </c>
      <c r="U32" s="938">
        <f>VLOOKUP($D$3&amp;"_"&amp;U$3,データシート2!$A:$SI,MATCH($R$2&amp;"_"&amp;$C32,データシート2!$A$1:$SI$1,0),0)</f>
        <v>4.5599999999999996</v>
      </c>
      <c r="V32" s="938">
        <f>VLOOKUP($D$3&amp;"_"&amp;V$3,データシート2!$A:$SI,MATCH($R$2&amp;"_"&amp;$C32,データシート2!$A$1:$SI$1,0),0)</f>
        <v>4.2060000000000004</v>
      </c>
      <c r="W32" s="938">
        <f>VLOOKUP($D$3&amp;"_"&amp;W$3,データシート2!$A:$SI,MATCH($R$2&amp;"_"&amp;$C32,データシート2!$A$1:$SI$1,0),0)</f>
        <v>3.726</v>
      </c>
      <c r="X32" s="938">
        <f>VLOOKUP($D$3&amp;"_"&amp;X$3,データシート2!$A:$SI,MATCH($R$2&amp;"_"&amp;$C32,データシート2!$A$1:$SI$1,0),0)</f>
        <v>3.883</v>
      </c>
      <c r="Y32" s="938">
        <f>VLOOKUP($D$3&amp;"_"&amp;Y$3,データシート2!$A:$SI,MATCH($R$2&amp;"_"&amp;$C32,データシート2!$A$1:$SI$1,0),0)</f>
        <v>0</v>
      </c>
      <c r="Z32" s="938">
        <f>VLOOKUP($D$3&amp;"_"&amp;Z$3,データシート2!$A:$SI,MATCH($R$2&amp;"_"&amp;$C32,データシート2!$A$1:$SI$1,0),0)</f>
        <v>4.1790000000000003</v>
      </c>
      <c r="AA32" s="938">
        <f>VLOOKUP($D$3&amp;"_"&amp;AA$3,データシート2!$A:$SI,MATCH($R$2&amp;"_"&amp;$C32,データシート2!$A$1:$SI$1,0),0)</f>
        <v>3.8450000000000002</v>
      </c>
      <c r="AB32" s="939">
        <f>VLOOKUP($D$3&amp;"_"&amp;AB$3,データシート2!$A:$SI,MATCH($R$2&amp;"_"&amp;$C32,データシート2!$A$1:$SI$1,0),0)</f>
        <v>3.8340000000000001</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2</v>
      </c>
      <c r="P33" s="767">
        <f>VLOOKUP($D$3&amp;"_"&amp;P$3,データシート2!$A:$SI,MATCH($G$2&amp;"_"&amp;$C33,データシート2!$A$1:$SI$1,0),0)</f>
        <v>2</v>
      </c>
      <c r="Q33" s="768">
        <f>VLOOKUP($D$3&amp;"_"&amp;Q$3,データシート2!$A:$SI,MATCH($G$2&amp;"_"&amp;$C33,データシート2!$A$1:$SI$1,0),0)</f>
        <v>2</v>
      </c>
      <c r="R33" s="937">
        <f>VLOOKUP($D$3&amp;"_"&amp;R$3,データシート2!$A:$SI,MATCH($R$2&amp;"_"&amp;$C33,データシート2!$A$1:$SI$1,0),0)</f>
        <v>7.6639999999999997</v>
      </c>
      <c r="S33" s="938">
        <f>VLOOKUP($D$3&amp;"_"&amp;S$3,データシート2!$A:$SI,MATCH($R$2&amp;"_"&amp;$C33,データシート2!$A$1:$SI$1,0),0)</f>
        <v>9.16</v>
      </c>
      <c r="T33" s="938">
        <f>VLOOKUP($D$3&amp;"_"&amp;T$3,データシート2!$A:$SI,MATCH($R$2&amp;"_"&amp;$C33,データシート2!$A$1:$SI$1,0),0)</f>
        <v>9.016</v>
      </c>
      <c r="U33" s="938">
        <f>VLOOKUP($D$3&amp;"_"&amp;U$3,データシート2!$A:$SI,MATCH($R$2&amp;"_"&amp;$C33,データシート2!$A$1:$SI$1,0),0)</f>
        <v>8.3670000000000009</v>
      </c>
      <c r="V33" s="938">
        <f>VLOOKUP($D$3&amp;"_"&amp;V$3,データシート2!$A:$SI,MATCH($R$2&amp;"_"&amp;$C33,データシート2!$A$1:$SI$1,0),0)</f>
        <v>9.7449999999999992</v>
      </c>
      <c r="W33" s="938">
        <f>VLOOKUP($D$3&amp;"_"&amp;W$3,データシート2!$A:$SI,MATCH($R$2&amp;"_"&amp;$C33,データシート2!$A$1:$SI$1,0),0)</f>
        <v>9.9990000000000006</v>
      </c>
      <c r="X33" s="938">
        <f>VLOOKUP($D$3&amp;"_"&amp;X$3,データシート2!$A:$SI,MATCH($R$2&amp;"_"&amp;$C33,データシート2!$A$1:$SI$1,0),0)</f>
        <v>10.605</v>
      </c>
      <c r="Y33" s="938">
        <f>VLOOKUP($D$3&amp;"_"&amp;Y$3,データシート2!$A:$SI,MATCH($R$2&amp;"_"&amp;$C33,データシート2!$A$1:$SI$1,0),0)</f>
        <v>36.353999999999999</v>
      </c>
      <c r="Z33" s="938">
        <f>VLOOKUP($D$3&amp;"_"&amp;Z$3,データシート2!$A:$SI,MATCH($R$2&amp;"_"&amp;$C33,データシート2!$A$1:$SI$1,0),0)</f>
        <v>10.353999999999999</v>
      </c>
      <c r="AA33" s="938">
        <f>VLOOKUP($D$3&amp;"_"&amp;AA$3,データシート2!$A:$SI,MATCH($R$2&amp;"_"&amp;$C33,データシート2!$A$1:$SI$1,0),0)</f>
        <v>9.6910000000000007</v>
      </c>
      <c r="AB33" s="939">
        <f>VLOOKUP($D$3&amp;"_"&amp;AB$3,データシート2!$A:$SI,MATCH($R$2&amp;"_"&amp;$C33,データシート2!$A$1:$SI$1,0),0)</f>
        <v>10.127000000000001</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3.2309999999999999</v>
      </c>
      <c r="S34" s="938">
        <f>VLOOKUP($D$3&amp;"_"&amp;S$3,データシート2!$A:$SI,MATCH($R$2&amp;"_"&amp;$C34,データシート2!$A$1:$SI$1,0),0)</f>
        <v>3.5630000000000002</v>
      </c>
      <c r="T34" s="938">
        <f>VLOOKUP($D$3&amp;"_"&amp;T$3,データシート2!$A:$SI,MATCH($R$2&amp;"_"&amp;$C34,データシート2!$A$1:$SI$1,0),0)</f>
        <v>3.73</v>
      </c>
      <c r="U34" s="938">
        <f>VLOOKUP($D$3&amp;"_"&amp;U$3,データシート2!$A:$SI,MATCH($R$2&amp;"_"&amp;$C34,データシート2!$A$1:$SI$1,0),0)</f>
        <v>3.7730000000000001</v>
      </c>
      <c r="V34" s="938">
        <f>VLOOKUP($D$3&amp;"_"&amp;V$3,データシート2!$A:$SI,MATCH($R$2&amp;"_"&amp;$C34,データシート2!$A$1:$SI$1,0),0)</f>
        <v>3.6520000000000001</v>
      </c>
      <c r="W34" s="938">
        <f>VLOOKUP($D$3&amp;"_"&amp;W$3,データシート2!$A:$SI,MATCH($R$2&amp;"_"&amp;$C34,データシート2!$A$1:$SI$1,0),0)</f>
        <v>4.2009999999999996</v>
      </c>
      <c r="X34" s="938">
        <f>VLOOKUP($D$3&amp;"_"&amp;X$3,データシート2!$A:$SI,MATCH($R$2&amp;"_"&amp;$C34,データシート2!$A$1:$SI$1,0),0)</f>
        <v>4.1959999999999997</v>
      </c>
      <c r="Y34" s="938">
        <f>VLOOKUP($D$3&amp;"_"&amp;Y$3,データシート2!$A:$SI,MATCH($R$2&amp;"_"&amp;$C34,データシート2!$A$1:$SI$1,0),0)</f>
        <v>3.65</v>
      </c>
      <c r="Z34" s="938">
        <f>VLOOKUP($D$3&amp;"_"&amp;Z$3,データシート2!$A:$SI,MATCH($R$2&amp;"_"&amp;$C34,データシート2!$A$1:$SI$1,0),0)</f>
        <v>3.2839999999999998</v>
      </c>
      <c r="AA34" s="938">
        <f>VLOOKUP($D$3&amp;"_"&amp;AA$3,データシート2!$A:$SI,MATCH($R$2&amp;"_"&amp;$C34,データシート2!$A$1:$SI$1,0),0)</f>
        <v>3.3250000000000002</v>
      </c>
      <c r="AB34" s="939">
        <f>VLOOKUP($D$3&amp;"_"&amp;AB$3,データシート2!$A:$SI,MATCH($R$2&amp;"_"&amp;$C34,データシート2!$A$1:$SI$1,0),0)</f>
        <v>3.56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4</v>
      </c>
      <c r="I38" s="766">
        <f>VLOOKUP($D$3&amp;"_"&amp;I$3,データシート2!$A:$SI,MATCH($G$2&amp;"_"&amp;$C38,データシート2!$A$1:$SI$1,0),0)</f>
        <v>4</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14.196999999999999</v>
      </c>
      <c r="S38" s="938">
        <f>VLOOKUP($D$3&amp;"_"&amp;S$3,データシート2!$A:$SI,MATCH($R$2&amp;"_"&amp;$C38,データシート2!$A$1:$SI$1,0),0)</f>
        <v>14.505000000000001</v>
      </c>
      <c r="T38" s="938">
        <f>VLOOKUP($D$3&amp;"_"&amp;T$3,データシート2!$A:$SI,MATCH($R$2&amp;"_"&amp;$C38,データシート2!$A$1:$SI$1,0),0)</f>
        <v>17.539000000000001</v>
      </c>
      <c r="U38" s="938">
        <f>VLOOKUP($D$3&amp;"_"&amp;U$3,データシート2!$A:$SI,MATCH($R$2&amp;"_"&amp;$C38,データシート2!$A$1:$SI$1,0),0)</f>
        <v>15.798</v>
      </c>
      <c r="V38" s="938">
        <f>VLOOKUP($D$3&amp;"_"&amp;V$3,データシート2!$A:$SI,MATCH($R$2&amp;"_"&amp;$C38,データシート2!$A$1:$SI$1,0),0)</f>
        <v>15.445</v>
      </c>
      <c r="W38" s="938">
        <f>VLOOKUP($D$3&amp;"_"&amp;W$3,データシート2!$A:$SI,MATCH($R$2&amp;"_"&amp;$C38,データシート2!$A$1:$SI$1,0),0)</f>
        <v>15.013999999999999</v>
      </c>
      <c r="X38" s="938">
        <f>VLOOKUP($D$3&amp;"_"&amp;X$3,データシート2!$A:$SI,MATCH($R$2&amp;"_"&amp;$C38,データシート2!$A$1:$SI$1,0),0)</f>
        <v>14.39</v>
      </c>
      <c r="Y38" s="938">
        <f>VLOOKUP($D$3&amp;"_"&amp;Y$3,データシート2!$A:$SI,MATCH($R$2&amp;"_"&amp;$C38,データシート2!$A$1:$SI$1,0),0)</f>
        <v>13.779</v>
      </c>
      <c r="Z38" s="938">
        <f>VLOOKUP($D$3&amp;"_"&amp;Z$3,データシート2!$A:$SI,MATCH($R$2&amp;"_"&amp;$C38,データシート2!$A$1:$SI$1,0),0)</f>
        <v>14.247</v>
      </c>
      <c r="AA38" s="938">
        <f>VLOOKUP($D$3&amp;"_"&amp;AA$3,データシート2!$A:$SI,MATCH($R$2&amp;"_"&amp;$C38,データシート2!$A$1:$SI$1,0),0)</f>
        <v>12.448</v>
      </c>
      <c r="AB38" s="939">
        <f>VLOOKUP($D$3&amp;"_"&amp;AB$3,データシート2!$A:$SI,MATCH($R$2&amp;"_"&amp;$C38,データシート2!$A$1:$SI$1,0),0)</f>
        <v>13.407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7.5960000000000001</v>
      </c>
      <c r="S44" s="938">
        <f>VLOOKUP($D$3&amp;"_"&amp;S$3,データシート2!$A:$SI,MATCH($R$2&amp;"_"&amp;$C44,データシート2!$A$1:$SI$1,0),0)</f>
        <v>7.7720000000000002</v>
      </c>
      <c r="T44" s="938">
        <f>VLOOKUP($D$3&amp;"_"&amp;T$3,データシート2!$A:$SI,MATCH($R$2&amp;"_"&amp;$C44,データシート2!$A$1:$SI$1,0),0)</f>
        <v>8.3309999999999995</v>
      </c>
      <c r="U44" s="938">
        <f>VLOOKUP($D$3&amp;"_"&amp;U$3,データシート2!$A:$SI,MATCH($R$2&amp;"_"&amp;$C44,データシート2!$A$1:$SI$1,0),0)</f>
        <v>8.6739999999999995</v>
      </c>
      <c r="V44" s="938">
        <f>VLOOKUP($D$3&amp;"_"&amp;V$3,データシート2!$A:$SI,MATCH($R$2&amp;"_"&amp;$C44,データシート2!$A$1:$SI$1,0),0)</f>
        <v>8.2110000000000003</v>
      </c>
      <c r="W44" s="938">
        <f>VLOOKUP($D$3&amp;"_"&amp;W$3,データシート2!$A:$SI,MATCH($R$2&amp;"_"&amp;$C44,データシート2!$A$1:$SI$1,0),0)</f>
        <v>7.923</v>
      </c>
      <c r="X44" s="938">
        <f>VLOOKUP($D$3&amp;"_"&amp;X$3,データシート2!$A:$SI,MATCH($R$2&amp;"_"&amp;$C44,データシート2!$A$1:$SI$1,0),0)</f>
        <v>8.2240000000000002</v>
      </c>
      <c r="Y44" s="938">
        <f>VLOOKUP($D$3&amp;"_"&amp;Y$3,データシート2!$A:$SI,MATCH($R$2&amp;"_"&amp;$C44,データシート2!$A$1:$SI$1,0),0)</f>
        <v>7.9459999999999997</v>
      </c>
      <c r="Z44" s="938">
        <f>VLOOKUP($D$3&amp;"_"&amp;Z$3,データシート2!$A:$SI,MATCH($R$2&amp;"_"&amp;$C44,データシート2!$A$1:$SI$1,0),0)</f>
        <v>7.7210000000000001</v>
      </c>
      <c r="AA44" s="938">
        <f>VLOOKUP($D$3&amp;"_"&amp;AA$3,データシート2!$A:$SI,MATCH($R$2&amp;"_"&amp;$C44,データシート2!$A$1:$SI$1,0),0)</f>
        <v>6.7549999999999999</v>
      </c>
      <c r="AB44" s="939">
        <f>VLOOKUP($D$3&amp;"_"&amp;AB$3,データシート2!$A:$SI,MATCH($R$2&amp;"_"&amp;$C44,データシート2!$A$1:$SI$1,0),0)</f>
        <v>8.0719999999999992</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7.3220000000000001</v>
      </c>
      <c r="S45" s="938">
        <f>VLOOKUP($D$3&amp;"_"&amp;S$3,データシート2!$A:$SI,MATCH($R$2&amp;"_"&amp;$C45,データシート2!$A$1:$SI$1,0),0)</f>
        <v>7.8029999999999999</v>
      </c>
      <c r="T45" s="938">
        <f>VLOOKUP($D$3&amp;"_"&amp;T$3,データシート2!$A:$SI,MATCH($R$2&amp;"_"&amp;$C45,データシート2!$A$1:$SI$1,0),0)</f>
        <v>7.851</v>
      </c>
      <c r="U45" s="938">
        <f>VLOOKUP($D$3&amp;"_"&amp;U$3,データシート2!$A:$SI,MATCH($R$2&amp;"_"&amp;$C45,データシート2!$A$1:$SI$1,0),0)</f>
        <v>7.9889999999999999</v>
      </c>
      <c r="V45" s="938">
        <f>VLOOKUP($D$3&amp;"_"&amp;V$3,データシート2!$A:$SI,MATCH($R$2&amp;"_"&amp;$C45,データシート2!$A$1:$SI$1,0),0)</f>
        <v>6.1680000000000001</v>
      </c>
      <c r="W45" s="938">
        <f>VLOOKUP($D$3&amp;"_"&amp;W$3,データシート2!$A:$SI,MATCH($R$2&amp;"_"&amp;$C45,データシート2!$A$1:$SI$1,0),0)</f>
        <v>5.9480000000000004</v>
      </c>
      <c r="X45" s="938">
        <f>VLOOKUP($D$3&amp;"_"&amp;X$3,データシート2!$A:$SI,MATCH($R$2&amp;"_"&amp;$C45,データシート2!$A$1:$SI$1,0),0)</f>
        <v>6.7089999999999996</v>
      </c>
      <c r="Y45" s="938">
        <f>VLOOKUP($D$3&amp;"_"&amp;Y$3,データシート2!$A:$SI,MATCH($R$2&amp;"_"&amp;$C45,データシート2!$A$1:$SI$1,0),0)</f>
        <v>6.6360000000000001</v>
      </c>
      <c r="Z45" s="938">
        <f>VLOOKUP($D$3&amp;"_"&amp;Z$3,データシート2!$A:$SI,MATCH($R$2&amp;"_"&amp;$C45,データシート2!$A$1:$SI$1,0),0)</f>
        <v>6.24</v>
      </c>
      <c r="AA45" s="938">
        <f>VLOOKUP($D$3&amp;"_"&amp;AA$3,データシート2!$A:$SI,MATCH($R$2&amp;"_"&amp;$C45,データシート2!$A$1:$SI$1,0),0)</f>
        <v>5.9669999999999996</v>
      </c>
      <c r="AB45" s="939">
        <f>VLOOKUP($D$3&amp;"_"&amp;AB$3,データシート2!$A:$SI,MATCH($R$2&amp;"_"&amp;$C45,データシート2!$A$1:$SI$1,0),0)</f>
        <v>7.2640000000000002</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2</v>
      </c>
      <c r="J47" s="766">
        <f>VLOOKUP($D$3&amp;"_"&amp;J$3,データシート2!$A:$SI,MATCH($G$2&amp;"_"&amp;$C47,データシート2!$A$1:$SI$1,0),0)</f>
        <v>2</v>
      </c>
      <c r="K47" s="767">
        <f>VLOOKUP($D$3&amp;"_"&amp;K$3,データシート2!$A:$SI,MATCH($G$2&amp;"_"&amp;$C47,データシート2!$A$1:$SI$1,0),0)</f>
        <v>2</v>
      </c>
      <c r="L47" s="767">
        <f>VLOOKUP($D$3&amp;"_"&amp;L$3,データシート2!$A:$SI,MATCH($G$2&amp;"_"&amp;$C47,データシート2!$A$1:$SI$1,0),0)</f>
        <v>2</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9.0380000000000003</v>
      </c>
      <c r="S47" s="938">
        <f>VLOOKUP($D$3&amp;"_"&amp;S$3,データシート2!$A:$SI,MATCH($R$2&amp;"_"&amp;$C47,データシート2!$A$1:$SI$1,0),0)</f>
        <v>10.241</v>
      </c>
      <c r="T47" s="938">
        <f>VLOOKUP($D$3&amp;"_"&amp;T$3,データシート2!$A:$SI,MATCH($R$2&amp;"_"&amp;$C47,データシート2!$A$1:$SI$1,0),0)</f>
        <v>13.337999999999999</v>
      </c>
      <c r="U47" s="938">
        <f>VLOOKUP($D$3&amp;"_"&amp;U$3,データシート2!$A:$SI,MATCH($R$2&amp;"_"&amp;$C47,データシート2!$A$1:$SI$1,0),0)</f>
        <v>14.172000000000001</v>
      </c>
      <c r="V47" s="938">
        <f>VLOOKUP($D$3&amp;"_"&amp;V$3,データシート2!$A:$SI,MATCH($R$2&amp;"_"&amp;$C47,データシート2!$A$1:$SI$1,0),0)</f>
        <v>14.052</v>
      </c>
      <c r="W47" s="938">
        <f>VLOOKUP($D$3&amp;"_"&amp;W$3,データシート2!$A:$SI,MATCH($R$2&amp;"_"&amp;$C47,データシート2!$A$1:$SI$1,0),0)</f>
        <v>14.866</v>
      </c>
      <c r="X47" s="938">
        <f>VLOOKUP($D$3&amp;"_"&amp;X$3,データシート2!$A:$SI,MATCH($R$2&amp;"_"&amp;$C47,データシート2!$A$1:$SI$1,0),0)</f>
        <v>12.115</v>
      </c>
      <c r="Y47" s="938">
        <f>VLOOKUP($D$3&amp;"_"&amp;Y$3,データシート2!$A:$SI,MATCH($R$2&amp;"_"&amp;$C47,データシート2!$A$1:$SI$1,0),0)</f>
        <v>13.112</v>
      </c>
      <c r="Z47" s="938">
        <f>VLOOKUP($D$3&amp;"_"&amp;Z$3,データシート2!$A:$SI,MATCH($R$2&amp;"_"&amp;$C47,データシート2!$A$1:$SI$1,0),0)</f>
        <v>11.775</v>
      </c>
      <c r="AA47" s="938">
        <f>VLOOKUP($D$3&amp;"_"&amp;AA$3,データシート2!$A:$SI,MATCH($R$2&amp;"_"&amp;$C47,データシート2!$A$1:$SI$1,0),0)</f>
        <v>11.445</v>
      </c>
      <c r="AB47" s="939">
        <f>VLOOKUP($D$3&amp;"_"&amp;AB$3,データシート2!$A:$SI,MATCH($R$2&amp;"_"&amp;$C47,データシート2!$A$1:$SI$1,0),0)</f>
        <v>10.134</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3</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3</v>
      </c>
      <c r="L48" s="767">
        <f>VLOOKUP($D$3&amp;"_"&amp;L$3,データシート2!$A:$SI,MATCH($G$2&amp;"_"&amp;$C48,データシート2!$A$1:$SI$1,0),0)</f>
        <v>3</v>
      </c>
      <c r="M48" s="767">
        <f>VLOOKUP($D$3&amp;"_"&amp;M$3,データシート2!$A:$SI,MATCH($G$2&amp;"_"&amp;$C48,データシート2!$A$1:$SI$1,0),0)</f>
        <v>3</v>
      </c>
      <c r="N48" s="767">
        <f>VLOOKUP($D$3&amp;"_"&amp;N$3,データシート2!$A:$SI,MATCH($G$2&amp;"_"&amp;$C48,データシート2!$A$1:$SI$1,0),0)</f>
        <v>3</v>
      </c>
      <c r="O48" s="767">
        <f>VLOOKUP($D$3&amp;"_"&amp;O$3,データシート2!$A:$SI,MATCH($G$2&amp;"_"&amp;$C48,データシート2!$A$1:$SI$1,0),0)</f>
        <v>3</v>
      </c>
      <c r="P48" s="767">
        <f>VLOOKUP($D$3&amp;"_"&amp;P$3,データシート2!$A:$SI,MATCH($G$2&amp;"_"&amp;$C48,データシート2!$A$1:$SI$1,0),0)</f>
        <v>3</v>
      </c>
      <c r="Q48" s="768">
        <f>VLOOKUP($D$3&amp;"_"&amp;Q$3,データシート2!$A:$SI,MATCH($G$2&amp;"_"&amp;$C48,データシート2!$A$1:$SI$1,0),0)</f>
        <v>3</v>
      </c>
      <c r="R48" s="937">
        <f>VLOOKUP($D$3&amp;"_"&amp;R$3,データシート2!$A:$SI,MATCH($R$2&amp;"_"&amp;$C48,データシート2!$A$1:$SI$1,0),0)</f>
        <v>77.593000000000004</v>
      </c>
      <c r="S48" s="938">
        <f>VLOOKUP($D$3&amp;"_"&amp;S$3,データシート2!$A:$SI,MATCH($R$2&amp;"_"&amp;$C48,データシート2!$A$1:$SI$1,0),0)</f>
        <v>90.423000000000002</v>
      </c>
      <c r="T48" s="938">
        <f>VLOOKUP($D$3&amp;"_"&amp;T$3,データシート2!$A:$SI,MATCH($R$2&amp;"_"&amp;$C48,データシート2!$A$1:$SI$1,0),0)</f>
        <v>89.954999999999998</v>
      </c>
      <c r="U48" s="938">
        <f>VLOOKUP($D$3&amp;"_"&amp;U$3,データシート2!$A:$SI,MATCH($R$2&amp;"_"&amp;$C48,データシート2!$A$1:$SI$1,0),0)</f>
        <v>83.625</v>
      </c>
      <c r="V48" s="938">
        <f>VLOOKUP($D$3&amp;"_"&amp;V$3,データシート2!$A:$SI,MATCH($R$2&amp;"_"&amp;$C48,データシート2!$A$1:$SI$1,0),0)</f>
        <v>77.103999999999999</v>
      </c>
      <c r="W48" s="938">
        <f>VLOOKUP($D$3&amp;"_"&amp;W$3,データシート2!$A:$SI,MATCH($R$2&amp;"_"&amp;$C48,データシート2!$A$1:$SI$1,0),0)</f>
        <v>75.174000000000007</v>
      </c>
      <c r="X48" s="938">
        <f>VLOOKUP($D$3&amp;"_"&amp;X$3,データシート2!$A:$SI,MATCH($R$2&amp;"_"&amp;$C48,データシート2!$A$1:$SI$1,0),0)</f>
        <v>69.013000000000005</v>
      </c>
      <c r="Y48" s="938">
        <f>VLOOKUP($D$3&amp;"_"&amp;Y$3,データシート2!$A:$SI,MATCH($R$2&amp;"_"&amp;$C48,データシート2!$A$1:$SI$1,0),0)</f>
        <v>68.165999999999997</v>
      </c>
      <c r="Z48" s="938">
        <f>VLOOKUP($D$3&amp;"_"&amp;Z$3,データシート2!$A:$SI,MATCH($R$2&amp;"_"&amp;$C48,データシート2!$A$1:$SI$1,0),0)</f>
        <v>67.156999999999996</v>
      </c>
      <c r="AA48" s="938">
        <f>VLOOKUP($D$3&amp;"_"&amp;AA$3,データシート2!$A:$SI,MATCH($R$2&amp;"_"&amp;$C48,データシート2!$A$1:$SI$1,0),0)</f>
        <v>62.508000000000003</v>
      </c>
      <c r="AB48" s="939">
        <f>VLOOKUP($D$3&amp;"_"&amp;AB$3,データシート2!$A:$SI,MATCH($R$2&amp;"_"&amp;$C48,データシート2!$A$1:$SI$1,0),0)</f>
        <v>47.540999999999997</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3</v>
      </c>
      <c r="P49" s="767">
        <f>VLOOKUP($D$3&amp;"_"&amp;P$3,データシート2!$A:$SI,MATCH($G$2&amp;"_"&amp;$C49,データシート2!$A$1:$SI$1,0),0)</f>
        <v>3</v>
      </c>
      <c r="Q49" s="768">
        <f>VLOOKUP($D$3&amp;"_"&amp;Q$3,データシート2!$A:$SI,MATCH($G$2&amp;"_"&amp;$C49,データシート2!$A$1:$SI$1,0),0)</f>
        <v>3</v>
      </c>
      <c r="R49" s="937">
        <f>VLOOKUP($D$3&amp;"_"&amp;R$3,データシート2!$A:$SI,MATCH($R$2&amp;"_"&amp;$C49,データシート2!$A$1:$SI$1,0),0)</f>
        <v>9.3989999999999991</v>
      </c>
      <c r="S49" s="938">
        <f>VLOOKUP($D$3&amp;"_"&amp;S$3,データシート2!$A:$SI,MATCH($R$2&amp;"_"&amp;$C49,データシート2!$A$1:$SI$1,0),0)</f>
        <v>12.192</v>
      </c>
      <c r="T49" s="938">
        <f>VLOOKUP($D$3&amp;"_"&amp;T$3,データシート2!$A:$SI,MATCH($R$2&amp;"_"&amp;$C49,データシート2!$A$1:$SI$1,0),0)</f>
        <v>12.656000000000001</v>
      </c>
      <c r="U49" s="938">
        <f>VLOOKUP($D$3&amp;"_"&amp;U$3,データシート2!$A:$SI,MATCH($R$2&amp;"_"&amp;$C49,データシート2!$A$1:$SI$1,0),0)</f>
        <v>12.766999999999999</v>
      </c>
      <c r="V49" s="938">
        <f>VLOOKUP($D$3&amp;"_"&amp;V$3,データシート2!$A:$SI,MATCH($R$2&amp;"_"&amp;$C49,データシート2!$A$1:$SI$1,0),0)</f>
        <v>12.038</v>
      </c>
      <c r="W49" s="938">
        <f>VLOOKUP($D$3&amp;"_"&amp;W$3,データシート2!$A:$SI,MATCH($R$2&amp;"_"&amp;$C49,データシート2!$A$1:$SI$1,0),0)</f>
        <v>10.746</v>
      </c>
      <c r="X49" s="938">
        <f>VLOOKUP($D$3&amp;"_"&amp;X$3,データシート2!$A:$SI,MATCH($R$2&amp;"_"&amp;$C49,データシート2!$A$1:$SI$1,0),0)</f>
        <v>10.143000000000001</v>
      </c>
      <c r="Y49" s="938">
        <f>VLOOKUP($D$3&amp;"_"&amp;Y$3,データシート2!$A:$SI,MATCH($R$2&amp;"_"&amp;$C49,データシート2!$A$1:$SI$1,0),0)</f>
        <v>10.294</v>
      </c>
      <c r="Z49" s="938">
        <f>VLOOKUP($D$3&amp;"_"&amp;Z$3,データシート2!$A:$SI,MATCH($R$2&amp;"_"&amp;$C49,データシート2!$A$1:$SI$1,0),0)</f>
        <v>15.109</v>
      </c>
      <c r="AA49" s="938">
        <f>VLOOKUP($D$3&amp;"_"&amp;AA$3,データシート2!$A:$SI,MATCH($R$2&amp;"_"&amp;$C49,データシート2!$A$1:$SI$1,0),0)</f>
        <v>20.297999999999998</v>
      </c>
      <c r="AB49" s="939">
        <f>VLOOKUP($D$3&amp;"_"&amp;AB$3,データシート2!$A:$SI,MATCH($R$2&amp;"_"&amp;$C49,データシート2!$A$1:$SI$1,0),0)</f>
        <v>22.038</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7</v>
      </c>
      <c r="H51" s="766">
        <f>VLOOKUP($D$3&amp;"_"&amp;H$3,データシート2!$A:$SI,MATCH($G$2&amp;"_"&amp;$C51,データシート2!$A$1:$SI$1,0),0)</f>
        <v>7</v>
      </c>
      <c r="I51" s="766">
        <f>VLOOKUP($D$3&amp;"_"&amp;I$3,データシート2!$A:$SI,MATCH($G$2&amp;"_"&amp;$C51,データシート2!$A$1:$SI$1,0),0)</f>
        <v>8</v>
      </c>
      <c r="J51" s="766">
        <f>VLOOKUP($D$3&amp;"_"&amp;J$3,データシート2!$A:$SI,MATCH($G$2&amp;"_"&amp;$C51,データシート2!$A$1:$SI$1,0),0)</f>
        <v>8</v>
      </c>
      <c r="K51" s="767">
        <f>VLOOKUP($D$3&amp;"_"&amp;K$3,データシート2!$A:$SI,MATCH($G$2&amp;"_"&amp;$C51,データシート2!$A$1:$SI$1,0),0)</f>
        <v>8</v>
      </c>
      <c r="L51" s="767">
        <f>VLOOKUP($D$3&amp;"_"&amp;L$3,データシート2!$A:$SI,MATCH($G$2&amp;"_"&amp;$C51,データシート2!$A$1:$SI$1,0),0)</f>
        <v>8</v>
      </c>
      <c r="M51" s="767">
        <f>VLOOKUP($D$3&amp;"_"&amp;M$3,データシート2!$A:$SI,MATCH($G$2&amp;"_"&amp;$C51,データシート2!$A$1:$SI$1,0),0)</f>
        <v>8</v>
      </c>
      <c r="N51" s="767">
        <f>VLOOKUP($D$3&amp;"_"&amp;N$3,データシート2!$A:$SI,MATCH($G$2&amp;"_"&amp;$C51,データシート2!$A$1:$SI$1,0),0)</f>
        <v>7</v>
      </c>
      <c r="O51" s="767">
        <f>VLOOKUP($D$3&amp;"_"&amp;O$3,データシート2!$A:$SI,MATCH($G$2&amp;"_"&amp;$C51,データシート2!$A$1:$SI$1,0),0)</f>
        <v>7</v>
      </c>
      <c r="P51" s="767">
        <f>VLOOKUP($D$3&amp;"_"&amp;P$3,データシート2!$A:$SI,MATCH($G$2&amp;"_"&amp;$C51,データシート2!$A$1:$SI$1,0),0)</f>
        <v>7</v>
      </c>
      <c r="Q51" s="768">
        <f>VLOOKUP($D$3&amp;"_"&amp;Q$3,データシート2!$A:$SI,MATCH($G$2&amp;"_"&amp;$C51,データシート2!$A$1:$SI$1,0),0)</f>
        <v>7</v>
      </c>
      <c r="R51" s="937">
        <f>VLOOKUP($D$3&amp;"_"&amp;R$3,データシート2!$A:$SI,MATCH($R$2&amp;"_"&amp;$C51,データシート2!$A$1:$SI$1,0),0)</f>
        <v>117.15900000000001</v>
      </c>
      <c r="S51" s="938">
        <f>VLOOKUP($D$3&amp;"_"&amp;S$3,データシート2!$A:$SI,MATCH($R$2&amp;"_"&amp;$C51,データシート2!$A$1:$SI$1,0),0)</f>
        <v>145.09800000000001</v>
      </c>
      <c r="T51" s="938">
        <f>VLOOKUP($D$3&amp;"_"&amp;T$3,データシート2!$A:$SI,MATCH($R$2&amp;"_"&amp;$C51,データシート2!$A$1:$SI$1,0),0)</f>
        <v>160.83799999999999</v>
      </c>
      <c r="U51" s="938">
        <f>VLOOKUP($D$3&amp;"_"&amp;U$3,データシート2!$A:$SI,MATCH($R$2&amp;"_"&amp;$C51,データシート2!$A$1:$SI$1,0),0)</f>
        <v>158.12100000000001</v>
      </c>
      <c r="V51" s="938">
        <f>VLOOKUP($D$3&amp;"_"&amp;V$3,データシート2!$A:$SI,MATCH($R$2&amp;"_"&amp;$C51,データシート2!$A$1:$SI$1,0),0)</f>
        <v>146.137</v>
      </c>
      <c r="W51" s="938">
        <f>VLOOKUP($D$3&amp;"_"&amp;W$3,データシート2!$A:$SI,MATCH($R$2&amp;"_"&amp;$C51,データシート2!$A$1:$SI$1,0),0)</f>
        <v>148.024</v>
      </c>
      <c r="X51" s="938">
        <f>VLOOKUP($D$3&amp;"_"&amp;X$3,データシート2!$A:$SI,MATCH($R$2&amp;"_"&amp;$C51,データシート2!$A$1:$SI$1,0),0)</f>
        <v>152.78</v>
      </c>
      <c r="Y51" s="938">
        <f>VLOOKUP($D$3&amp;"_"&amp;Y$3,データシート2!$A:$SI,MATCH($R$2&amp;"_"&amp;$C51,データシート2!$A$1:$SI$1,0),0)</f>
        <v>146.173</v>
      </c>
      <c r="Z51" s="938">
        <f>VLOOKUP($D$3&amp;"_"&amp;Z$3,データシート2!$A:$SI,MATCH($R$2&amp;"_"&amp;$C51,データシート2!$A$1:$SI$1,0),0)</f>
        <v>136.10900000000001</v>
      </c>
      <c r="AA51" s="938">
        <f>VLOOKUP($D$3&amp;"_"&amp;AA$3,データシート2!$A:$SI,MATCH($R$2&amp;"_"&amp;$C51,データシート2!$A$1:$SI$1,0),0)</f>
        <v>117.477</v>
      </c>
      <c r="AB51" s="939">
        <f>VLOOKUP($D$3&amp;"_"&amp;AB$3,データシート2!$A:$SI,MATCH($R$2&amp;"_"&amp;$C51,データシート2!$A$1:$SI$1,0),0)</f>
        <v>121.18300000000001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4</v>
      </c>
      <c r="H62" s="734">
        <f>VLOOKUP($D$3&amp;"_"&amp;H$3,データシート2!$A:$SI,MATCH($G$2&amp;"_"&amp;$B62,データシート2!$A$1:$SI$1,0),0)</f>
        <v>4</v>
      </c>
      <c r="I62" s="734">
        <f>VLOOKUP($D$3&amp;"_"&amp;I$3,データシート2!$A:$SI,MATCH($G$2&amp;"_"&amp;$B62,データシート2!$A$1:$SI$1,0),0)</f>
        <v>4</v>
      </c>
      <c r="J62" s="734">
        <f>VLOOKUP($D$3&amp;"_"&amp;J$3,データシート2!$A:$SI,MATCH($G$2&amp;"_"&amp;$B62,データシート2!$A$1:$SI$1,0),0)</f>
        <v>4</v>
      </c>
      <c r="K62" s="735">
        <f>VLOOKUP($D$3&amp;"_"&amp;K$3,データシート2!$A:$SI,MATCH($G$2&amp;"_"&amp;$B62,データシート2!$A$1:$SI$1,0),0)</f>
        <v>4</v>
      </c>
      <c r="L62" s="735">
        <f>VLOOKUP($D$3&amp;"_"&amp;L$3,データシート2!$A:$SI,MATCH($G$2&amp;"_"&amp;$B62,データシート2!$A$1:$SI$1,0),0)</f>
        <v>4</v>
      </c>
      <c r="M62" s="735">
        <f>VLOOKUP($D$3&amp;"_"&amp;M$3,データシート2!$A:$SI,MATCH($G$2&amp;"_"&amp;$B62,データシート2!$A$1:$SI$1,0),0)</f>
        <v>4</v>
      </c>
      <c r="N62" s="735">
        <f>VLOOKUP($D$3&amp;"_"&amp;N$3,データシート2!$A:$SI,MATCH($G$2&amp;"_"&amp;$B62,データシート2!$A$1:$SI$1,0),0)</f>
        <v>3</v>
      </c>
      <c r="O62" s="735">
        <f>VLOOKUP($D$3&amp;"_"&amp;O$3,データシート2!$A:$SI,MATCH($G$2&amp;"_"&amp;$B62,データシート2!$A$1:$SI$1,0),0)</f>
        <v>2</v>
      </c>
      <c r="P62" s="735">
        <f>VLOOKUP($D$3&amp;"_"&amp;P$3,データシート2!$A:$SI,MATCH($G$2&amp;"_"&amp;$B62,データシート2!$A$1:$SI$1,0),0)</f>
        <v>2</v>
      </c>
      <c r="Q62" s="736">
        <f>VLOOKUP($D$3&amp;"_"&amp;Q$3,データシート2!$A:$SI,MATCH($G$2&amp;"_"&amp;$B62,データシート2!$A$1:$SI$1,0),0)</f>
        <v>2</v>
      </c>
      <c r="R62" s="924">
        <f>VLOOKUP($D$3&amp;"_"&amp;R$3,データシート2!$A:$SI,MATCH($R$2&amp;"_"&amp;$B62,データシート2!$A$1:$SI$1,0),0)</f>
        <v>35.353000000000002</v>
      </c>
      <c r="S62" s="925">
        <f>VLOOKUP($D$3&amp;"_"&amp;S$3,データシート2!$A:$SI,MATCH($R$2&amp;"_"&amp;$B62,データシート2!$A$1:$SI$1,0),0)</f>
        <v>39.369</v>
      </c>
      <c r="T62" s="925">
        <f>VLOOKUP($D$3&amp;"_"&amp;T$3,データシート2!$A:$SI,MATCH($R$2&amp;"_"&amp;$B62,データシート2!$A$1:$SI$1,0),0)</f>
        <v>38.143999999999998</v>
      </c>
      <c r="U62" s="925">
        <f>VLOOKUP($D$3&amp;"_"&amp;U$3,データシート2!$A:$SI,MATCH($R$2&amp;"_"&amp;$B62,データシート2!$A$1:$SI$1,0),0)</f>
        <v>36.427999999999997</v>
      </c>
      <c r="V62" s="925">
        <f>VLOOKUP($D$3&amp;"_"&amp;V$3,データシート2!$A:$SI,MATCH($R$2&amp;"_"&amp;$B62,データシート2!$A$1:$SI$1,0),0)</f>
        <v>35.726999999999997</v>
      </c>
      <c r="W62" s="925">
        <f>VLOOKUP($D$3&amp;"_"&amp;W$3,データシート2!$A:$SI,MATCH($R$2&amp;"_"&amp;$B62,データシート2!$A$1:$SI$1,0),0)</f>
        <v>30.841999999999999</v>
      </c>
      <c r="X62" s="925">
        <f>VLOOKUP($D$3&amp;"_"&amp;X$3,データシート2!$A:$SI,MATCH($R$2&amp;"_"&amp;$B62,データシート2!$A$1:$SI$1,0),0)</f>
        <v>29.643999999999998</v>
      </c>
      <c r="Y62" s="925">
        <f>VLOOKUP($D$3&amp;"_"&amp;Y$3,データシート2!$A:$SI,MATCH($R$2&amp;"_"&amp;$B62,データシート2!$A$1:$SI$1,0),0)</f>
        <v>28.741</v>
      </c>
      <c r="Z62" s="925">
        <f>VLOOKUP($D$3&amp;"_"&amp;Z$3,データシート2!$A:$SI,MATCH($R$2&amp;"_"&amp;$B62,データシート2!$A$1:$SI$1,0),0)</f>
        <v>24.791</v>
      </c>
      <c r="AA62" s="925">
        <f>VLOOKUP($D$3&amp;"_"&amp;AA$3,データシート2!$A:$SI,MATCH($R$2&amp;"_"&amp;$B62,データシート2!$A$1:$SI$1,0),0)</f>
        <v>18.436</v>
      </c>
      <c r="AB62" s="926">
        <f>VLOOKUP($D$3&amp;"_"&amp;AB$3,データシート2!$A:$SI,MATCH($R$2&amp;"_"&amp;$B62,データシート2!$A$1:$SI$1,0),0)</f>
        <v>22.588000000000001</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2</v>
      </c>
      <c r="I63" s="742">
        <f>VLOOKUP($D$3&amp;"_"&amp;I$3,データシート2!$A:$SI,MATCH($G$2&amp;"_"&amp;$C63,データシート2!$A$1:$SI$1,0),0)</f>
        <v>2</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28.009</v>
      </c>
      <c r="S63" s="928">
        <f>VLOOKUP($D$3&amp;"_"&amp;S$3,データシート2!$A:$SI,MATCH($R$2&amp;"_"&amp;$C63,データシート2!$A$1:$SI$1,0),0)</f>
        <v>30.544</v>
      </c>
      <c r="T63" s="928">
        <f>VLOOKUP($D$3&amp;"_"&amp;T$3,データシート2!$A:$SI,MATCH($R$2&amp;"_"&amp;$C63,データシート2!$A$1:$SI$1,0),0)</f>
        <v>29.661000000000001</v>
      </c>
      <c r="U63" s="928">
        <f>VLOOKUP($D$3&amp;"_"&amp;U$3,データシート2!$A:$SI,MATCH($R$2&amp;"_"&amp;$C63,データシート2!$A$1:$SI$1,0),0)</f>
        <v>28.891999999999999</v>
      </c>
      <c r="V63" s="928">
        <f>VLOOKUP($D$3&amp;"_"&amp;V$3,データシート2!$A:$SI,MATCH($R$2&amp;"_"&amp;$C63,データシート2!$A$1:$SI$1,0),0)</f>
        <v>28.742999999999999</v>
      </c>
      <c r="W63" s="928">
        <f>VLOOKUP($D$3&amp;"_"&amp;W$3,データシート2!$A:$SI,MATCH($R$2&amp;"_"&amp;$C63,データシート2!$A$1:$SI$1,0),0)</f>
        <v>24.026</v>
      </c>
      <c r="X63" s="928">
        <f>VLOOKUP($D$3&amp;"_"&amp;X$3,データシート2!$A:$SI,MATCH($R$2&amp;"_"&amp;$C63,データシート2!$A$1:$SI$1,0),0)</f>
        <v>23.18</v>
      </c>
      <c r="Y63" s="928">
        <f>VLOOKUP($D$3&amp;"_"&amp;Y$3,データシート2!$A:$SI,MATCH($R$2&amp;"_"&amp;$C63,データシート2!$A$1:$SI$1,0),0)</f>
        <v>22.401</v>
      </c>
      <c r="Z63" s="928">
        <f>VLOOKUP($D$3&amp;"_"&amp;Z$3,データシート2!$A:$SI,MATCH($R$2&amp;"_"&amp;$C63,データシート2!$A$1:$SI$1,0),0)</f>
        <v>21.408999999999999</v>
      </c>
      <c r="AA63" s="928">
        <f>VLOOKUP($D$3&amp;"_"&amp;AA$3,データシート2!$A:$SI,MATCH($R$2&amp;"_"&amp;$C63,データシート2!$A$1:$SI$1,0),0)</f>
        <v>15.212999999999999</v>
      </c>
      <c r="AB63" s="929">
        <f>VLOOKUP($D$3&amp;"_"&amp;AB$3,データシート2!$A:$SI,MATCH($R$2&amp;"_"&amp;$C63,データシート2!$A$1:$SI$1,0),0)</f>
        <v>19.640999999999998</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2</v>
      </c>
      <c r="H65" s="766">
        <f>VLOOKUP($D$3&amp;"_"&amp;H$3,データシート2!$A:$SI,MATCH($G$2&amp;"_"&amp;$C65,データシート2!$A$1:$SI$1,0),0)</f>
        <v>2</v>
      </c>
      <c r="I65" s="766">
        <f>VLOOKUP($D$3&amp;"_"&amp;I$3,データシート2!$A:$SI,MATCH($G$2&amp;"_"&amp;$C65,データシート2!$A$1:$SI$1,0),0)</f>
        <v>2</v>
      </c>
      <c r="J65" s="766">
        <f>VLOOKUP($D$3&amp;"_"&amp;J$3,データシート2!$A:$SI,MATCH($G$2&amp;"_"&amp;$C65,データシート2!$A$1:$SI$1,0),0)</f>
        <v>2</v>
      </c>
      <c r="K65" s="767">
        <f>VLOOKUP($D$3&amp;"_"&amp;K$3,データシート2!$A:$SI,MATCH($G$2&amp;"_"&amp;$C65,データシート2!$A$1:$SI$1,0),0)</f>
        <v>2</v>
      </c>
      <c r="L65" s="767">
        <f>VLOOKUP($D$3&amp;"_"&amp;L$3,データシート2!$A:$SI,MATCH($G$2&amp;"_"&amp;$C65,データシート2!$A$1:$SI$1,0),0)</f>
        <v>2</v>
      </c>
      <c r="M65" s="767">
        <f>VLOOKUP($D$3&amp;"_"&amp;M$3,データシート2!$A:$SI,MATCH($G$2&amp;"_"&amp;$C65,データシート2!$A$1:$SI$1,0),0)</f>
        <v>2</v>
      </c>
      <c r="N65" s="767">
        <f>VLOOKUP($D$3&amp;"_"&amp;N$3,データシート2!$A:$SI,MATCH($G$2&amp;"_"&amp;$C65,データシート2!$A$1:$SI$1,0),0)</f>
        <v>2</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7.3440000000000003</v>
      </c>
      <c r="S65" s="938">
        <f>VLOOKUP($D$3&amp;"_"&amp;S$3,データシート2!$A:$SI,MATCH($R$2&amp;"_"&amp;$C65,データシート2!$A$1:$SI$1,0),0)</f>
        <v>8.8249999999999993</v>
      </c>
      <c r="T65" s="938">
        <f>VLOOKUP($D$3&amp;"_"&amp;T$3,データシート2!$A:$SI,MATCH($R$2&amp;"_"&amp;$C65,データシート2!$A$1:$SI$1,0),0)</f>
        <v>8.4830000000000005</v>
      </c>
      <c r="U65" s="938">
        <f>VLOOKUP($D$3&amp;"_"&amp;U$3,データシート2!$A:$SI,MATCH($R$2&amp;"_"&amp;$C65,データシート2!$A$1:$SI$1,0),0)</f>
        <v>7.5359999999999996</v>
      </c>
      <c r="V65" s="938">
        <f>VLOOKUP($D$3&amp;"_"&amp;V$3,データシート2!$A:$SI,MATCH($R$2&amp;"_"&amp;$C65,データシート2!$A$1:$SI$1,0),0)</f>
        <v>6.984</v>
      </c>
      <c r="W65" s="938">
        <f>VLOOKUP($D$3&amp;"_"&amp;W$3,データシート2!$A:$SI,MATCH($R$2&amp;"_"&amp;$C65,データシート2!$A$1:$SI$1,0),0)</f>
        <v>6.8159999999999998</v>
      </c>
      <c r="X65" s="938">
        <f>VLOOKUP($D$3&amp;"_"&amp;X$3,データシート2!$A:$SI,MATCH($R$2&amp;"_"&amp;$C65,データシート2!$A$1:$SI$1,0),0)</f>
        <v>6.4640000000000004</v>
      </c>
      <c r="Y65" s="938">
        <f>VLOOKUP($D$3&amp;"_"&amp;Y$3,データシート2!$A:$SI,MATCH($R$2&amp;"_"&amp;$C65,データシート2!$A$1:$SI$1,0),0)</f>
        <v>6.34</v>
      </c>
      <c r="Z65" s="938">
        <f>VLOOKUP($D$3&amp;"_"&amp;Z$3,データシート2!$A:$SI,MATCH($R$2&amp;"_"&amp;$C65,データシート2!$A$1:$SI$1,0),0)</f>
        <v>3.3820000000000001</v>
      </c>
      <c r="AA65" s="938">
        <f>VLOOKUP($D$3&amp;"_"&amp;AA$3,データシート2!$A:$SI,MATCH($R$2&amp;"_"&amp;$C65,データシート2!$A$1:$SI$1,0),0)</f>
        <v>3.2229999999999999</v>
      </c>
      <c r="AB65" s="939">
        <f>VLOOKUP($D$3&amp;"_"&amp;AB$3,データシート2!$A:$SI,MATCH($R$2&amp;"_"&amp;$C65,データシート2!$A$1:$SI$1,0),0)</f>
        <v>2.9470000000000001</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3.7770000000000001</v>
      </c>
      <c r="V68" s="925">
        <f>VLOOKUP($D$3&amp;"_"&amp;V$3,データシート2!$A:$SI,MATCH($R$2&amp;"_"&amp;$B68,データシート2!$A$1:$SI$1,0),0)</f>
        <v>3.5739999999999998</v>
      </c>
      <c r="W68" s="925">
        <f>VLOOKUP($D$3&amp;"_"&amp;W$3,データシート2!$A:$SI,MATCH($R$2&amp;"_"&amp;$B68,データシート2!$A$1:$SI$1,0),0)</f>
        <v>3.5249999999999999</v>
      </c>
      <c r="X68" s="925">
        <f>VLOOKUP($D$3&amp;"_"&amp;X$3,データシート2!$A:$SI,MATCH($R$2&amp;"_"&amp;$B68,データシート2!$A$1:$SI$1,0),0)</f>
        <v>3.403</v>
      </c>
      <c r="Y68" s="925">
        <f>VLOOKUP($D$3&amp;"_"&amp;Y$3,データシート2!$A:$SI,MATCH($R$2&amp;"_"&amp;$B68,データシート2!$A$1:$SI$1,0),0)</f>
        <v>3.617</v>
      </c>
      <c r="Z68" s="925">
        <f>VLOOKUP($D$3&amp;"_"&amp;Z$3,データシート2!$A:$SI,MATCH($R$2&amp;"_"&amp;$B68,データシート2!$A$1:$SI$1,0),0)</f>
        <v>3.177</v>
      </c>
      <c r="AA68" s="925">
        <f>VLOOKUP($D$3&amp;"_"&amp;AA$3,データシート2!$A:$SI,MATCH($R$2&amp;"_"&amp;$B68,データシート2!$A$1:$SI$1,0),0)</f>
        <v>3.6230000000000002</v>
      </c>
      <c r="AB68" s="926">
        <f>VLOOKUP($D$3&amp;"_"&amp;AB$3,データシート2!$A:$SI,MATCH($R$2&amp;"_"&amp;$B68,データシート2!$A$1:$SI$1,0),0)</f>
        <v>3.492</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1</v>
      </c>
      <c r="K71" s="767">
        <f>VLOOKUP($D$3&amp;"_"&amp;K$3,データシート2!$A:$SI,MATCH($G$2&amp;"_"&amp;$C71,データシート2!$A$1:$SI$1,0),0)</f>
        <v>1</v>
      </c>
      <c r="L71" s="767">
        <f>VLOOKUP($D$3&amp;"_"&amp;L$3,データシート2!$A:$SI,MATCH($G$2&amp;"_"&amp;$C71,データシート2!$A$1:$SI$1,0),0)</f>
        <v>1</v>
      </c>
      <c r="M71" s="767">
        <f>VLOOKUP($D$3&amp;"_"&amp;M$3,データシート2!$A:$SI,MATCH($G$2&amp;"_"&amp;$C71,データシート2!$A$1:$SI$1,0),0)</f>
        <v>1</v>
      </c>
      <c r="N71" s="767">
        <f>VLOOKUP($D$3&amp;"_"&amp;N$3,データシート2!$A:$SI,MATCH($G$2&amp;"_"&amp;$C71,データシート2!$A$1:$SI$1,0),0)</f>
        <v>1</v>
      </c>
      <c r="O71" s="767">
        <f>VLOOKUP($D$3&amp;"_"&amp;O$3,データシート2!$A:$SI,MATCH($G$2&amp;"_"&amp;$C71,データシート2!$A$1:$SI$1,0),0)</f>
        <v>1</v>
      </c>
      <c r="P71" s="767">
        <f>VLOOKUP($D$3&amp;"_"&amp;P$3,データシート2!$A:$SI,MATCH($G$2&amp;"_"&amp;$C71,データシート2!$A$1:$SI$1,0),0)</f>
        <v>1</v>
      </c>
      <c r="Q71" s="768">
        <f>VLOOKUP($D$3&amp;"_"&amp;Q$3,データシート2!$A:$SI,MATCH($G$2&amp;"_"&amp;$C71,データシート2!$A$1:$SI$1,0),0)</f>
        <v>1</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3.7770000000000001</v>
      </c>
      <c r="V71" s="938">
        <f>VLOOKUP($D$3&amp;"_"&amp;V$3,データシート2!$A:$SI,MATCH($R$2&amp;"_"&amp;$C71,データシート2!$A$1:$SI$1,0),0)</f>
        <v>3.5739999999999998</v>
      </c>
      <c r="W71" s="938">
        <f>VLOOKUP($D$3&amp;"_"&amp;W$3,データシート2!$A:$SI,MATCH($R$2&amp;"_"&amp;$C71,データシート2!$A$1:$SI$1,0),0)</f>
        <v>3.5249999999999999</v>
      </c>
      <c r="X71" s="938">
        <f>VLOOKUP($D$3&amp;"_"&amp;X$3,データシート2!$A:$SI,MATCH($R$2&amp;"_"&amp;$C71,データシート2!$A$1:$SI$1,0),0)</f>
        <v>3.403</v>
      </c>
      <c r="Y71" s="938">
        <f>VLOOKUP($D$3&amp;"_"&amp;Y$3,データシート2!$A:$SI,MATCH($R$2&amp;"_"&amp;$C71,データシート2!$A$1:$SI$1,0),0)</f>
        <v>3.617</v>
      </c>
      <c r="Z71" s="938">
        <f>VLOOKUP($D$3&amp;"_"&amp;Z$3,データシート2!$A:$SI,MATCH($R$2&amp;"_"&amp;$C71,データシート2!$A$1:$SI$1,0),0)</f>
        <v>3.177</v>
      </c>
      <c r="AA71" s="938">
        <f>VLOOKUP($D$3&amp;"_"&amp;AA$3,データシート2!$A:$SI,MATCH($R$2&amp;"_"&amp;$C71,データシート2!$A$1:$SI$1,0),0)</f>
        <v>3.6230000000000002</v>
      </c>
      <c r="AB71" s="939">
        <f>VLOOKUP($D$3&amp;"_"&amp;AB$3,データシート2!$A:$SI,MATCH($R$2&amp;"_"&amp;$C71,データシート2!$A$1:$SI$1,0),0)</f>
        <v>3.492</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2.2170000000000001</v>
      </c>
      <c r="S77" s="925">
        <f>VLOOKUP($D$3&amp;"_"&amp;S$3,データシート2!$A:$SI,MATCH($R$2&amp;"_"&amp;$B77,データシート2!$A$1:$SI$1,0),0)</f>
        <v>2.165</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2.2170000000000001</v>
      </c>
      <c r="S84" s="938">
        <f>VLOOKUP($D$3&amp;"_"&amp;S$3,データシート2!$A:$SI,MATCH($R$2&amp;"_"&amp;$C84,データシート2!$A$1:$SI$1,0),0)</f>
        <v>2.165</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8.2423999999999999</v>
      </c>
      <c r="S90" s="925">
        <f>VLOOKUP($D$3&amp;"_"&amp;S$3,データシート2!$A:$SI,MATCH($R$2&amp;"_"&amp;$B90,データシート2!$A$1:$SI$1,0),0)</f>
        <v>9.1751000000000005</v>
      </c>
      <c r="T90" s="925">
        <f>VLOOKUP($D$3&amp;"_"&amp;T$3,データシート2!$A:$SI,MATCH($R$2&amp;"_"&amp;$B90,データシート2!$A$1:$SI$1,0),0)</f>
        <v>9.1094000000000008</v>
      </c>
      <c r="U90" s="925">
        <f>VLOOKUP($D$3&amp;"_"&amp;U$3,データシート2!$A:$SI,MATCH($R$2&amp;"_"&amp;$B90,データシート2!$A$1:$SI$1,0),0)</f>
        <v>8.2103000000000002</v>
      </c>
      <c r="V90" s="925">
        <f>VLOOKUP($D$3&amp;"_"&amp;V$3,データシート2!$A:$SI,MATCH($R$2&amp;"_"&amp;$B90,データシート2!$A$1:$SI$1,0),0)</f>
        <v>8.0467999999999993</v>
      </c>
      <c r="W90" s="925">
        <f>VLOOKUP($D$3&amp;"_"&amp;W$3,データシート2!$A:$SI,MATCH($R$2&amp;"_"&amp;$B90,データシート2!$A$1:$SI$1,0),0)</f>
        <v>7.3387000000000002</v>
      </c>
      <c r="X90" s="925">
        <f>VLOOKUP($D$3&amp;"_"&amp;X$3,データシート2!$A:$SI,MATCH($R$2&amp;"_"&amp;$B90,データシート2!$A$1:$SI$1,0),0)</f>
        <v>6.8010000000000002</v>
      </c>
      <c r="Y90" s="925">
        <f>VLOOKUP($D$3&amp;"_"&amp;Y$3,データシート2!$A:$SI,MATCH($R$2&amp;"_"&amp;$B90,データシート2!$A$1:$SI$1,0),0)</f>
        <v>6.5670000000000002</v>
      </c>
      <c r="Z90" s="925">
        <f>VLOOKUP($D$3&amp;"_"&amp;Z$3,データシート2!$A:$SI,MATCH($R$2&amp;"_"&amp;$B90,データシート2!$A$1:$SI$1,0),0)</f>
        <v>5.3570000000000002</v>
      </c>
      <c r="AA90" s="925">
        <f>VLOOKUP($D$3&amp;"_"&amp;AA$3,データシート2!$A:$SI,MATCH($R$2&amp;"_"&amp;$B90,データシート2!$A$1:$SI$1,0),0)</f>
        <v>5.2590000000000003</v>
      </c>
      <c r="AB90" s="926">
        <f>VLOOKUP($D$3&amp;"_"&amp;AB$3,データシート2!$A:$SI,MATCH($R$2&amp;"_"&amp;$B90,データシート2!$A$1:$SI$1,0),0)</f>
        <v>5.0179999999999998</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1</v>
      </c>
      <c r="H92" s="766">
        <f>VLOOKUP($D$3&amp;"_"&amp;H$3,データシート2!$A:$SI,MATCH($G$2&amp;"_"&amp;$C92,データシート2!$A$1:$SI$1,0),0)</f>
        <v>1</v>
      </c>
      <c r="I92" s="766">
        <f>VLOOKUP($D$3&amp;"_"&amp;I$3,データシート2!$A:$SI,MATCH($G$2&amp;"_"&amp;$C92,データシート2!$A$1:$SI$1,0),0)</f>
        <v>1</v>
      </c>
      <c r="J92" s="766">
        <f>VLOOKUP($D$3&amp;"_"&amp;J$3,データシート2!$A:$SI,MATCH($G$2&amp;"_"&amp;$C92,データシート2!$A$1:$SI$1,0),0)</f>
        <v>1</v>
      </c>
      <c r="K92" s="767">
        <f>VLOOKUP($D$3&amp;"_"&amp;K$3,データシート2!$A:$SI,MATCH($G$2&amp;"_"&amp;$C92,データシート2!$A$1:$SI$1,0),0)</f>
        <v>1</v>
      </c>
      <c r="L92" s="767">
        <f>VLOOKUP($D$3&amp;"_"&amp;L$3,データシート2!$A:$SI,MATCH($G$2&amp;"_"&amp;$C92,データシート2!$A$1:$SI$1,0),0)</f>
        <v>1</v>
      </c>
      <c r="M92" s="767">
        <f>VLOOKUP($D$3&amp;"_"&amp;M$3,データシート2!$A:$SI,MATCH($G$2&amp;"_"&amp;$C92,データシート2!$A$1:$SI$1,0),0)</f>
        <v>1</v>
      </c>
      <c r="N92" s="767">
        <f>VLOOKUP($D$3&amp;"_"&amp;N$3,データシート2!$A:$SI,MATCH($G$2&amp;"_"&amp;$C92,データシート2!$A$1:$SI$1,0),0)</f>
        <v>1</v>
      </c>
      <c r="O92" s="767">
        <f>VLOOKUP($D$3&amp;"_"&amp;O$3,データシート2!$A:$SI,MATCH($G$2&amp;"_"&amp;$C92,データシート2!$A$1:$SI$1,0),0)</f>
        <v>1</v>
      </c>
      <c r="P92" s="767">
        <f>VLOOKUP($D$3&amp;"_"&amp;P$3,データシート2!$A:$SI,MATCH($G$2&amp;"_"&amp;$C92,データシート2!$A$1:$SI$1,0),0)</f>
        <v>1</v>
      </c>
      <c r="Q92" s="768">
        <f>VLOOKUP($D$3&amp;"_"&amp;Q$3,データシート2!$A:$SI,MATCH($G$2&amp;"_"&amp;$C92,データシート2!$A$1:$SI$1,0),0)</f>
        <v>1</v>
      </c>
      <c r="R92" s="937">
        <f>VLOOKUP($D$3&amp;"_"&amp;R$3,データシート2!$A:$SI,MATCH($R$2&amp;"_"&amp;$C92,データシート2!$A$1:$SI$1,0),0)</f>
        <v>8.2423999999999999</v>
      </c>
      <c r="S92" s="938">
        <f>VLOOKUP($D$3&amp;"_"&amp;S$3,データシート2!$A:$SI,MATCH($R$2&amp;"_"&amp;$C92,データシート2!$A$1:$SI$1,0),0)</f>
        <v>9.1751000000000005</v>
      </c>
      <c r="T92" s="938">
        <f>VLOOKUP($D$3&amp;"_"&amp;T$3,データシート2!$A:$SI,MATCH($R$2&amp;"_"&amp;$C92,データシート2!$A$1:$SI$1,0),0)</f>
        <v>9.1094000000000008</v>
      </c>
      <c r="U92" s="938">
        <f>VLOOKUP($D$3&amp;"_"&amp;U$3,データシート2!$A:$SI,MATCH($R$2&amp;"_"&amp;$C92,データシート2!$A$1:$SI$1,0),0)</f>
        <v>8.2103000000000002</v>
      </c>
      <c r="V92" s="938">
        <f>VLOOKUP($D$3&amp;"_"&amp;V$3,データシート2!$A:$SI,MATCH($R$2&amp;"_"&amp;$C92,データシート2!$A$1:$SI$1,0),0)</f>
        <v>8.0467999999999993</v>
      </c>
      <c r="W92" s="938">
        <f>VLOOKUP($D$3&amp;"_"&amp;W$3,データシート2!$A:$SI,MATCH($R$2&amp;"_"&amp;$C92,データシート2!$A$1:$SI$1,0),0)</f>
        <v>7.3387000000000002</v>
      </c>
      <c r="X92" s="938">
        <f>VLOOKUP($D$3&amp;"_"&amp;X$3,データシート2!$A:$SI,MATCH($R$2&amp;"_"&amp;$C92,データシート2!$A$1:$SI$1,0),0)</f>
        <v>6.8010000000000002</v>
      </c>
      <c r="Y92" s="938">
        <f>VLOOKUP($D$3&amp;"_"&amp;Y$3,データシート2!$A:$SI,MATCH($R$2&amp;"_"&amp;$C92,データシート2!$A$1:$SI$1,0),0)</f>
        <v>6.5670000000000002</v>
      </c>
      <c r="Z92" s="938">
        <f>VLOOKUP($D$3&amp;"_"&amp;Z$3,データシート2!$A:$SI,MATCH($R$2&amp;"_"&amp;$C92,データシート2!$A$1:$SI$1,0),0)</f>
        <v>5.3570000000000002</v>
      </c>
      <c r="AA92" s="938">
        <f>VLOOKUP($D$3&amp;"_"&amp;AA$3,データシート2!$A:$SI,MATCH($R$2&amp;"_"&amp;$C92,データシート2!$A$1:$SI$1,0),0)</f>
        <v>5.2590000000000003</v>
      </c>
      <c r="AB92" s="939">
        <f>VLOOKUP($D$3&amp;"_"&amp;AB$3,データシート2!$A:$SI,MATCH($R$2&amp;"_"&amp;$C92,データシート2!$A$1:$SI$1,0),0)</f>
        <v>5.0179999999999998</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2</v>
      </c>
      <c r="I97" s="734">
        <f>VLOOKUP($D$3&amp;"_"&amp;I$3,データシート2!$A:$SI,MATCH($G$2&amp;"_"&amp;$B97,データシート2!$A$1:$SI$1,0),0)</f>
        <v>2</v>
      </c>
      <c r="J97" s="734">
        <f>VLOOKUP($D$3&amp;"_"&amp;J$3,データシート2!$A:$SI,MATCH($G$2&amp;"_"&amp;$B97,データシート2!$A$1:$SI$1,0),0)</f>
        <v>2</v>
      </c>
      <c r="K97" s="735">
        <f>VLOOKUP($D$3&amp;"_"&amp;K$3,データシート2!$A:$SI,MATCH($G$2&amp;"_"&amp;$B97,データシート2!$A$1:$SI$1,0),0)</f>
        <v>2</v>
      </c>
      <c r="L97" s="735">
        <f>VLOOKUP($D$3&amp;"_"&amp;L$3,データシート2!$A:$SI,MATCH($G$2&amp;"_"&amp;$B97,データシート2!$A$1:$SI$1,0),0)</f>
        <v>2</v>
      </c>
      <c r="M97" s="735">
        <f>VLOOKUP($D$3&amp;"_"&amp;M$3,データシート2!$A:$SI,MATCH($G$2&amp;"_"&amp;$B97,データシート2!$A$1:$SI$1,0),0)</f>
        <v>2</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3.46</v>
      </c>
      <c r="S97" s="925">
        <f>VLOOKUP($D$3&amp;"_"&amp;S$3,データシート2!$A:$SI,MATCH($R$2&amp;"_"&amp;$B97,データシート2!$A$1:$SI$1,0),0)</f>
        <v>7.58</v>
      </c>
      <c r="T97" s="925">
        <f>VLOOKUP($D$3&amp;"_"&amp;T$3,データシート2!$A:$SI,MATCH($R$2&amp;"_"&amp;$B97,データシート2!$A$1:$SI$1,0),0)</f>
        <v>8.9149999999999991</v>
      </c>
      <c r="U97" s="925">
        <f>VLOOKUP($D$3&amp;"_"&amp;U$3,データシート2!$A:$SI,MATCH($R$2&amp;"_"&amp;$B97,データシート2!$A$1:$SI$1,0),0)</f>
        <v>8.5760000000000005</v>
      </c>
      <c r="V97" s="925">
        <f>VLOOKUP($D$3&amp;"_"&amp;V$3,データシート2!$A:$SI,MATCH($R$2&amp;"_"&amp;$B97,データシート2!$A$1:$SI$1,0),0)</f>
        <v>8.2189999999999994</v>
      </c>
      <c r="W97" s="925">
        <f>VLOOKUP($D$3&amp;"_"&amp;W$3,データシート2!$A:$SI,MATCH($R$2&amp;"_"&amp;$B97,データシート2!$A$1:$SI$1,0),0)</f>
        <v>8.4939999999999998</v>
      </c>
      <c r="X97" s="925">
        <f>VLOOKUP($D$3&amp;"_"&amp;X$3,データシート2!$A:$SI,MATCH($R$2&amp;"_"&amp;$B97,データシート2!$A$1:$SI$1,0),0)</f>
        <v>8.2260000000000009</v>
      </c>
      <c r="Y97" s="925">
        <f>VLOOKUP($D$3&amp;"_"&amp;Y$3,データシート2!$A:$SI,MATCH($R$2&amp;"_"&amp;$B97,データシート2!$A$1:$SI$1,0),0)</f>
        <v>7.6710000000000003</v>
      </c>
      <c r="Z97" s="925">
        <f>VLOOKUP($D$3&amp;"_"&amp;Z$3,データシート2!$A:$SI,MATCH($R$2&amp;"_"&amp;$B97,データシート2!$A$1:$SI$1,0),0)</f>
        <v>6.9589999999999996</v>
      </c>
      <c r="AA97" s="925">
        <f>VLOOKUP($D$3&amp;"_"&amp;AA$3,データシート2!$A:$SI,MATCH($R$2&amp;"_"&amp;$B97,データシート2!$A$1:$SI$1,0),0)</f>
        <v>6.0720000000000001</v>
      </c>
      <c r="AB97" s="926">
        <f>VLOOKUP($D$3&amp;"_"&amp;AB$3,データシート2!$A:$SI,MATCH($R$2&amp;"_"&amp;$B97,データシート2!$A$1:$SI$1,0),0)</f>
        <v>5.99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2</v>
      </c>
      <c r="I99" s="766">
        <f>VLOOKUP($D$3&amp;"_"&amp;I$3,データシート2!$A:$SI,MATCH($G$2&amp;"_"&amp;$C99,データシート2!$A$1:$SI$1,0),0)</f>
        <v>2</v>
      </c>
      <c r="J99" s="766">
        <f>VLOOKUP($D$3&amp;"_"&amp;J$3,データシート2!$A:$SI,MATCH($G$2&amp;"_"&amp;$C99,データシート2!$A$1:$SI$1,0),0)</f>
        <v>2</v>
      </c>
      <c r="K99" s="767">
        <f>VLOOKUP($D$3&amp;"_"&amp;K$3,データシート2!$A:$SI,MATCH($G$2&amp;"_"&amp;$C99,データシート2!$A$1:$SI$1,0),0)</f>
        <v>2</v>
      </c>
      <c r="L99" s="767">
        <f>VLOOKUP($D$3&amp;"_"&amp;L$3,データシート2!$A:$SI,MATCH($G$2&amp;"_"&amp;$C99,データシート2!$A$1:$SI$1,0),0)</f>
        <v>2</v>
      </c>
      <c r="M99" s="767">
        <f>VLOOKUP($D$3&amp;"_"&amp;M$3,データシート2!$A:$SI,MATCH($G$2&amp;"_"&amp;$C99,データシート2!$A$1:$SI$1,0),0)</f>
        <v>2</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3.46</v>
      </c>
      <c r="S99" s="938">
        <f>VLOOKUP($D$3&amp;"_"&amp;S$3,データシート2!$A:$SI,MATCH($R$2&amp;"_"&amp;$C99,データシート2!$A$1:$SI$1,0),0)</f>
        <v>7.58</v>
      </c>
      <c r="T99" s="938">
        <f>VLOOKUP($D$3&amp;"_"&amp;T$3,データシート2!$A:$SI,MATCH($R$2&amp;"_"&amp;$C99,データシート2!$A$1:$SI$1,0),0)</f>
        <v>8.9149999999999991</v>
      </c>
      <c r="U99" s="938">
        <f>VLOOKUP($D$3&amp;"_"&amp;U$3,データシート2!$A:$SI,MATCH($R$2&amp;"_"&amp;$C99,データシート2!$A$1:$SI$1,0),0)</f>
        <v>8.5760000000000005</v>
      </c>
      <c r="V99" s="938">
        <f>VLOOKUP($D$3&amp;"_"&amp;V$3,データシート2!$A:$SI,MATCH($R$2&amp;"_"&amp;$C99,データシート2!$A$1:$SI$1,0),0)</f>
        <v>8.2189999999999994</v>
      </c>
      <c r="W99" s="938">
        <f>VLOOKUP($D$3&amp;"_"&amp;W$3,データシート2!$A:$SI,MATCH($R$2&amp;"_"&amp;$C99,データシート2!$A$1:$SI$1,0),0)</f>
        <v>8.4939999999999998</v>
      </c>
      <c r="X99" s="938">
        <f>VLOOKUP($D$3&amp;"_"&amp;X$3,データシート2!$A:$SI,MATCH($R$2&amp;"_"&amp;$C99,データシート2!$A$1:$SI$1,0),0)</f>
        <v>8.2260000000000009</v>
      </c>
      <c r="Y99" s="938">
        <f>VLOOKUP($D$3&amp;"_"&amp;Y$3,データシート2!$A:$SI,MATCH($R$2&amp;"_"&amp;$C99,データシート2!$A$1:$SI$1,0),0)</f>
        <v>7.6710000000000003</v>
      </c>
      <c r="Z99" s="938">
        <f>VLOOKUP($D$3&amp;"_"&amp;Z$3,データシート2!$A:$SI,MATCH($R$2&amp;"_"&amp;$C99,データシート2!$A$1:$SI$1,0),0)</f>
        <v>6.9589999999999996</v>
      </c>
      <c r="AA99" s="938">
        <f>VLOOKUP($D$3&amp;"_"&amp;AA$3,データシート2!$A:$SI,MATCH($R$2&amp;"_"&amp;$C99,データシート2!$A$1:$SI$1,0),0)</f>
        <v>6.0720000000000001</v>
      </c>
      <c r="AB99" s="939">
        <f>VLOOKUP($D$3&amp;"_"&amp;AB$3,データシート2!$A:$SI,MATCH($R$2&amp;"_"&amp;$C99,データシート2!$A$1:$SI$1,0),0)</f>
        <v>5.99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3</v>
      </c>
      <c r="H101" s="734">
        <f>VLOOKUP($D$3&amp;"_"&amp;H$3,データシート2!$A:$SI,MATCH($G$2&amp;"_"&amp;$B101,データシート2!$A$1:$SI$1,0),0)</f>
        <v>3</v>
      </c>
      <c r="I101" s="734">
        <f>VLOOKUP($D$3&amp;"_"&amp;I$3,データシート2!$A:$SI,MATCH($G$2&amp;"_"&amp;$B101,データシート2!$A$1:$SI$1,0),0)</f>
        <v>3</v>
      </c>
      <c r="J101" s="734">
        <f>VLOOKUP($D$3&amp;"_"&amp;J$3,データシート2!$A:$SI,MATCH($G$2&amp;"_"&amp;$B101,データシート2!$A$1:$SI$1,0),0)</f>
        <v>3</v>
      </c>
      <c r="K101" s="735">
        <f>VLOOKUP($D$3&amp;"_"&amp;K$3,データシート2!$A:$SI,MATCH($G$2&amp;"_"&amp;$B101,データシート2!$A$1:$SI$1,0),0)</f>
        <v>3</v>
      </c>
      <c r="L101" s="735">
        <f>VLOOKUP($D$3&amp;"_"&amp;L$3,データシート2!$A:$SI,MATCH($G$2&amp;"_"&amp;$B101,データシート2!$A$1:$SI$1,0),0)</f>
        <v>3</v>
      </c>
      <c r="M101" s="735">
        <f>VLOOKUP($D$3&amp;"_"&amp;M$3,データシート2!$A:$SI,MATCH($G$2&amp;"_"&amp;$B101,データシート2!$A$1:$SI$1,0),0)</f>
        <v>3</v>
      </c>
      <c r="N101" s="735">
        <f>VLOOKUP($D$3&amp;"_"&amp;N$3,データシート2!$A:$SI,MATCH($G$2&amp;"_"&amp;$B101,データシート2!$A$1:$SI$1,0),0)</f>
        <v>3</v>
      </c>
      <c r="O101" s="735">
        <f>VLOOKUP($D$3&amp;"_"&amp;O$3,データシート2!$A:$SI,MATCH($G$2&amp;"_"&amp;$B101,データシート2!$A$1:$SI$1,0),0)</f>
        <v>3</v>
      </c>
      <c r="P101" s="735">
        <f>VLOOKUP($D$3&amp;"_"&amp;P$3,データシート2!$A:$SI,MATCH($G$2&amp;"_"&amp;$B101,データシート2!$A$1:$SI$1,0),0)</f>
        <v>3</v>
      </c>
      <c r="Q101" s="736">
        <f>VLOOKUP($D$3&amp;"_"&amp;Q$3,データシート2!$A:$SI,MATCH($G$2&amp;"_"&amp;$B101,データシート2!$A$1:$SI$1,0),0)</f>
        <v>3</v>
      </c>
      <c r="R101" s="924">
        <f>VLOOKUP($D$3&amp;"_"&amp;R$3,データシート2!$A:$SI,MATCH($R$2&amp;"_"&amp;$B101,データシート2!$A$1:$SI$1,0),0)</f>
        <v>20.79</v>
      </c>
      <c r="S101" s="925">
        <f>VLOOKUP($D$3&amp;"_"&amp;S$3,データシート2!$A:$SI,MATCH($R$2&amp;"_"&amp;$B101,データシート2!$A$1:$SI$1,0),0)</f>
        <v>21.797000000000001</v>
      </c>
      <c r="T101" s="925">
        <f>VLOOKUP($D$3&amp;"_"&amp;T$3,データシート2!$A:$SI,MATCH($R$2&amp;"_"&amp;$B101,データシート2!$A$1:$SI$1,0),0)</f>
        <v>22.398</v>
      </c>
      <c r="U101" s="925">
        <f>VLOOKUP($D$3&amp;"_"&amp;U$3,データシート2!$A:$SI,MATCH($R$2&amp;"_"&amp;$B101,データシート2!$A$1:$SI$1,0),0)</f>
        <v>22.754000000000001</v>
      </c>
      <c r="V101" s="925">
        <f>VLOOKUP($D$3&amp;"_"&amp;V$3,データシート2!$A:$SI,MATCH($R$2&amp;"_"&amp;$B101,データシート2!$A$1:$SI$1,0),0)</f>
        <v>22.481999999999999</v>
      </c>
      <c r="W101" s="925">
        <f>VLOOKUP($D$3&amp;"_"&amp;W$3,データシート2!$A:$SI,MATCH($R$2&amp;"_"&amp;$B101,データシート2!$A$1:$SI$1,0),0)</f>
        <v>22.617999999999999</v>
      </c>
      <c r="X101" s="925">
        <f>VLOOKUP($D$3&amp;"_"&amp;X$3,データシート2!$A:$SI,MATCH($R$2&amp;"_"&amp;$B101,データシート2!$A$1:$SI$1,0),0)</f>
        <v>21.491</v>
      </c>
      <c r="Y101" s="925">
        <f>VLOOKUP($D$3&amp;"_"&amp;Y$3,データシート2!$A:$SI,MATCH($R$2&amp;"_"&amp;$B101,データシート2!$A$1:$SI$1,0),0)</f>
        <v>20.164000000000001</v>
      </c>
      <c r="Z101" s="925">
        <f>VLOOKUP($D$3&amp;"_"&amp;Z$3,データシート2!$A:$SI,MATCH($R$2&amp;"_"&amp;$B101,データシート2!$A$1:$SI$1,0),0)</f>
        <v>19.855</v>
      </c>
      <c r="AA101" s="925">
        <f>VLOOKUP($D$3&amp;"_"&amp;AA$3,データシート2!$A:$SI,MATCH($R$2&amp;"_"&amp;$B101,データシート2!$A$1:$SI$1,0),0)</f>
        <v>19.809000000000001</v>
      </c>
      <c r="AB101" s="926">
        <f>VLOOKUP($D$3&amp;"_"&amp;AB$3,データシート2!$A:$SI,MATCH($R$2&amp;"_"&amp;$B101,データシート2!$A$1:$SI$1,0),0)</f>
        <v>19.361000000000001</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12.840999999999999</v>
      </c>
      <c r="S102" s="928">
        <f>VLOOKUP($D$3&amp;"_"&amp;S$3,データシート2!$A:$SI,MATCH($R$2&amp;"_"&amp;$C102,データシート2!$A$1:$SI$1,0),0)</f>
        <v>12.086</v>
      </c>
      <c r="T102" s="928">
        <f>VLOOKUP($D$3&amp;"_"&amp;T$3,データシート2!$A:$SI,MATCH($R$2&amp;"_"&amp;$C102,データシート2!$A$1:$SI$1,0),0)</f>
        <v>11.83</v>
      </c>
      <c r="U102" s="928">
        <f>VLOOKUP($D$3&amp;"_"&amp;U$3,データシート2!$A:$SI,MATCH($R$2&amp;"_"&amp;$C102,データシート2!$A$1:$SI$1,0),0)</f>
        <v>11.821999999999999</v>
      </c>
      <c r="V102" s="928">
        <f>VLOOKUP($D$3&amp;"_"&amp;V$3,データシート2!$A:$SI,MATCH($R$2&amp;"_"&amp;$C102,データシート2!$A$1:$SI$1,0),0)</f>
        <v>11.401999999999999</v>
      </c>
      <c r="W102" s="928">
        <f>VLOOKUP($D$3&amp;"_"&amp;W$3,データシート2!$A:$SI,MATCH($R$2&amp;"_"&amp;$C102,データシート2!$A$1:$SI$1,0),0)</f>
        <v>11.452999999999999</v>
      </c>
      <c r="X102" s="928">
        <f>VLOOKUP($D$3&amp;"_"&amp;X$3,データシート2!$A:$SI,MATCH($R$2&amp;"_"&amp;$C102,データシート2!$A$1:$SI$1,0),0)</f>
        <v>10.629</v>
      </c>
      <c r="Y102" s="928">
        <f>VLOOKUP($D$3&amp;"_"&amp;Y$3,データシート2!$A:$SI,MATCH($R$2&amp;"_"&amp;$C102,データシート2!$A$1:$SI$1,0),0)</f>
        <v>9.657</v>
      </c>
      <c r="Z102" s="928">
        <f>VLOOKUP($D$3&amp;"_"&amp;Z$3,データシート2!$A:$SI,MATCH($R$2&amp;"_"&amp;$C102,データシート2!$A$1:$SI$1,0),0)</f>
        <v>8.532</v>
      </c>
      <c r="AA102" s="928">
        <f>VLOOKUP($D$3&amp;"_"&amp;AA$3,データシート2!$A:$SI,MATCH($R$2&amp;"_"&amp;$C102,データシート2!$A$1:$SI$1,0),0)</f>
        <v>7.5170000000000003</v>
      </c>
      <c r="AB102" s="929">
        <f>VLOOKUP($D$3&amp;"_"&amp;AB$3,データシート2!$A:$SI,MATCH($R$2&amp;"_"&amp;$C102,データシート2!$A$1:$SI$1,0),0)</f>
        <v>7.39</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2</v>
      </c>
      <c r="H105" s="751">
        <f>VLOOKUP($D$3&amp;"_"&amp;H$3,データシート2!$A:$SI,MATCH($G$2&amp;"_"&amp;$C105,データシート2!$A$1:$SI$1,0),0)</f>
        <v>2</v>
      </c>
      <c r="I105" s="751">
        <f>VLOOKUP($D$3&amp;"_"&amp;I$3,データシート2!$A:$SI,MATCH($G$2&amp;"_"&amp;$C105,データシート2!$A$1:$SI$1,0),0)</f>
        <v>2</v>
      </c>
      <c r="J105" s="751">
        <f>VLOOKUP($D$3&amp;"_"&amp;J$3,データシート2!$A:$SI,MATCH($G$2&amp;"_"&amp;$C105,データシート2!$A$1:$SI$1,0),0)</f>
        <v>2</v>
      </c>
      <c r="K105" s="752">
        <f>VLOOKUP($D$3&amp;"_"&amp;K$3,データシート2!$A:$SI,MATCH($G$2&amp;"_"&amp;$C105,データシート2!$A$1:$SI$1,0),0)</f>
        <v>2</v>
      </c>
      <c r="L105" s="752">
        <f>VLOOKUP($D$3&amp;"_"&amp;L$3,データシート2!$A:$SI,MATCH($G$2&amp;"_"&amp;$C105,データシート2!$A$1:$SI$1,0),0)</f>
        <v>2</v>
      </c>
      <c r="M105" s="752">
        <f>VLOOKUP($D$3&amp;"_"&amp;M$3,データシート2!$A:$SI,MATCH($G$2&amp;"_"&amp;$C105,データシート2!$A$1:$SI$1,0),0)</f>
        <v>2</v>
      </c>
      <c r="N105" s="752">
        <f>VLOOKUP($D$3&amp;"_"&amp;N$3,データシート2!$A:$SI,MATCH($G$2&amp;"_"&amp;$C105,データシート2!$A$1:$SI$1,0),0)</f>
        <v>2</v>
      </c>
      <c r="O105" s="752">
        <f>VLOOKUP($D$3&amp;"_"&amp;O$3,データシート2!$A:$SI,MATCH($G$2&amp;"_"&amp;$C105,データシート2!$A$1:$SI$1,0),0)</f>
        <v>2</v>
      </c>
      <c r="P105" s="752">
        <f>VLOOKUP($D$3&amp;"_"&amp;P$3,データシート2!$A:$SI,MATCH($G$2&amp;"_"&amp;$C105,データシート2!$A$1:$SI$1,0),0)</f>
        <v>2</v>
      </c>
      <c r="Q105" s="753">
        <f>VLOOKUP($D$3&amp;"_"&amp;Q$3,データシート2!$A:$SI,MATCH($G$2&amp;"_"&amp;$C105,データシート2!$A$1:$SI$1,0),0)</f>
        <v>2</v>
      </c>
      <c r="R105" s="930">
        <f>VLOOKUP($D$3&amp;"_"&amp;R$3,データシート2!$A:$SI,MATCH($R$2&amp;"_"&amp;$C105,データシート2!$A$1:$SI$1,0),0)</f>
        <v>7.9489999999999998</v>
      </c>
      <c r="S105" s="931">
        <f>VLOOKUP($D$3&amp;"_"&amp;S$3,データシート2!$A:$SI,MATCH($R$2&amp;"_"&amp;$C105,データシート2!$A$1:$SI$1,0),0)</f>
        <v>9.7110000000000003</v>
      </c>
      <c r="T105" s="931">
        <f>VLOOKUP($D$3&amp;"_"&amp;T$3,データシート2!$A:$SI,MATCH($R$2&amp;"_"&amp;$C105,データシート2!$A$1:$SI$1,0),0)</f>
        <v>10.568</v>
      </c>
      <c r="U105" s="931">
        <f>VLOOKUP($D$3&amp;"_"&amp;U$3,データシート2!$A:$SI,MATCH($R$2&amp;"_"&amp;$C105,データシート2!$A$1:$SI$1,0),0)</f>
        <v>10.932</v>
      </c>
      <c r="V105" s="931">
        <f>VLOOKUP($D$3&amp;"_"&amp;V$3,データシート2!$A:$SI,MATCH($R$2&amp;"_"&amp;$C105,データシート2!$A$1:$SI$1,0),0)</f>
        <v>11.08</v>
      </c>
      <c r="W105" s="931">
        <f>VLOOKUP($D$3&amp;"_"&amp;W$3,データシート2!$A:$SI,MATCH($R$2&amp;"_"&amp;$C105,データシート2!$A$1:$SI$1,0),0)</f>
        <v>11.164999999999999</v>
      </c>
      <c r="X105" s="931">
        <f>VLOOKUP($D$3&amp;"_"&amp;X$3,データシート2!$A:$SI,MATCH($R$2&amp;"_"&amp;$C105,データシート2!$A$1:$SI$1,0),0)</f>
        <v>10.862</v>
      </c>
      <c r="Y105" s="931">
        <f>VLOOKUP($D$3&amp;"_"&amp;Y$3,データシート2!$A:$SI,MATCH($R$2&amp;"_"&amp;$C105,データシート2!$A$1:$SI$1,0),0)</f>
        <v>10.507</v>
      </c>
      <c r="Z105" s="931">
        <f>VLOOKUP($D$3&amp;"_"&amp;Z$3,データシート2!$A:$SI,MATCH($R$2&amp;"_"&amp;$C105,データシート2!$A$1:$SI$1,0),0)</f>
        <v>11.323</v>
      </c>
      <c r="AA105" s="931">
        <f>VLOOKUP($D$3&amp;"_"&amp;AA$3,データシート2!$A:$SI,MATCH($R$2&amp;"_"&amp;$C105,データシート2!$A$1:$SI$1,0),0)</f>
        <v>12.292</v>
      </c>
      <c r="AB105" s="932">
        <f>VLOOKUP($D$3&amp;"_"&amp;AB$3,データシート2!$A:$SI,MATCH($R$2&amp;"_"&amp;$C105,データシート2!$A$1:$SI$1,0),0)</f>
        <v>11.971</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4.5570000000000004</v>
      </c>
      <c r="S110" s="925">
        <f>VLOOKUP($D$3&amp;"_"&amp;S$3,データシート2!$A:$SI,MATCH($R$2&amp;"_"&amp;$B110,データシート2!$A$1:$SI$1,0),0)</f>
        <v>4.9379999999999997</v>
      </c>
      <c r="T110" s="925">
        <f>VLOOKUP($D$3&amp;"_"&amp;T$3,データシート2!$A:$SI,MATCH($R$2&amp;"_"&amp;$B110,データシート2!$A$1:$SI$1,0),0)</f>
        <v>4.38</v>
      </c>
      <c r="U110" s="925">
        <f>VLOOKUP($D$3&amp;"_"&amp;U$3,データシート2!$A:$SI,MATCH($R$2&amp;"_"&amp;$B110,データシート2!$A$1:$SI$1,0),0)</f>
        <v>4.1820000000000004</v>
      </c>
      <c r="V110" s="925">
        <f>VLOOKUP($D$3&amp;"_"&amp;V$3,データシート2!$A:$SI,MATCH($R$2&amp;"_"&amp;$B110,データシート2!$A$1:$SI$1,0),0)</f>
        <v>3.2749999999999999</v>
      </c>
      <c r="W110" s="925">
        <f>VLOOKUP($D$3&amp;"_"&amp;W$3,データシート2!$A:$SI,MATCH($R$2&amp;"_"&amp;$B110,データシート2!$A$1:$SI$1,0),0)</f>
        <v>3.15</v>
      </c>
      <c r="X110" s="925">
        <f>VLOOKUP($D$3&amp;"_"&amp;X$3,データシート2!$A:$SI,MATCH($R$2&amp;"_"&amp;$B110,データシート2!$A$1:$SI$1,0),0)</f>
        <v>3.2429999999999999</v>
      </c>
      <c r="Y110" s="925">
        <f>VLOOKUP($D$3&amp;"_"&amp;Y$3,データシート2!$A:$SI,MATCH($R$2&amp;"_"&amp;$B110,データシート2!$A$1:$SI$1,0),0)</f>
        <v>3.1739999999999999</v>
      </c>
      <c r="Z110" s="925">
        <f>VLOOKUP($D$3&amp;"_"&amp;Z$3,データシート2!$A:$SI,MATCH($R$2&amp;"_"&amp;$B110,データシート2!$A$1:$SI$1,0),0)</f>
        <v>3.47</v>
      </c>
      <c r="AA110" s="925">
        <f>VLOOKUP($D$3&amp;"_"&amp;AA$3,データシート2!$A:$SI,MATCH($R$2&amp;"_"&amp;$B110,データシート2!$A$1:$SI$1,0),0)</f>
        <v>2.2909999999999999</v>
      </c>
      <c r="AB110" s="926">
        <f>VLOOKUP($D$3&amp;"_"&amp;AB$3,データシート2!$A:$SI,MATCH($R$2&amp;"_"&amp;$B110,データシート2!$A$1:$SI$1,0),0)</f>
        <v>2.97</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4.5570000000000004</v>
      </c>
      <c r="S111" s="928">
        <f>VLOOKUP($D$3&amp;"_"&amp;S$3,データシート2!$A:$SI,MATCH($R$2&amp;"_"&amp;$C111,データシート2!$A$1:$SI$1,0),0)</f>
        <v>4.9379999999999997</v>
      </c>
      <c r="T111" s="928">
        <f>VLOOKUP($D$3&amp;"_"&amp;T$3,データシート2!$A:$SI,MATCH($R$2&amp;"_"&amp;$C111,データシート2!$A$1:$SI$1,0),0)</f>
        <v>4.38</v>
      </c>
      <c r="U111" s="928">
        <f>VLOOKUP($D$3&amp;"_"&amp;U$3,データシート2!$A:$SI,MATCH($R$2&amp;"_"&amp;$C111,データシート2!$A$1:$SI$1,0),0)</f>
        <v>4.1820000000000004</v>
      </c>
      <c r="V111" s="928">
        <f>VLOOKUP($D$3&amp;"_"&amp;V$3,データシート2!$A:$SI,MATCH($R$2&amp;"_"&amp;$C111,データシート2!$A$1:$SI$1,0),0)</f>
        <v>3.2749999999999999</v>
      </c>
      <c r="W111" s="928">
        <f>VLOOKUP($D$3&amp;"_"&amp;W$3,データシート2!$A:$SI,MATCH($R$2&amp;"_"&amp;$C111,データシート2!$A$1:$SI$1,0),0)</f>
        <v>3.15</v>
      </c>
      <c r="X111" s="928">
        <f>VLOOKUP($D$3&amp;"_"&amp;X$3,データシート2!$A:$SI,MATCH($R$2&amp;"_"&amp;$C111,データシート2!$A$1:$SI$1,0),0)</f>
        <v>3.2429999999999999</v>
      </c>
      <c r="Y111" s="928">
        <f>VLOOKUP($D$3&amp;"_"&amp;Y$3,データシート2!$A:$SI,MATCH($R$2&amp;"_"&amp;$C111,データシート2!$A$1:$SI$1,0),0)</f>
        <v>3.1739999999999999</v>
      </c>
      <c r="Z111" s="928">
        <f>VLOOKUP($D$3&amp;"_"&amp;Z$3,データシート2!$A:$SI,MATCH($R$2&amp;"_"&amp;$C111,データシート2!$A$1:$SI$1,0),0)</f>
        <v>3.47</v>
      </c>
      <c r="AA111" s="928">
        <f>VLOOKUP($D$3&amp;"_"&amp;AA$3,データシート2!$A:$SI,MATCH($R$2&amp;"_"&amp;$C111,データシート2!$A$1:$SI$1,0),0)</f>
        <v>2.2909999999999999</v>
      </c>
      <c r="AB111" s="929">
        <f>VLOOKUP($D$3&amp;"_"&amp;AB$3,データシート2!$A:$SI,MATCH($R$2&amp;"_"&amp;$C111,データシート2!$A$1:$SI$1,0),0)</f>
        <v>2.97</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3</v>
      </c>
      <c r="H114" s="734">
        <f>VLOOKUP($D$3&amp;"_"&amp;H$3,データシート2!$A:$SI,MATCH($G$2&amp;"_"&amp;$B114,データシート2!$A$1:$SI$1,0),0)</f>
        <v>3</v>
      </c>
      <c r="I114" s="734">
        <f>VLOOKUP($D$3&amp;"_"&amp;I$3,データシート2!$A:$SI,MATCH($G$2&amp;"_"&amp;$B114,データシート2!$A$1:$SI$1,0),0)</f>
        <v>3</v>
      </c>
      <c r="J114" s="734">
        <f>VLOOKUP($D$3&amp;"_"&amp;J$3,データシート2!$A:$SI,MATCH($G$2&amp;"_"&amp;$B114,データシート2!$A$1:$SI$1,0),0)</f>
        <v>3</v>
      </c>
      <c r="K114" s="735">
        <f>VLOOKUP($D$3&amp;"_"&amp;K$3,データシート2!$A:$SI,MATCH($G$2&amp;"_"&amp;$B114,データシート2!$A$1:$SI$1,0),0)</f>
        <v>3</v>
      </c>
      <c r="L114" s="735">
        <f>VLOOKUP($D$3&amp;"_"&amp;L$3,データシート2!$A:$SI,MATCH($G$2&amp;"_"&amp;$B114,データシート2!$A$1:$SI$1,0),0)</f>
        <v>3</v>
      </c>
      <c r="M114" s="735">
        <f>VLOOKUP($D$3&amp;"_"&amp;M$3,データシート2!$A:$SI,MATCH($G$2&amp;"_"&amp;$B114,データシート2!$A$1:$SI$1,0),0)</f>
        <v>3</v>
      </c>
      <c r="N114" s="735">
        <f>VLOOKUP($D$3&amp;"_"&amp;N$3,データシート2!$A:$SI,MATCH($G$2&amp;"_"&amp;$B114,データシート2!$A$1:$SI$1,0),0)</f>
        <v>3</v>
      </c>
      <c r="O114" s="735">
        <f>VLOOKUP($D$3&amp;"_"&amp;O$3,データシート2!$A:$SI,MATCH($G$2&amp;"_"&amp;$B114,データシート2!$A$1:$SI$1,0),0)</f>
        <v>3</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7.9880000000000004</v>
      </c>
      <c r="S114" s="925">
        <f>VLOOKUP($D$3&amp;"_"&amp;S$3,データシート2!$A:$SI,MATCH($R$2&amp;"_"&amp;$B114,データシート2!$A$1:$SI$1,0),0)</f>
        <v>9.859</v>
      </c>
      <c r="T114" s="925">
        <f>VLOOKUP($D$3&amp;"_"&amp;T$3,データシート2!$A:$SI,MATCH($R$2&amp;"_"&amp;$B114,データシート2!$A$1:$SI$1,0),0)</f>
        <v>10.893000000000001</v>
      </c>
      <c r="U114" s="925">
        <f>VLOOKUP($D$3&amp;"_"&amp;U$3,データシート2!$A:$SI,MATCH($R$2&amp;"_"&amp;$B114,データシート2!$A$1:$SI$1,0),0)</f>
        <v>10.789</v>
      </c>
      <c r="V114" s="925">
        <f>VLOOKUP($D$3&amp;"_"&amp;V$3,データシート2!$A:$SI,MATCH($R$2&amp;"_"&amp;$B114,データシート2!$A$1:$SI$1,0),0)</f>
        <v>10.276</v>
      </c>
      <c r="W114" s="925">
        <f>VLOOKUP($D$3&amp;"_"&amp;W$3,データシート2!$A:$SI,MATCH($R$2&amp;"_"&amp;$B114,データシート2!$A$1:$SI$1,0),0)</f>
        <v>10.459</v>
      </c>
      <c r="X114" s="925">
        <f>VLOOKUP($D$3&amp;"_"&amp;X$3,データシート2!$A:$SI,MATCH($R$2&amp;"_"&amp;$B114,データシート2!$A$1:$SI$1,0),0)</f>
        <v>10.221</v>
      </c>
      <c r="Y114" s="925">
        <f>VLOOKUP($D$3&amp;"_"&amp;Y$3,データシート2!$A:$SI,MATCH($R$2&amp;"_"&amp;$B114,データシート2!$A$1:$SI$1,0),0)</f>
        <v>10.167</v>
      </c>
      <c r="Z114" s="925">
        <f>VLOOKUP($D$3&amp;"_"&amp;Z$3,データシート2!$A:$SI,MATCH($R$2&amp;"_"&amp;$B114,データシート2!$A$1:$SI$1,0),0)</f>
        <v>9.5340000000000007</v>
      </c>
      <c r="AA114" s="925">
        <f>VLOOKUP($D$3&amp;"_"&amp;AA$3,データシート2!$A:$SI,MATCH($R$2&amp;"_"&amp;$B114,データシート2!$A$1:$SI$1,0),0)</f>
        <v>5.5529999999999999</v>
      </c>
      <c r="AB114" s="926">
        <f>VLOOKUP($D$3&amp;"_"&amp;AB$3,データシート2!$A:$SI,MATCH($R$2&amp;"_"&amp;$B114,データシート2!$A$1:$SI$1,0),0)</f>
        <v>6.1959999999999997</v>
      </c>
    </row>
    <row r="115" spans="2:28" s="745" customFormat="1" ht="16.5" customHeight="1">
      <c r="B115" s="737"/>
      <c r="C115" s="738">
        <v>81</v>
      </c>
      <c r="D115" s="739" t="s">
        <v>631</v>
      </c>
      <c r="E115" s="738"/>
      <c r="F115" s="740"/>
      <c r="G115" s="754">
        <f>VLOOKUP($D$3&amp;"_"&amp;G$3,データシート2!$A:$SI,MATCH($G$2&amp;"_"&amp;$C115,データシート2!$A$1:$SI$1,0),0)</f>
        <v>3</v>
      </c>
      <c r="H115" s="742">
        <f>VLOOKUP($D$3&amp;"_"&amp;H$3,データシート2!$A:$SI,MATCH($G$2&amp;"_"&amp;$C115,データシート2!$A$1:$SI$1,0),0)</f>
        <v>3</v>
      </c>
      <c r="I115" s="742">
        <f>VLOOKUP($D$3&amp;"_"&amp;I$3,データシート2!$A:$SI,MATCH($G$2&amp;"_"&amp;$C115,データシート2!$A$1:$SI$1,0),0)</f>
        <v>3</v>
      </c>
      <c r="J115" s="742">
        <f>VLOOKUP($D$3&amp;"_"&amp;J$3,データシート2!$A:$SI,MATCH($G$2&amp;"_"&amp;$C115,データシート2!$A$1:$SI$1,0),0)</f>
        <v>3</v>
      </c>
      <c r="K115" s="743">
        <f>VLOOKUP($D$3&amp;"_"&amp;K$3,データシート2!$A:$SI,MATCH($G$2&amp;"_"&amp;$C115,データシート2!$A$1:$SI$1,0),0)</f>
        <v>3</v>
      </c>
      <c r="L115" s="743">
        <f>VLOOKUP($D$3&amp;"_"&amp;L$3,データシート2!$A:$SI,MATCH($G$2&amp;"_"&amp;$C115,データシート2!$A$1:$SI$1,0),0)</f>
        <v>3</v>
      </c>
      <c r="M115" s="743">
        <f>VLOOKUP($D$3&amp;"_"&amp;M$3,データシート2!$A:$SI,MATCH($G$2&amp;"_"&amp;$C115,データシート2!$A$1:$SI$1,0),0)</f>
        <v>3</v>
      </c>
      <c r="N115" s="743">
        <f>VLOOKUP($D$3&amp;"_"&amp;N$3,データシート2!$A:$SI,MATCH($G$2&amp;"_"&amp;$C115,データシート2!$A$1:$SI$1,0),0)</f>
        <v>3</v>
      </c>
      <c r="O115" s="743">
        <f>VLOOKUP($D$3&amp;"_"&amp;O$3,データシート2!$A:$SI,MATCH($G$2&amp;"_"&amp;$C115,データシート2!$A$1:$SI$1,0),0)</f>
        <v>3</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7.9880000000000004</v>
      </c>
      <c r="S115" s="928">
        <f>VLOOKUP($D$3&amp;"_"&amp;S$3,データシート2!$A:$SI,MATCH($R$2&amp;"_"&amp;$C115,データシート2!$A$1:$SI$1,0),0)</f>
        <v>9.859</v>
      </c>
      <c r="T115" s="928">
        <f>VLOOKUP($D$3&amp;"_"&amp;T$3,データシート2!$A:$SI,MATCH($R$2&amp;"_"&amp;$C115,データシート2!$A$1:$SI$1,0),0)</f>
        <v>10.893000000000001</v>
      </c>
      <c r="U115" s="928">
        <f>VLOOKUP($D$3&amp;"_"&amp;U$3,データシート2!$A:$SI,MATCH($R$2&amp;"_"&amp;$C115,データシート2!$A$1:$SI$1,0),0)</f>
        <v>10.789</v>
      </c>
      <c r="V115" s="928">
        <f>VLOOKUP($D$3&amp;"_"&amp;V$3,データシート2!$A:$SI,MATCH($R$2&amp;"_"&amp;$C115,データシート2!$A$1:$SI$1,0),0)</f>
        <v>10.276</v>
      </c>
      <c r="W115" s="928">
        <f>VLOOKUP($D$3&amp;"_"&amp;W$3,データシート2!$A:$SI,MATCH($R$2&amp;"_"&amp;$C115,データシート2!$A$1:$SI$1,0),0)</f>
        <v>10.459</v>
      </c>
      <c r="X115" s="928">
        <f>VLOOKUP($D$3&amp;"_"&amp;X$3,データシート2!$A:$SI,MATCH($R$2&amp;"_"&amp;$C115,データシート2!$A$1:$SI$1,0),0)</f>
        <v>10.221</v>
      </c>
      <c r="Y115" s="928">
        <f>VLOOKUP($D$3&amp;"_"&amp;Y$3,データシート2!$A:$SI,MATCH($R$2&amp;"_"&amp;$C115,データシート2!$A$1:$SI$1,0),0)</f>
        <v>10.167</v>
      </c>
      <c r="Z115" s="928">
        <f>VLOOKUP($D$3&amp;"_"&amp;Z$3,データシート2!$A:$SI,MATCH($R$2&amp;"_"&amp;$C115,データシート2!$A$1:$SI$1,0),0)</f>
        <v>9.5340000000000007</v>
      </c>
      <c r="AA115" s="928">
        <f>VLOOKUP($D$3&amp;"_"&amp;AA$3,データシート2!$A:$SI,MATCH($R$2&amp;"_"&amp;$C115,データシート2!$A$1:$SI$1,0),0)</f>
        <v>5.5529999999999999</v>
      </c>
      <c r="AB115" s="929">
        <f>VLOOKUP($D$3&amp;"_"&amp;AB$3,データシート2!$A:$SI,MATCH($R$2&amp;"_"&amp;$C115,データシート2!$A$1:$SI$1,0),0)</f>
        <v>6.1959999999999997</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0</v>
      </c>
      <c r="S117" s="925">
        <f>VLOOKUP($D$3&amp;"_"&amp;S$3,データシート2!$A:$SI,MATCH($R$2&amp;"_"&amp;$B117,データシート2!$A$1:$SI$1,0),0)</f>
        <v>3.1859999999999999</v>
      </c>
      <c r="T117" s="925">
        <f>VLOOKUP($D$3&amp;"_"&amp;T$3,データシート2!$A:$SI,MATCH($R$2&amp;"_"&amp;$B117,データシート2!$A$1:$SI$1,0),0)</f>
        <v>12.823</v>
      </c>
      <c r="U117" s="925">
        <f>VLOOKUP($D$3&amp;"_"&amp;U$3,データシート2!$A:$SI,MATCH($R$2&amp;"_"&amp;$B117,データシート2!$A$1:$SI$1,0),0)</f>
        <v>12.916</v>
      </c>
      <c r="V117" s="925">
        <f>VLOOKUP($D$3&amp;"_"&amp;V$3,データシート2!$A:$SI,MATCH($R$2&amp;"_"&amp;$B117,データシート2!$A$1:$SI$1,0),0)</f>
        <v>17.716999999999999</v>
      </c>
      <c r="W117" s="925">
        <f>VLOOKUP($D$3&amp;"_"&amp;W$3,データシート2!$A:$SI,MATCH($R$2&amp;"_"&amp;$B117,データシート2!$A$1:$SI$1,0),0)</f>
        <v>18.391999999999999</v>
      </c>
      <c r="X117" s="925">
        <f>VLOOKUP($D$3&amp;"_"&amp;X$3,データシート2!$A:$SI,MATCH($R$2&amp;"_"&amp;$B117,データシート2!$A$1:$SI$1,0),0)</f>
        <v>17.347999999999999</v>
      </c>
      <c r="Y117" s="925">
        <f>VLOOKUP($D$3&amp;"_"&amp;Y$3,データシート2!$A:$SI,MATCH($R$2&amp;"_"&amp;$B117,データシート2!$A$1:$SI$1,0),0)</f>
        <v>15.353999999999999</v>
      </c>
      <c r="Z117" s="925">
        <f>VLOOKUP($D$3&amp;"_"&amp;Z$3,データシート2!$A:$SI,MATCH($R$2&amp;"_"&amp;$B117,データシート2!$A$1:$SI$1,0),0)</f>
        <v>14.175000000000001</v>
      </c>
      <c r="AA117" s="925">
        <f>VLOOKUP($D$3&amp;"_"&amp;AA$3,データシート2!$A:$SI,MATCH($R$2&amp;"_"&amp;$B117,データシート2!$A$1:$SI$1,0),0)</f>
        <v>10.706</v>
      </c>
      <c r="AB117" s="926">
        <f>VLOOKUP($D$3&amp;"_"&amp;AB$3,データシート2!$A:$SI,MATCH($R$2&amp;"_"&amp;$B117,データシート2!$A$1:$SI$1,0),0)</f>
        <v>10.039999999999999</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1</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0</v>
      </c>
      <c r="S118" s="928">
        <f>VLOOKUP($D$3&amp;"_"&amp;S$3,データシート2!$A:$SI,MATCH($R$2&amp;"_"&amp;$C118,データシート2!$A$1:$SI$1,0),0)</f>
        <v>3.1859999999999999</v>
      </c>
      <c r="T118" s="928">
        <f>VLOOKUP($D$3&amp;"_"&amp;T$3,データシート2!$A:$SI,MATCH($R$2&amp;"_"&amp;$C118,データシート2!$A$1:$SI$1,0),0)</f>
        <v>12.823</v>
      </c>
      <c r="U118" s="928">
        <f>VLOOKUP($D$3&amp;"_"&amp;U$3,データシート2!$A:$SI,MATCH($R$2&amp;"_"&amp;$C118,データシート2!$A$1:$SI$1,0),0)</f>
        <v>12.916</v>
      </c>
      <c r="V118" s="928">
        <f>VLOOKUP($D$3&amp;"_"&amp;V$3,データシート2!$A:$SI,MATCH($R$2&amp;"_"&amp;$C118,データシート2!$A$1:$SI$1,0),0)</f>
        <v>17.716999999999999</v>
      </c>
      <c r="W118" s="928">
        <f>VLOOKUP($D$3&amp;"_"&amp;W$3,データシート2!$A:$SI,MATCH($R$2&amp;"_"&amp;$C118,データシート2!$A$1:$SI$1,0),0)</f>
        <v>18.391999999999999</v>
      </c>
      <c r="X118" s="928">
        <f>VLOOKUP($D$3&amp;"_"&amp;X$3,データシート2!$A:$SI,MATCH($R$2&amp;"_"&amp;$C118,データシート2!$A$1:$SI$1,0),0)</f>
        <v>17.347999999999999</v>
      </c>
      <c r="Y118" s="928">
        <f>VLOOKUP($D$3&amp;"_"&amp;Y$3,データシート2!$A:$SI,MATCH($R$2&amp;"_"&amp;$C118,データシート2!$A$1:$SI$1,0),0)</f>
        <v>15.353999999999999</v>
      </c>
      <c r="Z118" s="928">
        <f>VLOOKUP($D$3&amp;"_"&amp;Z$3,データシート2!$A:$SI,MATCH($R$2&amp;"_"&amp;$C118,データシート2!$A$1:$SI$1,0),0)</f>
        <v>14.175000000000001</v>
      </c>
      <c r="AA118" s="928">
        <f>VLOOKUP($D$3&amp;"_"&amp;AA$3,データシート2!$A:$SI,MATCH($R$2&amp;"_"&amp;$C118,データシート2!$A$1:$SI$1,0),0)</f>
        <v>10.706</v>
      </c>
      <c r="AB118" s="929">
        <f>VLOOKUP($D$3&amp;"_"&amp;AB$3,データシート2!$A:$SI,MATCH($R$2&amp;"_"&amp;$C118,データシート2!$A$1:$SI$1,0),0)</f>
        <v>10.039999999999999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8.0440000000000005</v>
      </c>
      <c r="S124" s="925">
        <f>VLOOKUP($D$3&amp;"_"&amp;S$3,データシート2!$A:$SI,MATCH($R$2&amp;"_"&amp;$B124,データシート2!$A$1:$SI$1,0),0)</f>
        <v>8.9529999999999994</v>
      </c>
      <c r="T124" s="925">
        <f>VLOOKUP($D$3&amp;"_"&amp;T$3,データシート2!$A:$SI,MATCH($R$2&amp;"_"&amp;$B124,データシート2!$A$1:$SI$1,0),0)</f>
        <v>9.5419999999999998</v>
      </c>
      <c r="U124" s="925">
        <f>VLOOKUP($D$3&amp;"_"&amp;U$3,データシート2!$A:$SI,MATCH($R$2&amp;"_"&amp;$B124,データシート2!$A$1:$SI$1,0),0)</f>
        <v>9.6460000000000008</v>
      </c>
      <c r="V124" s="925">
        <f>VLOOKUP($D$3&amp;"_"&amp;V$3,データシート2!$A:$SI,MATCH($R$2&amp;"_"&amp;$B124,データシート2!$A$1:$SI$1,0),0)</f>
        <v>41.161999999999999</v>
      </c>
      <c r="W124" s="925">
        <f>VLOOKUP($D$3&amp;"_"&amp;W$3,データシート2!$A:$SI,MATCH($R$2&amp;"_"&amp;$B124,データシート2!$A$1:$SI$1,0),0)</f>
        <v>39.020000000000003</v>
      </c>
      <c r="X124" s="925">
        <f>VLOOKUP($D$3&amp;"_"&amp;X$3,データシート2!$A:$SI,MATCH($R$2&amp;"_"&amp;$B124,データシート2!$A$1:$SI$1,0),0)</f>
        <v>30.545999999999999</v>
      </c>
      <c r="Y124" s="925">
        <f>VLOOKUP($D$3&amp;"_"&amp;Y$3,データシート2!$A:$SI,MATCH($R$2&amp;"_"&amp;$B124,データシート2!$A$1:$SI$1,0),0)</f>
        <v>48.918999999999997</v>
      </c>
      <c r="Z124" s="925">
        <f>VLOOKUP($D$3&amp;"_"&amp;Z$3,データシート2!$A:$SI,MATCH($R$2&amp;"_"&amp;$B124,データシート2!$A$1:$SI$1,0),0)</f>
        <v>8.1370000000000005</v>
      </c>
      <c r="AA124" s="925">
        <f>VLOOKUP($D$3&amp;"_"&amp;AA$3,データシート2!$A:$SI,MATCH($R$2&amp;"_"&amp;$B124,データシート2!$A$1:$SI$1,0),0)</f>
        <v>46.463999999999999</v>
      </c>
      <c r="AB124" s="926">
        <f>VLOOKUP($D$3&amp;"_"&amp;AB$3,データシート2!$A:$SI,MATCH($R$2&amp;"_"&amp;$B124,データシート2!$A$1:$SI$1,0),0)</f>
        <v>39.866999999999997</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33.799999999999997</v>
      </c>
      <c r="W125" s="941">
        <f>VLOOKUP($D$3&amp;"_"&amp;W$3,データシート2!$A:$SI,MATCH($R$2&amp;"_"&amp;$C125,データシート2!$A$1:$SI$1,0),0)</f>
        <v>33.299999999999997</v>
      </c>
      <c r="X125" s="941">
        <f>VLOOKUP($D$3&amp;"_"&amp;X$3,データシート2!$A:$SI,MATCH($R$2&amp;"_"&amp;$C125,データシート2!$A$1:$SI$1,0),0)</f>
        <v>25.943000000000001</v>
      </c>
      <c r="Y125" s="941">
        <f>VLOOKUP($D$3&amp;"_"&amp;Y$3,データシート2!$A:$SI,MATCH($R$2&amp;"_"&amp;$C125,データシート2!$A$1:$SI$1,0),0)</f>
        <v>40.694000000000003</v>
      </c>
      <c r="Z125" s="941">
        <f>VLOOKUP($D$3&amp;"_"&amp;Z$3,データシート2!$A:$SI,MATCH($R$2&amp;"_"&amp;$C125,データシート2!$A$1:$SI$1,0),0)</f>
        <v>0</v>
      </c>
      <c r="AA125" s="941">
        <f>VLOOKUP($D$3&amp;"_"&amp;AA$3,データシート2!$A:$SI,MATCH($R$2&amp;"_"&amp;$C125,データシート2!$A$1:$SI$1,0),0)</f>
        <v>38.533000000000001</v>
      </c>
      <c r="AB125" s="942">
        <f>VLOOKUP($D$3&amp;"_"&amp;AB$3,データシート2!$A:$SI,MATCH($R$2&amp;"_"&amp;$C125,データシート2!$A$1:$SI$1,0),0)</f>
        <v>32.491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1</v>
      </c>
      <c r="O132" s="752">
        <f>VLOOKUP($D$3&amp;"_"&amp;O$3,データシート2!$A:$SI,MATCH($G$2&amp;"_"&amp;$C132,データシート2!$A$1:$SI$1,0),0)</f>
        <v>1</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8.0440000000000005</v>
      </c>
      <c r="S132" s="931">
        <f>VLOOKUP($D$3&amp;"_"&amp;S$3,データシート2!$A:$SI,MATCH($R$2&amp;"_"&amp;$C132,データシート2!$A$1:$SI$1,0),0)</f>
        <v>8.9529999999999994</v>
      </c>
      <c r="T132" s="931">
        <f>VLOOKUP($D$3&amp;"_"&amp;T$3,データシート2!$A:$SI,MATCH($R$2&amp;"_"&amp;$C132,データシート2!$A$1:$SI$1,0),0)</f>
        <v>9.5419999999999998</v>
      </c>
      <c r="U132" s="931">
        <f>VLOOKUP($D$3&amp;"_"&amp;U$3,データシート2!$A:$SI,MATCH($R$2&amp;"_"&amp;$C132,データシート2!$A$1:$SI$1,0),0)</f>
        <v>9.6460000000000008</v>
      </c>
      <c r="V132" s="931">
        <f>VLOOKUP($D$3&amp;"_"&amp;V$3,データシート2!$A:$SI,MATCH($R$2&amp;"_"&amp;$C132,データシート2!$A$1:$SI$1,0),0)</f>
        <v>7.3620000000000001</v>
      </c>
      <c r="W132" s="931">
        <f>VLOOKUP($D$3&amp;"_"&amp;W$3,データシート2!$A:$SI,MATCH($R$2&amp;"_"&amp;$C132,データシート2!$A$1:$SI$1,0),0)</f>
        <v>5.72</v>
      </c>
      <c r="X132" s="931">
        <f>VLOOKUP($D$3&amp;"_"&amp;X$3,データシート2!$A:$SI,MATCH($R$2&amp;"_"&amp;$C132,データシート2!$A$1:$SI$1,0),0)</f>
        <v>4.6029999999999998</v>
      </c>
      <c r="Y132" s="931">
        <f>VLOOKUP($D$3&amp;"_"&amp;Y$3,データシート2!$A:$SI,MATCH($R$2&amp;"_"&amp;$C132,データシート2!$A$1:$SI$1,0),0)</f>
        <v>8.2249999999999996</v>
      </c>
      <c r="Z132" s="931">
        <f>VLOOKUP($D$3&amp;"_"&amp;Z$3,データシート2!$A:$SI,MATCH($R$2&amp;"_"&amp;$C132,データシート2!$A$1:$SI$1,0),0)</f>
        <v>8.1370000000000005</v>
      </c>
      <c r="AA132" s="931">
        <f>VLOOKUP($D$3&amp;"_"&amp;AA$3,データシート2!$A:$SI,MATCH($R$2&amp;"_"&amp;$C132,データシート2!$A$1:$SI$1,0),0)</f>
        <v>7.931</v>
      </c>
      <c r="AB132" s="932">
        <f>VLOOKUP($D$3&amp;"_"&amp;AB$3,データシート2!$A:$SI,MATCH($R$2&amp;"_"&amp;$C132,データシート2!$A$1:$SI$1,0),0)</f>
        <v>7.3760000000000003</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1</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10.734999999999999</v>
      </c>
      <c r="S133" s="925">
        <f>VLOOKUP($D$3&amp;"_"&amp;S$3,データシート2!$A:$SI,MATCH($R$2&amp;"_"&amp;$B133,データシート2!$A$1:$SI$1,0),0)</f>
        <v>8.86</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34.71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2</v>
      </c>
      <c r="H136" s="751">
        <f>VLOOKUP($D$3&amp;"_"&amp;H$3,データシート2!$A:$SI,MATCH($G$2&amp;"_"&amp;$C136,データシート2!$A$1:$SI$1,0),0)</f>
        <v>1</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10.734999999999999</v>
      </c>
      <c r="S136" s="931">
        <f>VLOOKUP($D$3&amp;"_"&amp;S$3,データシート2!$A:$SI,MATCH($R$2&amp;"_"&amp;$C136,データシート2!$A$1:$SI$1,0),0)</f>
        <v>8.86</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34.71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2025-03-04T09:31:36Z</dcterms:created>
  <dcterms:modified xsi:type="dcterms:W3CDTF">2025-03-04T09:31:36Z</dcterms:modified>
  <cp:category/>
  <cp:contentStatus/>
</cp:coreProperties>
</file>