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B849D98-FA89-4D7E-9316-4F1744ACA17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<sst xmlns="http://schemas.openxmlformats.org/spreadsheetml/2006/main" count="16739" uniqueCount="2444">
  <si>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</si>
  <si>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</si>
  <si>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</si>
  <si>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</si>
  <si>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</si>
  <si>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</si>
  <si>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</si>
  <si>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</si>
  <si>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</si>
  <si>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</si>
  <si>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</si>
  <si>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</si>
  <si>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</si>
  <si>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</si>
  <si>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</si>
  <si>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</si>
  <si>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</si>
  <si>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</si>
  <si>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</si>
  <si>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</si>
  <si>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</si>
  <si>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</si>
  <si>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</si>
  <si>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</si>
  <si>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</si>
  <si>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</si>
  <si>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</si>
  <si>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</si>
  <si>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</si>
  <si>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</si>
  <si>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</si>
  <si>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</si>
  <si>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</si>
  <si>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</si>
  <si>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</si>
  <si>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</si>
  <si>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</si>
  <si>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</si>
  <si>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</si>
  <si>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</si>
  <si>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</si>
  <si>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</si>
  <si>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</si>
  <si>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</si>
  <si>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</si>
  <si>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</si>
  <si>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</si>
  <si>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</si>
  <si>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</si>
  <si>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</si>
  <si>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</si>
  <si>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</si>
  <si>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</si>
  <si>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</si>
  <si>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</si>
  <si>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</si>
  <si>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</si>
  <si>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</si>
  <si>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</si>
  <si>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</si>
  <si>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</si>
  <si>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</si>
  <si>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</si>
  <si>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</si>
  <si>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</si>
  <si>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</si>
  <si>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</si>
  <si>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</si>
  <si>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</si>
  <si>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</si>
  <si>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</si>
  <si>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</si>
  <si>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</si>
  <si>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</si>
  <si>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</si>
  <si>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</si>
  <si>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</si>
  <si>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</si>
  <si>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</si>
  <si>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</si>
  <si>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</si>
  <si>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</si>
  <si>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</si>
  <si>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</si>
  <si>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</si>
  <si>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</si>
  <si>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</si>
  <si>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</si>
  <si>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</si>
  <si>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</si>
  <si>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</si>
  <si>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</si>
  <si>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</si>
  <si>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</si>
  <si>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</si>
  <si>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</si>
  <si>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</si>
  <si>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</si>
  <si>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</si>
  <si>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</si>
  <si>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</si>
  <si>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</si>
  <si>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</si>
  <si>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</si>
  <si>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</si>
  <si>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</si>
  <si>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</si>
  <si>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</si>
  <si>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</si>
  <si>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</si>
  <si>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</si>
  <si>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</si>
  <si>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</si>
  <si>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</si>
  <si>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</si>
  <si>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</si>
  <si>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</si>
  <si>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</si>
  <si>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</si>
  <si>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</si>
  <si>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</si>
  <si>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</si>
  <si>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</si>
  <si>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</si>
  <si>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</si>
  <si>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</si>
  <si>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</si>
  <si>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</si>
  <si>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</si>
  <si>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</si>
  <si>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</si>
  <si>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</si>
  <si>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</si>
  <si>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</si>
  <si>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</si>
  <si>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</si>
  <si>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</si>
  <si>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</si>
  <si>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</si>
  <si>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</si>
  <si>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</si>
  <si>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</si>
  <si>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</si>
  <si>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</si>
  <si>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</si>
  <si>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</si>
  <si>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</si>
  <si>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</si>
  <si>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</si>
  <si>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</si>
  <si>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</si>
  <si>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</si>
  <si>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</si>
  <si>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</si>
  <si>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</si>
  <si>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</si>
  <si>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</si>
  <si>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</si>
  <si>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</si>
  <si>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</si>
  <si>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</si>
  <si>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</si>
  <si>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</si>
  <si>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</si>
  <si>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</si>
  <si>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</si>
  <si>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</si>
  <si>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</si>
  <si>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</si>
  <si>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</si>
  <si>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</si>
  <si>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</si>
  <si>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</si>
  <si>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</si>
  <si>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</si>
  <si>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</si>
  <si>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</si>
  <si>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</si>
  <si>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</si>
  <si>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</si>
  <si>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</si>
  <si>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</si>
  <si>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</si>
  <si>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</si>
  <si>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</si>
  <si>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</si>
  <si>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</si>
  <si>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</si>
  <si>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</si>
  <si>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</si>
  <si>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</si>
  <si>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</si>
  <si>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</si>
  <si>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</si>
  <si>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</si>
  <si>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</si>
  <si>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</si>
  <si>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</si>
  <si>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</si>
  <si>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</si>
  <si>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</si>
  <si>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</si>
  <si>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</si>
  <si>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</si>
  <si>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</si>
  <si>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</si>
  <si>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</si>
  <si>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</si>
  <si>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</si>
  <si>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</si>
  <si>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</si>
  <si>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</si>
  <si>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</si>
  <si>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</si>
  <si>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</si>
  <si>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</si>
  <si>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</si>
  <si>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</si>
  <si>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</si>
  <si>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</si>
  <si>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</si>
  <si>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</si>
  <si>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</si>
  <si>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</si>
  <si>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</si>
  <si>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</si>
  <si>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</si>
  <si>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</si>
  <si>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</si>
  <si>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</si>
  <si>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</si>
  <si>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</si>
  <si>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</si>
  <si>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</si>
  <si>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</si>
  <si>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</si>
  <si>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</si>
  <si>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</si>
  <si>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</si>
  <si>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</si>
  <si>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</si>
  <si>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</si>
  <si>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</si>
  <si>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</si>
  <si>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</si>
  <si>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</si>
  <si>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</si>
  <si>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</si>
  <si>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</si>
  <si>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</si>
  <si>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</si>
  <si>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</si>
  <si>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</si>
  <si>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</si>
  <si>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</si>
  <si>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</si>
  <si>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</si>
  <si>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</si>
  <si>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</si>
  <si>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</si>
  <si>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</si>
  <si>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</si>
  <si>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</si>
  <si>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</si>
  <si>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</si>
  <si>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</si>
  <si>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</si>
  <si>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</si>
  <si>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</si>
  <si>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</si>
  <si>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</si>
  <si>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</si>
  <si>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</si>
  <si>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</si>
  <si>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</si>
  <si>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</si>
  <si>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</si>
  <si>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</si>
  <si>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</si>
  <si>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</si>
  <si>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</si>
  <si>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</si>
  <si>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</si>
  <si>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</si>
  <si>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</si>
  <si>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</si>
  <si>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</si>
  <si>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</si>
  <si>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</si>
  <si>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</si>
  <si>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</si>
  <si>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</si>
  <si>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</si>
  <si>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</si>
  <si>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</si>
  <si>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</si>
  <si>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</si>
  <si>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</si>
  <si>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</si>
  <si>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</si>
  <si>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</si>
  <si>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</si>
  <si>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</si>
  <si>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</si>
  <si>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</si>
  <si>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</si>
  <si>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</si>
  <si>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</si>
  <si>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</si>
  <si>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</si>
  <si>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</si>
  <si>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</si>
  <si>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</si>
  <si>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</si>
  <si>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</si>
  <si>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</si>
  <si>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</si>
  <si>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</si>
  <si>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</si>
  <si>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</si>
  <si>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</si>
  <si>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</si>
  <si>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</si>
  <si>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</si>
  <si>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</si>
  <si>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</si>
  <si>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</si>
  <si>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</si>
  <si>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</si>
  <si>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</si>
  <si>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</si>
  <si>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</si>
  <si>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</si>
  <si>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</si>
  <si>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</si>
  <si>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</si>
  <si>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</si>
  <si>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</si>
  <si>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</si>
  <si>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</si>
  <si>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</si>
  <si>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</si>
  <si>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</si>
  <si>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</si>
  <si>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</si>
  <si>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</si>
  <si>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</si>
  <si>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</si>
  <si>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</si>
  <si>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</si>
  <si>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</si>
  <si>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</si>
  <si>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</si>
  <si>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</si>
  <si>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</si>
  <si>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</si>
  <si>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</si>
  <si>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</si>
  <si>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</si>
  <si>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</si>
  <si>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</si>
  <si>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</si>
  <si>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</si>
  <si>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</si>
  <si>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</si>
  <si>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</si>
  <si>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</si>
  <si>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</si>
  <si>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</si>
  <si>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</si>
  <si>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</si>
  <si>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</si>
  <si>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</si>
  <si>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</si>
  <si>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</si>
  <si>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</si>
  <si>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</si>
  <si>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</si>
  <si>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</si>
  <si>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</si>
  <si>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</si>
  <si>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</si>
  <si>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</si>
  <si>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</si>
  <si>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</si>
  <si>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</si>
  <si>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</si>
  <si>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</si>
  <si>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</si>
  <si>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</si>
  <si>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</si>
  <si>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</si>
  <si>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</si>
  <si>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</si>
  <si>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</si>
  <si>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</si>
  <si>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</si>
  <si>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</si>
  <si>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</si>
  <si>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</si>
  <si>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</si>
  <si>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</si>
  <si>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</si>
  <si>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</si>
  <si>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</si>
  <si>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</si>
  <si>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</si>
  <si>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</si>
  <si>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</si>
  <si>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</si>
  <si>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</si>
  <si>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</si>
  <si>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</si>
  <si>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</si>
  <si>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</si>
  <si>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</si>
  <si>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</si>
  <si>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</si>
  <si>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</si>
  <si>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</si>
  <si>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</si>
  <si>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</si>
  <si>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</si>
  <si>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</si>
  <si>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</si>
  <si>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</si>
  <si>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</si>
  <si>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</si>
  <si>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</si>
  <si>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</si>
  <si>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</si>
  <si>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</si>
  <si>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</si>
  <si>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</si>
  <si>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</si>
  <si>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</si>
  <si>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</si>
  <si>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</si>
  <si>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</si>
  <si>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</si>
  <si>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</si>
  <si>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</si>
  <si>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</si>
  <si>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</si>
  <si>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</si>
  <si>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</si>
  <si>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</si>
  <si>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</si>
  <si>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</si>
  <si>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</si>
  <si>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</si>
  <si>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</si>
  <si>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</si>
  <si>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</si>
  <si>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</si>
  <si>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</si>
  <si>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</si>
  <si>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</si>
  <si>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</si>
  <si>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</si>
  <si>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</si>
  <si>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</si>
  <si>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</si>
  <si>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</si>
  <si>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</si>
  <si>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</si>
  <si>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</si>
  <si>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</si>
  <si>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</si>
  <si>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</si>
  <si>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</si>
  <si>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</si>
  <si>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</si>
  <si>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</si>
  <si>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</si>
  <si>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</si>
  <si>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</si>
  <si>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</si>
  <si>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</si>
  <si>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</si>
  <si>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</si>
  <si>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</si>
  <si>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</si>
  <si>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</si>
  <si>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</si>
  <si>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</si>
  <si>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</si>
  <si>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</si>
  <si>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</si>
  <si>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</si>
  <si>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</si>
  <si>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</si>
  <si>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</si>
  <si>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</si>
  <si>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</si>
  <si>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</si>
  <si>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</si>
  <si>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</si>
  <si>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</si>
  <si>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</si>
  <si>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</si>
  <si>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</si>
  <si>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</si>
  <si>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</si>
  <si>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</si>
  <si>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</si>
  <si>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</si>
  <si>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</si>
  <si>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</si>
  <si>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</si>
  <si>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</si>
  <si>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</si>
  <si>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</si>
  <si>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</si>
  <si>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</si>
  <si>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</si>
  <si>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</si>
  <si>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</si>
  <si>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</si>
  <si>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</si>
  <si>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</si>
  <si>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</si>
  <si>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</si>
  <si>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</si>
  <si>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</si>
  <si>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</si>
  <si>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</si>
  <si>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</si>
  <si>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</si>
  <si>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</si>
  <si>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</si>
  <si>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</si>
  <si>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</si>
  <si>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</si>
  <si>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</si>
  <si>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</si>
  <si>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</si>
  <si>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</si>
  <si>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</si>
  <si>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</si>
  <si>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</si>
  <si>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</si>
  <si>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</si>
  <si>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</si>
  <si>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</si>
  <si>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</si>
  <si>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</si>
  <si>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</si>
  <si>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</si>
  <si>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</si>
  <si>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</si>
  <si>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</si>
  <si>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</si>
  <si>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</si>
  <si>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</si>
  <si>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</si>
  <si>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</si>
  <si>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</si>
  <si>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</si>
  <si>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</si>
  <si>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</si>
  <si>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</si>
  <si>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</si>
  <si>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</si>
  <si>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</si>
  <si>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</si>
  <si>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</si>
  <si>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</si>
  <si>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</si>
  <si>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</si>
  <si>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</si>
  <si>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</si>
  <si>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</si>
  <si>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</si>
  <si>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</si>
  <si>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</si>
  <si>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</si>
  <si>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</si>
  <si>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</si>
  <si>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</si>
  <si>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</si>
  <si>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</si>
  <si>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</si>
  <si>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</si>
  <si>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</si>
  <si>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</si>
  <si>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</si>
  <si>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</si>
  <si>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</si>
  <si>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</si>
  <si>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</si>
  <si>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</si>
  <si>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</si>
  <si>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</si>
  <si>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</si>
  <si>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</si>
  <si>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</si>
  <si>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</si>
  <si>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</si>
  <si>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</si>
  <si>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</si>
  <si>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</si>
  <si>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</si>
  <si>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</si>
  <si>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</si>
  <si>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</si>
  <si>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</si>
  <si>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</si>
  <si>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</si>
  <si>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</si>
  <si>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</si>
  <si>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</si>
  <si>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</si>
  <si>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</si>
  <si>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</si>
  <si>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</si>
  <si>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</si>
  <si>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</si>
  <si>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</si>
  <si>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</si>
  <si>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</si>
  <si>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</si>
  <si>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</si>
  <si>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</si>
  <si>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</si>
  <si>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</si>
  <si>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</si>
  <si>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</si>
  <si>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</si>
  <si>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</si>
  <si>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</si>
  <si>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</si>
  <si>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</si>
  <si>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</si>
  <si>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</si>
  <si>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</si>
  <si>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</si>
  <si>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</si>
  <si>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</si>
  <si>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</si>
  <si>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</si>
  <si>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</si>
  <si>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</si>
  <si>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</si>
  <si>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</si>
  <si>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</si>
  <si>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</si>
  <si>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</si>
  <si>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</si>
  <si>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</si>
  <si>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</si>
  <si>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</si>
  <si>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</si>
  <si>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</si>
  <si>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</si>
  <si>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</si>
  <si>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</si>
  <si>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</si>
  <si>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</si>
  <si>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</si>
  <si>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</si>
  <si>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</si>
  <si>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</si>
  <si>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</si>
  <si>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</si>
  <si>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</si>
  <si>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</si>
  <si>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</si>
  <si>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</si>
  <si>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</si>
  <si>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</si>
  <si>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</si>
  <si>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</si>
  <si>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</si>
  <si>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</si>
  <si>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</si>
  <si>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</si>
  <si>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</si>
  <si>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</si>
  <si>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</si>
  <si>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</si>
  <si>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</si>
  <si>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</si>
  <si>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</si>
  <si>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</si>
  <si>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</si>
  <si>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</si>
  <si>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</si>
  <si>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</si>
  <si>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</si>
  <si>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</si>
  <si>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</si>
  <si>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</si>
  <si>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</si>
  <si>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</si>
  <si>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</si>
  <si>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</si>
  <si>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</si>
  <si>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</si>
  <si>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</si>
  <si>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</si>
  <si>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</si>
  <si>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</si>
  <si>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</si>
  <si>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</si>
  <si>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</si>
  <si>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</si>
  <si>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</si>
  <si>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</si>
  <si>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</si>
  <si>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</si>
  <si>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</si>
  <si>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</si>
  <si>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</si>
  <si>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</si>
  <si>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</si>
  <si>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</si>
  <si>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</si>
  <si>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</si>
  <si>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</si>
  <si>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</si>
  <si>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</si>
  <si>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</si>
  <si>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</si>
  <si>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</si>
  <si>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</si>
  <si>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</si>
  <si>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</si>
  <si>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</si>
  <si>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</si>
  <si>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</si>
  <si>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</si>
  <si>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</si>
  <si>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</si>
  <si>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</si>
  <si>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</si>
  <si>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</si>
  <si>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</si>
  <si>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</si>
  <si>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</si>
  <si>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</si>
  <si>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</si>
  <si>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</si>
  <si>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</si>
  <si>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</si>
  <si>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</si>
  <si>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</si>
  <si>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</si>
  <si>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</si>
  <si>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</si>
  <si>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</si>
  <si>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</si>
  <si>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</si>
  <si>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</si>
  <si>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</si>
  <si>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</si>
  <si>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</si>
  <si>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</si>
  <si>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</si>
  <si>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</si>
  <si>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</si>
  <si>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</si>
  <si>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</si>
  <si>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</si>
  <si>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</si>
  <si>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</si>
  <si>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</si>
  <si>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</si>
  <si>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</si>
  <si>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</si>
  <si>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</si>
  <si>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</si>
  <si>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</si>
  <si>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</si>
  <si>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</si>
  <si>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</si>
  <si>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</si>
  <si>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</si>
  <si>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</si>
  <si>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</si>
  <si>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</si>
  <si>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</si>
  <si>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</si>
  <si>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</si>
  <si>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</si>
  <si>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</si>
  <si>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</si>
  <si>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</si>
  <si>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</si>
  <si>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</si>
  <si>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</si>
  <si>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</si>
  <si>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</si>
  <si>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</si>
  <si>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</si>
  <si>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</si>
  <si>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</si>
  <si>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</si>
  <si>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</si>
  <si>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</si>
  <si>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</si>
  <si>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</si>
  <si>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</si>
  <si>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</si>
  <si>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</si>
  <si>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</si>
  <si>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</si>
  <si>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</si>
  <si>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</si>
  <si>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</si>
  <si>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</si>
  <si>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</si>
  <si>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</si>
  <si>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</si>
  <si>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</si>
  <si>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</si>
  <si>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</si>
  <si>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</si>
  <si>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</si>
  <si>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</si>
  <si>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</si>
  <si>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</si>
  <si>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</si>
  <si>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</si>
  <si>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</si>
  <si>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</si>
  <si>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</si>
  <si>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</si>
  <si>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</si>
  <si>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</si>
  <si>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</si>
  <si>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</si>
  <si>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</si>
  <si>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</si>
  <si>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</si>
  <si>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</si>
  <si>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</si>
  <si>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</si>
  <si>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</si>
  <si>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</si>
  <si>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</si>
  <si>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</si>
  <si>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</si>
  <si>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</si>
  <si>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</si>
  <si>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</si>
  <si>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</si>
  <si>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</si>
  <si>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</si>
  <si>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</si>
  <si>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</si>
  <si>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</si>
  <si>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</si>
  <si>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</si>
  <si>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</si>
  <si>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</si>
  <si>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</si>
  <si>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</si>
  <si>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</si>
  <si>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</si>
  <si>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</si>
  <si>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</si>
  <si>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</si>
  <si>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</si>
  <si>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</si>
  <si>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</si>
  <si>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</si>
  <si>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</si>
  <si>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</si>
  <si>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</si>
  <si>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</si>
  <si>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</si>
  <si>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</si>
  <si>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</si>
  <si>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</si>
  <si>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</si>
  <si>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</si>
  <si>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</si>
  <si>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</si>
  <si>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</si>
  <si>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</si>
  <si>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</si>
  <si>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</si>
  <si>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</si>
  <si>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</si>
  <si>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</si>
  <si>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</si>
  <si>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</si>
  <si>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</si>
  <si>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</si>
  <si>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</si>
  <si>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</si>
  <si>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</si>
  <si>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</si>
  <si>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</si>
  <si>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</si>
  <si>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</si>
  <si>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</si>
  <si>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</si>
  <si>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</si>
  <si>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</si>
  <si>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</si>
  <si>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</si>
  <si>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</si>
  <si>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</si>
  <si>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</si>
  <si>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</si>
  <si>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</si>
  <si>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</si>
  <si>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</si>
  <si>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</si>
  <si>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</si>
  <si>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</si>
  <si>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</si>
  <si>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</si>
  <si>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</si>
  <si>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</si>
  <si>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</si>
  <si>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</si>
  <si>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</si>
  <si>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</si>
  <si>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</si>
  <si>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</si>
  <si>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</si>
  <si>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</si>
  <si>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</si>
  <si>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</si>
  <si>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</si>
  <si>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</si>
  <si>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</si>
  <si>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</si>
  <si>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</si>
  <si>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</si>
  <si>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</si>
  <si>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</si>
  <si>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</si>
  <si>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</si>
  <si>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</si>
  <si>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</si>
  <si>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</si>
  <si>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</si>
  <si>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</si>
  <si>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</si>
  <si>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</si>
  <si>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</si>
  <si>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</si>
  <si>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</si>
  <si>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</si>
  <si>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</si>
  <si>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</si>
  <si>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</si>
  <si>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</si>
  <si>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</si>
  <si>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</si>
  <si>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</si>
  <si>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</si>
  <si>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</si>
  <si>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</si>
  <si>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</si>
  <si>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</si>
  <si>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</si>
  <si>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</si>
  <si>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</si>
  <si>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</si>
  <si>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</si>
  <si>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</si>
  <si>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</si>
  <si>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</si>
  <si>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</si>
  <si>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</si>
  <si>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</si>
  <si>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</si>
  <si>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</si>
  <si>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</si>
  <si>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</si>
  <si>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</si>
  <si>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</si>
  <si>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</si>
  <si>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</si>
  <si>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</si>
  <si>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</si>
  <si>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</si>
  <si>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</si>
  <si>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</si>
  <si>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</si>
  <si>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</si>
  <si>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</si>
  <si>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</si>
  <si>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</si>
  <si>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</si>
  <si>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</si>
  <si>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</si>
  <si>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</si>
  <si>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</si>
  <si>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</si>
  <si>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</si>
  <si>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</si>
  <si>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</si>
  <si>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</si>
  <si>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</si>
  <si>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</si>
  <si>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</si>
  <si>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</si>
  <si>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</si>
  <si>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</si>
  <si>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</si>
  <si>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</si>
  <si>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</si>
  <si>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</si>
  <si>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</si>
  <si>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</si>
  <si>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</si>
  <si>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</si>
  <si>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</si>
  <si>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</si>
  <si>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</si>
  <si>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</si>
  <si>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</si>
  <si>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</si>
  <si>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</si>
  <si>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</si>
  <si>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</si>
  <si>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</si>
  <si>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</si>
  <si>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</si>
  <si>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</si>
  <si>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</si>
  <si>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</si>
  <si>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</si>
  <si>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</si>
  <si>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</si>
  <si>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</si>
  <si>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</si>
  <si>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</si>
  <si>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</si>
  <si>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</si>
  <si>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</si>
  <si>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</si>
  <si>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</si>
  <si>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</si>
  <si>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</si>
  <si>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</si>
  <si>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</si>
  <si>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</si>
  <si>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</si>
  <si>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</si>
  <si>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</si>
  <si>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</si>
  <si>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</si>
  <si>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</si>
  <si>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</si>
  <si>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</si>
  <si>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</si>
  <si>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</si>
  <si>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</si>
  <si>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</si>
  <si>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</si>
  <si>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</si>
  <si>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</si>
  <si>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</si>
  <si>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</si>
  <si>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</si>
  <si>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</si>
  <si>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</si>
  <si>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</si>
  <si>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</si>
  <si>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</si>
  <si>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</si>
  <si>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</si>
  <si>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</si>
  <si>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</si>
  <si>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</si>
  <si>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</si>
  <si>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</si>
  <si>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</si>
  <si>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</si>
  <si>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</si>
  <si>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</si>
  <si>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</si>
  <si>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</si>
  <si>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</si>
  <si>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</si>
  <si>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</si>
  <si>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</si>
  <si>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</si>
  <si>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</si>
  <si>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</si>
  <si>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</si>
  <si>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</si>
  <si>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</si>
  <si>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</si>
  <si>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</si>
  <si>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</si>
  <si>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</si>
  <si>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</si>
  <si>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</si>
  <si>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</si>
  <si>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</si>
  <si>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</si>
  <si>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</si>
  <si>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</si>
  <si>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</si>
  <si>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</si>
  <si>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</si>
  <si>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</si>
  <si>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</si>
  <si>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</si>
  <si>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</si>
  <si>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</si>
  <si>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</si>
  <si>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</si>
  <si>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</si>
  <si>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</si>
  <si>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</si>
  <si>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</si>
  <si>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</si>
  <si>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</si>
  <si>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</si>
  <si>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</si>
  <si>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</si>
  <si>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</si>
  <si>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</si>
  <si>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</si>
  <si>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</si>
  <si>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</si>
  <si>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</si>
  <si>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</si>
  <si>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</si>
  <si>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</si>
  <si>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</si>
  <si>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</si>
  <si>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</si>
  <si>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</si>
  <si>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</si>
  <si>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</si>
  <si>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</si>
  <si>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</si>
  <si>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</si>
  <si>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</si>
  <si>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</si>
  <si>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</si>
  <si>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</si>
  <si>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</si>
  <si>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</si>
  <si>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</si>
  <si>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</si>
  <si>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</si>
  <si>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</si>
  <si>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</si>
  <si>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</si>
  <si>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</si>
  <si>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</si>
  <si>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</si>
  <si>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</si>
  <si>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</si>
  <si>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</si>
  <si>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</si>
  <si>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</si>
  <si>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</si>
  <si>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</si>
  <si>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</si>
  <si>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</si>
  <si>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</si>
  <si>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</si>
  <si>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</si>
  <si>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</si>
  <si>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</si>
  <si>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</si>
  <si>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</si>
  <si>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</si>
  <si>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</si>
  <si>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</si>
  <si>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</si>
  <si>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</si>
  <si>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</si>
  <si>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</si>
  <si>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</si>
  <si>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</si>
  <si>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</si>
  <si>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</si>
  <si>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</si>
  <si>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</si>
  <si>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</si>
  <si>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</si>
  <si>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</si>
  <si>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</si>
  <si>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</si>
  <si>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</si>
  <si>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</si>
  <si>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</si>
  <si>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</si>
  <si>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</si>
  <si>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</si>
  <si>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</si>
  <si>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</si>
  <si>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</si>
  <si>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</si>
  <si>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</si>
  <si>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</si>
  <si>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</si>
  <si>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</si>
  <si>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</si>
  <si>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</si>
  <si>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</si>
  <si>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</si>
  <si>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</si>
  <si>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</si>
  <si>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</si>
  <si>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</si>
  <si>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</si>
  <si>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</si>
  <si>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</si>
  <si>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</si>
  <si>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</si>
  <si>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</si>
  <si>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</si>
  <si>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</si>
  <si>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</si>
  <si>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</si>
  <si>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</si>
  <si>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</si>
  <si>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</si>
  <si>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</si>
  <si>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</si>
  <si>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</si>
  <si>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</si>
  <si>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</si>
  <si>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</si>
  <si>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</si>
  <si>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</si>
  <si>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</si>
  <si>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</si>
  <si>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</si>
  <si>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</si>
  <si>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</si>
  <si>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</si>
  <si>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</si>
  <si>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</si>
  <si>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</si>
  <si>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</si>
  <si>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</si>
  <si>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</si>
  <si>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</si>
  <si>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</si>
  <si>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</si>
  <si>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</si>
  <si>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</si>
  <si>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</si>
  <si>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</si>
  <si>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</si>
  <si>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</si>
  <si>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</si>
  <si>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</si>
  <si>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</si>
  <si>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</si>
  <si>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</si>
  <si>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</si>
  <si>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</si>
  <si>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</si>
  <si>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</si>
  <si>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</si>
  <si>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</si>
  <si>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</si>
  <si>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</si>
  <si>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</si>
  <si>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</si>
  <si>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</si>
  <si>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</si>
  <si>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</si>
  <si>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</si>
  <si>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</si>
  <si>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</si>
  <si>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</si>
  <si>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</si>
  <si>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</si>
  <si>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</si>
  <si>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</si>
  <si>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</si>
  <si>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</si>
  <si>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</si>
  <si>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</si>
  <si>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</si>
  <si>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</si>
  <si>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</si>
  <si>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</si>
  <si>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</si>
  <si>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</si>
  <si>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</si>
  <si>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</si>
  <si>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</si>
  <si>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</si>
  <si>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</si>
  <si>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</si>
  <si>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</si>
  <si>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</si>
  <si>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</si>
  <si>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</si>
  <si>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</si>
  <si>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</si>
  <si>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</si>
  <si>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</si>
  <si>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</si>
  <si>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</si>
  <si>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</si>
  <si>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</si>
  <si>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</si>
  <si>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</si>
  <si>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</si>
  <si>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</si>
  <si>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</si>
  <si>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</si>
  <si>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</si>
  <si>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</si>
  <si>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</si>
  <si>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</si>
  <si>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</si>
  <si>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</si>
  <si>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</si>
  <si>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</si>
  <si>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</si>
  <si>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</si>
  <si>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</si>
  <si>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</si>
  <si>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</si>
  <si>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</si>
  <si>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</si>
  <si>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</si>
  <si>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</si>
  <si>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</si>
  <si>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</si>
  <si>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</si>
  <si>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</si>
  <si>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</si>
  <si>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</si>
  <si>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</si>
  <si>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</si>
  <si>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</si>
  <si>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</si>
  <si>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</si>
  <si>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</si>
  <si>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</si>
  <si>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</si>
  <si>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</si>
  <si>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</si>
  <si>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</si>
  <si>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</si>
  <si>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</si>
  <si>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</si>
  <si>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</si>
  <si>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</si>
  <si>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</si>
  <si>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</si>
  <si>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</si>
  <si>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</si>
  <si>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</si>
  <si>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</si>
  <si>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</si>
  <si>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</si>
  <si>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</si>
  <si>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</si>
  <si>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</si>
  <si>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</si>
  <si>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</si>
  <si>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</si>
  <si>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</si>
  <si>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</si>
  <si>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</si>
  <si>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</si>
  <si>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</si>
  <si>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</si>
  <si>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</si>
  <si>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</si>
  <si>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</si>
  <si>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</si>
  <si>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</si>
  <si>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</si>
  <si>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</si>
  <si>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</si>
  <si>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</si>
  <si>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</si>
  <si>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</si>
  <si>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</si>
  <si>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</si>
  <si>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</si>
  <si>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</si>
  <si>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</si>
  <si>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</si>
  <si>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</si>
  <si>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</si>
  <si>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</si>
  <si>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</si>
  <si>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</si>
  <si>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</si>
  <si>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</si>
  <si>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</si>
  <si>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</si>
  <si>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</si>
  <si>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</si>
  <si>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</si>
  <si>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</si>
  <si>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</si>
  <si>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</si>
  <si>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</si>
  <si>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</si>
  <si>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</si>
  <si>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</si>
  <si>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</si>
  <si>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</si>
  <si>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</si>
  <si>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</si>
  <si>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</si>
  <si>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</si>
  <si>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</si>
  <si>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</si>
  <si>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</si>
  <si>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</si>
  <si>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</si>
  <si>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</si>
  <si>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</si>
  <si>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</si>
  <si>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</si>
  <si>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</si>
  <si>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</si>
  <si>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</si>
  <si>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</si>
  <si>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</si>
  <si>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</si>
  <si>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</si>
  <si>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</si>
  <si>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</si>
  <si>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</si>
  <si>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</si>
  <si>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</si>
  <si>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</si>
  <si>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</si>
  <si>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</si>
  <si>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</si>
  <si>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</si>
  <si>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</si>
  <si>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</si>
  <si>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</si>
  <si>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</si>
  <si>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</si>
  <si>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</si>
  <si>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</si>
  <si>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</si>
  <si>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</si>
  <si>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</si>
  <si>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</si>
  <si>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</si>
  <si>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</si>
  <si>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</si>
  <si>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</si>
  <si>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</si>
  <si>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</si>
  <si>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</si>
  <si>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</si>
  <si>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</si>
  <si>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</si>
  <si>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</si>
  <si>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</si>
  <si>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</si>
  <si>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</si>
  <si>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</si>
  <si>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</si>
  <si>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</si>
  <si>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</si>
  <si>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</si>
  <si>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</si>
  <si>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</si>
  <si>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</si>
  <si>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</si>
  <si>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</si>
  <si>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</si>
  <si>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</si>
  <si>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</si>
  <si>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</si>
  <si>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</si>
  <si>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</si>
  <si>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</si>
  <si>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</si>
  <si>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</si>
  <si>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</si>
  <si>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</si>
  <si>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</si>
  <si>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</si>
  <si>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</si>
  <si>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</si>
  <si>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</si>
  <si>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</si>
  <si>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</si>
  <si>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</si>
  <si>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</si>
  <si>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</si>
  <si>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</si>
  <si>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</si>
  <si>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</si>
  <si>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</si>
  <si>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</si>
  <si>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</si>
  <si>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</si>
  <si>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</si>
  <si>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</si>
  <si>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</si>
  <si>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</si>
  <si>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</si>
  <si>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</si>
  <si>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</si>
  <si>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</si>
  <si>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</si>
  <si>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</si>
  <si>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</si>
  <si>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</si>
  <si>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</si>
  <si>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</si>
  <si>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</si>
  <si>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</si>
  <si>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</si>
  <si>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</si>
  <si>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</si>
  <si>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</si>
  <si>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</si>
  <si>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</si>
  <si>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</si>
  <si>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</si>
  <si>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</si>
  <si>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</si>
  <si>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</si>
  <si>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</si>
  <si>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</si>
  <si>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</si>
  <si>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</si>
  <si>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</si>
  <si>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</si>
  <si>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</si>
  <si>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</si>
  <si>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</si>
  <si>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</si>
  <si>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</si>
  <si>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</si>
  <si>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</si>
  <si>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</si>
  <si>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</si>
  <si>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</si>
  <si>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</si>
  <si>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</si>
  <si>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</si>
  <si>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</si>
  <si>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</si>
  <si>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</si>
  <si>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</si>
  <si>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</si>
  <si>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</si>
  <si>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</si>
  <si>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</si>
  <si>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</si>
  <si>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</si>
  <si>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</si>
  <si>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</si>
  <si>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</si>
  <si>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</si>
  <si>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</si>
  <si>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</si>
  <si>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</si>
  <si>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</si>
  <si>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</si>
  <si>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</si>
  <si>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</si>
  <si>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</si>
  <si>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</si>
  <si>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</si>
  <si>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</si>
  <si>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</si>
  <si>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</si>
  <si>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</si>
  <si>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</si>
  <si>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</si>
  <si>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</si>
  <si>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</si>
  <si>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</si>
  <si>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</si>
  <si>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</si>
  <si>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</si>
  <si>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</si>
  <si>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</si>
  <si>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</si>
  <si>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</si>
  <si>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</si>
  <si>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</si>
  <si>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</si>
  <si>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</si>
  <si>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</si>
  <si>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</si>
  <si>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</si>
  <si>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</si>
  <si>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</si>
  <si>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</si>
  <si>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</si>
  <si>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</si>
  <si>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</si>
  <si>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</si>
  <si>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</si>
  <si>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</si>
  <si>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</si>
  <si>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</si>
  <si>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</si>
  <si>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</si>
  <si>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</si>
  <si>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</si>
  <si>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</si>
  <si>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</si>
  <si>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</si>
  <si>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</si>
  <si>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</si>
  <si>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</si>
  <si>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</si>
  <si>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</si>
  <si>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</si>
  <si>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</si>
  <si>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</si>
  <si>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</si>
  <si>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</si>
  <si>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</si>
  <si>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</si>
  <si>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</si>
  <si>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</si>
  <si>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</si>
  <si>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</si>
  <si>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</si>
  <si>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</si>
  <si>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</si>
  <si>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</si>
  <si>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</si>
  <si>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</si>
  <si>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</si>
  <si>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</si>
  <si>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</si>
  <si>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</si>
  <si>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</si>
  <si>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</si>
  <si>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</si>
  <si>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</si>
  <si>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</si>
  <si>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</si>
  <si>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</si>
  <si>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</si>
  <si>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</si>
  <si>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</si>
  <si>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</si>
  <si>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</si>
  <si>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</si>
  <si>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</si>
  <si>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</si>
  <si>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</si>
  <si>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</si>
  <si>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</si>
  <si>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</si>
  <si>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</si>
  <si>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</si>
  <si>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</si>
  <si>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</si>
  <si>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</si>
  <si>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</si>
  <si>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</si>
  <si>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</si>
  <si>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</si>
  <si>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</si>
  <si>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</si>
  <si>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</si>
  <si>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</si>
  <si>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</si>
  <si>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</si>
  <si>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</si>
  <si>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</si>
  <si>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</si>
  <si>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</si>
  <si>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</si>
  <si>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</si>
  <si>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</si>
  <si>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</si>
  <si>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</si>
  <si>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</si>
  <si>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</si>
  <si>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</si>
  <si>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</si>
  <si>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</si>
  <si>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</si>
  <si>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</si>
  <si>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</si>
  <si>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</si>
  <si>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</si>
  <si>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</si>
  <si>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</si>
  <si>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</si>
  <si>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</si>
  <si>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</si>
  <si>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</si>
  <si>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</si>
  <si>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</si>
  <si>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</si>
  <si>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</si>
  <si>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</si>
  <si>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</si>
  <si>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</si>
  <si>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</si>
  <si>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</si>
  <si>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</si>
  <si>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</si>
  <si>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</si>
  <si>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</si>
  <si>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</si>
  <si>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</si>
  <si>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</si>
  <si>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</si>
  <si>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</si>
  <si>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</si>
  <si>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</si>
  <si>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</si>
  <si>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</si>
  <si>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</si>
  <si>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</si>
  <si>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</si>
  <si>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</si>
  <si>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</si>
  <si>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</si>
  <si>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</si>
  <si>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</si>
  <si>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</si>
  <si>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</si>
  <si>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</si>
  <si>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</si>
  <si>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</si>
  <si>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</si>
  <si>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</si>
  <si>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</si>
  <si>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</si>
  <si>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</si>
  <si>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</si>
  <si>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</si>
  <si>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</si>
  <si>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</si>
  <si>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</si>
  <si>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</si>
  <si>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</si>
  <si>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</si>
  <si>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</si>
  <si>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</si>
  <si>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</si>
  <si>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</si>
  <si>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</si>
  <si>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</si>
  <si>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</si>
  <si>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</si>
  <si>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</si>
  <si>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</si>
  <si>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</si>
  <si>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</si>
  <si>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</si>
  <si>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</si>
  <si>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</si>
  <si>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</si>
  <si>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</si>
  <si>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</si>
  <si>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</si>
  <si>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</si>
  <si>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</si>
  <si>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</si>
  <si>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</si>
  <si>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</si>
  <si>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</si>
  <si>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</si>
  <si>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</si>
  <si>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</si>
  <si>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</si>
  <si>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</si>
  <si>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</si>
  <si>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</si>
  <si>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</si>
  <si>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</si>
  <si>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</si>
  <si>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</si>
  <si>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</si>
  <si>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</si>
  <si>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</si>
  <si>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</si>
  <si>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</si>
  <si>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</si>
  <si>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</si>
  <si>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</si>
  <si>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</si>
  <si>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</si>
  <si>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</si>
  <si>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</si>
  <si>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</si>
  <si>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</si>
  <si>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</si>
  <si>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</si>
  <si>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</si>
  <si>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</si>
  <si>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</si>
  <si>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</si>
  <si>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</si>
  <si>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</si>
  <si>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</si>
  <si>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</si>
  <si>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</si>
  <si>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</si>
  <si>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</si>
  <si>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</si>
  <si>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</si>
  <si>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</si>
  <si>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</si>
  <si>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</si>
  <si>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</si>
  <si>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</si>
  <si>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</si>
  <si>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</si>
  <si>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</si>
  <si>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</si>
  <si>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</si>
  <si>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</si>
  <si>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</si>
  <si>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</si>
  <si>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</si>
  <si>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</si>
  <si>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</si>
  <si>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</si>
  <si>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</si>
  <si>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</si>
  <si>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</si>
  <si>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</si>
  <si>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</si>
  <si>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</si>
  <si>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</si>
  <si>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</si>
  <si>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</si>
  <si>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</si>
  <si>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</si>
  <si>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</si>
  <si>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</si>
  <si>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</si>
  <si>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</si>
  <si>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</si>
  <si>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</si>
  <si>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</si>
  <si>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</si>
  <si>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</si>
  <si>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</si>
  <si>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</si>
  <si>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</si>
  <si>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</si>
  <si>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</si>
  <si>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</si>
  <si>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</si>
  <si>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</si>
  <si>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</si>
  <si>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</si>
  <si>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</si>
  <si>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</si>
  <si>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</si>
  <si>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</si>
  <si>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</si>
  <si>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</si>
  <si>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</si>
  <si>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</si>
  <si>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</si>
  <si>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</si>
  <si>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</si>
  <si>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</si>
  <si>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</si>
  <si>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</si>
  <si>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</si>
  <si>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</si>
  <si>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</si>
  <si>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</si>
  <si>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</si>
  <si>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</si>
  <si>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</si>
  <si>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</si>
  <si>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</si>
  <si>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</si>
  <si>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</si>
  <si>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</si>
  <si>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</si>
  <si>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</si>
  <si>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</si>
  <si>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</si>
  <si>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</si>
  <si>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</si>
  <si>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</si>
  <si>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</si>
  <si>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</si>
  <si>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</si>
  <si>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</si>
  <si>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</si>
  <si>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</si>
  <si>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</si>
  <si>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</si>
  <si>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</si>
  <si>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</si>
  <si>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</si>
  <si>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</si>
  <si>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</si>
  <si>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</si>
  <si>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</si>
  <si>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</si>
  <si>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</si>
  <si>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</si>
  <si>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</si>
  <si>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</si>
  <si>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</si>
  <si>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</si>
  <si>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</si>
  <si>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</si>
  <si>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</si>
  <si>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</si>
  <si>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</si>
  <si>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</si>
  <si>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</si>
  <si>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</si>
  <si>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</si>
  <si>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</si>
  <si>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</si>
  <si>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</si>
  <si>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</si>
  <si>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</si>
  <si>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</si>
  <si>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</si>
  <si>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</si>
  <si>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</si>
  <si>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</si>
  <si>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</si>
  <si>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</si>
  <si>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</si>
  <si>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</si>
  <si>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</si>
  <si>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</si>
  <si>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</si>
  <si>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</si>
  <si>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</si>
  <si>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</si>
  <si>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</si>
  <si>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</si>
  <si>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</si>
  <si>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</si>
  <si>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</si>
  <si>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</si>
  <si>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</si>
  <si>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</si>
  <si>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</si>
  <si>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</si>
  <si>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</si>
  <si>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</si>
  <si>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</si>
  <si>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</si>
  <si>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</si>
  <si>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</si>
  <si>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</si>
  <si>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</si>
  <si>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</si>
  <si>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</si>
  <si>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</si>
  <si>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</si>
  <si>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</si>
  <si>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</si>
  <si>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</si>
  <si>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</si>
  <si>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</si>
  <si>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</si>
  <si>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</si>
  <si>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</si>
  <si>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</si>
  <si>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</si>
  <si>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</si>
  <si>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</si>
  <si>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</si>
  <si>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</si>
  <si>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</si>
  <si>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</si>
  <si>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</si>
  <si>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</si>
  <si>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</si>
  <si>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</si>
  <si>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</si>
  <si>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</si>
  <si>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</si>
  <si>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</si>
  <si>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</si>
  <si>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</si>
  <si>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</si>
  <si>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</si>
  <si>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</si>
  <si>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</si>
  <si>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</si>
  <si>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</si>
  <si>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</si>
  <si>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</si>
  <si>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</si>
  <si>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</si>
  <si>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</si>
  <si>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</si>
  <si>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</si>
  <si>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</si>
  <si>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</si>
  <si>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</si>
  <si>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</si>
  <si>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</si>
  <si>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</si>
  <si>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</si>
  <si>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</si>
  <si>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</si>
  <si>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</si>
  <si>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</si>
  <si>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</si>
  <si>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</si>
  <si>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</si>
  <si>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</si>
  <si>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</si>
  <si>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</si>
  <si>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</si>
  <si>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</si>
  <si>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</si>
  <si>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</si>
  <si>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</si>
  <si>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</si>
  <si>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</si>
  <si>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</si>
  <si>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</si>
  <si>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</si>
  <si>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</si>
  <si>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</si>
  <si>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</si>
  <si>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</si>
  <si>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</si>
  <si>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</si>
  <si>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</si>
  <si>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</si>
  <si>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</si>
  <si>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</si>
  <si>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</si>
  <si>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</si>
  <si>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</si>
  <si>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</si>
  <si>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</si>
  <si>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</si>
  <si>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</si>
  <si>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</si>
  <si>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</si>
  <si>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</si>
  <si>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</si>
  <si>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</si>
  <si>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</si>
  <si>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</si>
  <si>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</si>
  <si>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</si>
  <si>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</si>
  <si>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</si>
  <si>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</si>
  <si>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</si>
  <si>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</si>
  <si>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</si>
  <si>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</si>
  <si>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</si>
  <si>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</si>
  <si>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</si>
  <si>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</si>
  <si>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</si>
  <si>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</si>
  <si>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</si>
  <si>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</si>
  <si>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</si>
  <si>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</si>
  <si>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</si>
  <si>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</si>
  <si>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</si>
  <si>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</si>
  <si>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</si>
  <si>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</si>
  <si>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</si>
  <si>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</si>
  <si>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</si>
  <si>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</si>
  <si>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</si>
  <si>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</si>
  <si>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</si>
  <si>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</si>
  <si>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</si>
  <si>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</si>
  <si>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</si>
  <si>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</si>
  <si>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</si>
  <si>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</si>
  <si>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</si>
  <si>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</si>
  <si>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</si>
  <si>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</si>
  <si>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</si>
  <si>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</si>
  <si>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</si>
  <si>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</si>
  <si>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</si>
  <si>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</si>
  <si>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</si>
  <si>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</si>
  <si>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</si>
  <si>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</si>
  <si>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</si>
  <si>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</si>
  <si>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</si>
  <si>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</si>
  <si>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</si>
  <si>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</si>
  <si>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</si>
  <si>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</si>
  <si>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</si>
  <si>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</si>
  <si>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</si>
  <si>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</si>
  <si>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</si>
  <si>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</si>
  <si>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</si>
  <si>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</si>
  <si>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</si>
  <si>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</si>
  <si>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</si>
  <si>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</si>
  <si>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</si>
  <si>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</si>
  <si>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</si>
  <si>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</si>
  <si>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</si>
  <si>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</si>
  <si>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</si>
  <si>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</si>
  <si>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</si>
  <si>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</si>
  <si>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</si>
  <si>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</si>
  <si>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</si>
  <si>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</si>
  <si>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</si>
  <si>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</si>
  <si>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</si>
  <si>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</si>
  <si>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</si>
  <si>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</si>
  <si>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</si>
  <si>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</si>
  <si>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</si>
  <si>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</si>
  <si>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</si>
  <si>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</si>
  <si>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</si>
  <si>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</si>
  <si>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</si>
  <si>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</si>
  <si>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</si>
  <si>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</si>
  <si>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</si>
  <si>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</si>
  <si>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</si>
  <si>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</si>
  <si>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</si>
  <si>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</si>
  <si>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</si>
  <si>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</si>
  <si>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</si>
  <si>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</si>
  <si>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</si>
  <si>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</si>
  <si>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</si>
  <si>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</si>
  <si>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</si>
  <si>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</si>
  <si>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</si>
  <si>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</si>
  <si>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</si>
  <si>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</si>
  <si>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</si>
  <si>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</si>
  <si>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</si>
  <si>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</si>
  <si>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</si>
  <si>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</si>
  <si>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</si>
  <si>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</si>
  <si>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</si>
  <si>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</si>
  <si>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</si>
  <si>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</si>
  <si>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</si>
  <si>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</si>
  <si>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</si>
  <si>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</si>
  <si>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</si>
  <si>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</si>
  <si>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</si>
  <si>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</si>
  <si>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</si>
  <si>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</si>
  <si>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</si>
  <si>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</si>
  <si>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</si>
  <si>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</si>
  <si>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</si>
  <si>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</si>
  <si>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</si>
  <si>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</si>
  <si>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</si>
  <si>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</si>
  <si>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</si>
  <si>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</si>
  <si>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</si>
  <si>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</si>
  <si>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</si>
  <si>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</si>
  <si>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</si>
  <si>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</si>
  <si>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</si>
  <si>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</si>
  <si>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</si>
  <si>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</si>
  <si>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</si>
  <si>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</si>
  <si>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</si>
  <si>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</si>
  <si>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</si>
  <si>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</si>
  <si>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</si>
  <si>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</si>
  <si>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</si>
  <si>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</si>
  <si>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</si>
  <si>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</si>
  <si>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</si>
  <si>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</si>
  <si>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</si>
  <si>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</si>
  <si>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</si>
  <si>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</si>
  <si>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</si>
  <si>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</si>
  <si>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</si>
  <si>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</si>
  <si>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</si>
  <si>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</si>
  <si>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</si>
  <si>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</si>
  <si>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</si>
  <si>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</si>
  <si>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</si>
  <si>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</si>
  <si>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</si>
  <si>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</si>
  <si>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</si>
  <si>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</si>
  <si>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</si>
  <si>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</si>
  <si>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</si>
  <si>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</si>
  <si>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</si>
  <si>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</si>
  <si>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</si>
  <si>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</si>
  <si>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</si>
  <si>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</si>
  <si>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</si>
  <si>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</si>
  <si>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</si>
  <si>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</si>
  <si>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</si>
  <si>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</si>
  <si>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</si>
  <si>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</si>
  <si>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</si>
  <si>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</si>
  <si>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</si>
  <si>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</si>
  <si>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</si>
  <si>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</si>
  <si>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</si>
  <si>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</si>
  <si>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</si>
  <si>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</si>
  <si>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</si>
  <si>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</si>
  <si>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</si>
  <si>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</si>
  <si>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</si>
  <si>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</si>
  <si>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</si>
  <si>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</si>
  <si>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</si>
  <si>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</si>
  <si>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</si>
  <si>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</si>
  <si>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</si>
  <si>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</si>
  <si>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</si>
  <si>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</si>
  <si>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</si>
  <si>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</si>
  <si>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</si>
  <si>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</si>
  <si>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</si>
  <si>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</si>
  <si>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</si>
  <si>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</si>
  <si>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</si>
  <si>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</si>
  <si>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</si>
  <si>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</si>
  <si>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</si>
  <si>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</si>
  <si>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</si>
  <si>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</si>
  <si>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</si>
  <si>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</si>
  <si>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</si>
  <si>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</si>
  <si>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</si>
  <si>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</si>
  <si>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</si>
  <si>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</si>
  <si>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</si>
  <si>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</si>
  <si>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</si>
  <si>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</si>
  <si>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</si>
  <si>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</si>
  <si>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</si>
  <si>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</si>
  <si>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</si>
  <si>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</si>
  <si>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</si>
  <si>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</si>
  <si>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</si>
  <si>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</si>
  <si>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</si>
  <si>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</si>
  <si>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</si>
  <si>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</si>
  <si>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</si>
  <si>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</si>
  <si>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</si>
  <si>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</si>
  <si>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</si>
  <si>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</si>
  <si>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</si>
  <si>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</si>
  <si>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</si>
  <si>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</si>
  <si>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</si>
  <si>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</si>
  <si>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</si>
  <si>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</si>
  <si>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</si>
  <si>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</si>
  <si>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</si>
  <si>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</si>
  <si>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</si>
  <si>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</si>
  <si>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</si>
  <si>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</si>
  <si>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</si>
  <si>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</si>
  <si>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</si>
  <si>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</si>
  <si>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</si>
  <si>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</si>
  <si>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</si>
  <si>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</si>
  <si>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</si>
  <si>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</si>
  <si>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</si>
  <si>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</si>
  <si>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</si>
  <si>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</si>
  <si>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</si>
  <si>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</si>
  <si>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</si>
  <si>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</si>
  <si>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</si>
  <si>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</si>
  <si>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</si>
  <si>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</si>
  <si>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</si>
  <si>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</si>
  <si>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</si>
  <si>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</si>
  <si>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</si>
  <si>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</si>
  <si>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</si>
  <si>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</si>
  <si>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</si>
  <si>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</si>
  <si>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</si>
  <si>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</si>
  <si>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</si>
  <si>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</si>
  <si>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</si>
  <si>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</si>
  <si>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</si>
  <si>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</si>
  <si>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</si>
  <si>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</si>
  <si>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</si>
  <si>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</si>
  <si>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</si>
  <si>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</si>
  <si>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</si>
  <si>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</si>
  <si>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</si>
  <si>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</si>
  <si>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</si>
  <si>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</si>
  <si>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</si>
  <si>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</si>
  <si>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</si>
  <si>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</si>
  <si>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</si>
  <si>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</si>
  <si>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</si>
  <si>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</si>
  <si>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</si>
  <si>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</si>
  <si>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</si>
  <si>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</si>
  <si>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</si>
  <si>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</si>
  <si>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</si>
  <si>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</si>
  <si>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</si>
  <si>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</si>
  <si>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</si>
  <si>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</si>
  <si>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</si>
  <si>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</si>
  <si>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14150_令和7年度</t>
  </si>
  <si>
    <t>14150_令和8年度</t>
  </si>
  <si>
    <t>14150_令和9年度</t>
  </si>
  <si>
    <t>14150_令和10年度</t>
  </si>
  <si>
    <t>14150_令和11年度</t>
  </si>
  <si>
    <t>14150_令和12年度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</si>
</sst>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87.317687567499988</c:v>
                </c:pt>
                <c:pt idx="1">
                  <c:v>73.71073955864</c:v>
                </c:pt>
                <c:pt idx="2">
                  <c:v>91.576924632979996</c:v>
                </c:pt>
                <c:pt idx="3">
                  <c:v>86.84758435194</c:v>
                </c:pt>
                <c:pt idx="4">
                  <c:v>70.245394392040012</c:v>
                </c:pt>
                <c:pt idx="5">
                  <c:v>96.701635070659975</c:v>
                </c:pt>
                <c:pt idx="6">
                  <c:v>92.17356854706</c:v>
                </c:pt>
                <c:pt idx="7">
                  <c:v>89.43130300768</c:v>
                </c:pt>
                <c:pt idx="8">
                  <c:v>84.28321218678802</c:v>
                </c:pt>
                <c:pt idx="9">
                  <c:v>89.190338230467987</c:v>
                </c:pt>
                <c:pt idx="10">
                  <c:v>97.265010501478997</c:v>
                </c:pt>
                <c:pt idx="11">
                  <c:v>107.3873726658372</c:v>
                </c:pt>
                <c:pt idx="12">
                  <c:v>109.79957334269</c:v>
                </c:pt>
                <c:pt idx="13">
                  <c:v>87.070108143399992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886.68432282574884</c:v>
                </c:pt>
                <c:pt idx="1">
                  <c:v>890.73636265887797</c:v>
                </c:pt>
                <c:pt idx="2">
                  <c:v>879.41008922096739</c:v>
                </c:pt>
                <c:pt idx="3">
                  <c:v>884.26269286734509</c:v>
                </c:pt>
                <c:pt idx="4">
                  <c:v>870.66809899053749</c:v>
                </c:pt>
                <c:pt idx="5">
                  <c:v>846.13226000863938</c:v>
                </c:pt>
                <c:pt idx="6">
                  <c:v>843.91009962941735</c:v>
                </c:pt>
                <c:pt idx="7">
                  <c:v>834.74638551510759</c:v>
                </c:pt>
                <c:pt idx="8">
                  <c:v>825.87462659047901</c:v>
                </c:pt>
                <c:pt idx="9">
                  <c:v>813.60380846320106</c:v>
                </c:pt>
                <c:pt idx="10">
                  <c:v>798.1607856941356</c:v>
                </c:pt>
                <c:pt idx="11">
                  <c:v>725.4921277238318</c:v>
                </c:pt>
                <c:pt idx="12">
                  <c:v>723.58687345821227</c:v>
                </c:pt>
                <c:pt idx="13">
                  <c:v>745.79422040477482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744.17673135010784</c:v>
                </c:pt>
                <c:pt idx="1">
                  <c:v>795.99237994898351</c:v>
                </c:pt>
                <c:pt idx="2">
                  <c:v>845.28300432381366</c:v>
                </c:pt>
                <c:pt idx="3">
                  <c:v>902.83936726893512</c:v>
                </c:pt>
                <c:pt idx="4">
                  <c:v>961.12159123098741</c:v>
                </c:pt>
                <c:pt idx="5">
                  <c:v>965.56687044893056</c:v>
                </c:pt>
                <c:pt idx="6">
                  <c:v>863.30662711610569</c:v>
                </c:pt>
                <c:pt idx="7">
                  <c:v>836.61336554330649</c:v>
                </c:pt>
                <c:pt idx="8">
                  <c:v>861.32889578897027</c:v>
                </c:pt>
                <c:pt idx="9">
                  <c:v>837.22735096934559</c:v>
                </c:pt>
                <c:pt idx="10">
                  <c:v>862.28729667153004</c:v>
                </c:pt>
                <c:pt idx="11">
                  <c:v>887.30946979654061</c:v>
                </c:pt>
                <c:pt idx="12">
                  <c:v>853.03972441811209</c:v>
                </c:pt>
                <c:pt idx="13">
                  <c:v>881.76299977196686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832.1886902501891</c:v>
                </c:pt>
                <c:pt idx="1">
                  <c:v>842.67566503580088</c:v>
                </c:pt>
                <c:pt idx="2">
                  <c:v>1064.7008453744911</c:v>
                </c:pt>
                <c:pt idx="3">
                  <c:v>1095.1381378541751</c:v>
                </c:pt>
                <c:pt idx="4">
                  <c:v>1156.965351437515</c:v>
                </c:pt>
                <c:pt idx="5">
                  <c:v>1006.611538750043</c:v>
                </c:pt>
                <c:pt idx="6">
                  <c:v>1011.937357348517</c:v>
                </c:pt>
                <c:pt idx="7">
                  <c:v>857.77598415557247</c:v>
                </c:pt>
                <c:pt idx="8">
                  <c:v>855.6854794188788</c:v>
                </c:pt>
                <c:pt idx="9">
                  <c:v>843.28545392266494</c:v>
                </c:pt>
                <c:pt idx="10">
                  <c:v>843.01089923997472</c:v>
                </c:pt>
                <c:pt idx="11">
                  <c:v>749.26367893187978</c:v>
                </c:pt>
                <c:pt idx="12">
                  <c:v>807.28251534583467</c:v>
                </c:pt>
                <c:pt idx="13">
                  <c:v>799.71588025853634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1879.4136611896809</c:v>
                </c:pt>
                <c:pt idx="1">
                  <c:v>1843.0240827143302</c:v>
                </c:pt>
                <c:pt idx="2">
                  <c:v>1826.0300901966452</c:v>
                </c:pt>
                <c:pt idx="3">
                  <c:v>1853.6010947150694</c:v>
                </c:pt>
                <c:pt idx="4">
                  <c:v>1991.3380973748363</c:v>
                </c:pt>
                <c:pt idx="5">
                  <c:v>1969.3041153337094</c:v>
                </c:pt>
                <c:pt idx="6">
                  <c:v>1882.7336627755481</c:v>
                </c:pt>
                <c:pt idx="7">
                  <c:v>2015.1025257779966</c:v>
                </c:pt>
                <c:pt idx="8">
                  <c:v>2117.5667447279343</c:v>
                </c:pt>
                <c:pt idx="9">
                  <c:v>2021.3915837285283</c:v>
                </c:pt>
                <c:pt idx="10">
                  <c:v>1903.5390405576447</c:v>
                </c:pt>
                <c:pt idx="11">
                  <c:v>1816.0960875484634</c:v>
                </c:pt>
                <c:pt idx="12">
                  <c:v>1627.5782968769083</c:v>
                </c:pt>
                <c:pt idx="13">
                  <c:v>1578.8316390312905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280317</c:v>
                </c:pt>
                <c:pt idx="1">
                  <c:v>280313</c:v>
                </c:pt>
                <c:pt idx="2">
                  <c:v>281424</c:v>
                </c:pt>
                <c:pt idx="3">
                  <c:v>283039</c:v>
                </c:pt>
                <c:pt idx="4">
                  <c:v>285472</c:v>
                </c:pt>
                <c:pt idx="5">
                  <c:v>286468</c:v>
                </c:pt>
                <c:pt idx="6">
                  <c:v>287465</c:v>
                </c:pt>
                <c:pt idx="7">
                  <c:v>289001</c:v>
                </c:pt>
                <c:pt idx="8">
                  <c:v>289795</c:v>
                </c:pt>
                <c:pt idx="9">
                  <c:v>290015</c:v>
                </c:pt>
                <c:pt idx="10">
                  <c:v>289245</c:v>
                </c:pt>
                <c:pt idx="11">
                  <c:v>290091</c:v>
                </c:pt>
                <c:pt idx="12">
                  <c:v>289687</c:v>
                </c:pt>
                <c:pt idx="13">
                  <c:v>290171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58679</c:v>
                </c:pt>
                <c:pt idx="1">
                  <c:v>58133</c:v>
                </c:pt>
                <c:pt idx="2">
                  <c:v>58176</c:v>
                </c:pt>
                <c:pt idx="3">
                  <c:v>58053</c:v>
                </c:pt>
                <c:pt idx="4">
                  <c:v>58655</c:v>
                </c:pt>
                <c:pt idx="5">
                  <c:v>58798</c:v>
                </c:pt>
                <c:pt idx="6">
                  <c:v>59113</c:v>
                </c:pt>
                <c:pt idx="7">
                  <c:v>60246</c:v>
                </c:pt>
                <c:pt idx="8">
                  <c:v>60507</c:v>
                </c:pt>
                <c:pt idx="9">
                  <c:v>61115</c:v>
                </c:pt>
                <c:pt idx="10">
                  <c:v>60597</c:v>
                </c:pt>
                <c:pt idx="11">
                  <c:v>61170</c:v>
                </c:pt>
                <c:pt idx="12">
                  <c:v>61954</c:v>
                </c:pt>
                <c:pt idx="13">
                  <c:v>63006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299085</c:v>
                </c:pt>
                <c:pt idx="1">
                  <c:v>302223</c:v>
                </c:pt>
                <c:pt idx="2">
                  <c:v>305402</c:v>
                </c:pt>
                <c:pt idx="3">
                  <c:v>312263</c:v>
                </c:pt>
                <c:pt idx="4">
                  <c:v>315249</c:v>
                </c:pt>
                <c:pt idx="5">
                  <c:v>318969</c:v>
                </c:pt>
                <c:pt idx="6">
                  <c:v>322930</c:v>
                </c:pt>
                <c:pt idx="7">
                  <c:v>326562</c:v>
                </c:pt>
                <c:pt idx="8">
                  <c:v>330693</c:v>
                </c:pt>
                <c:pt idx="9">
                  <c:v>334684</c:v>
                </c:pt>
                <c:pt idx="10">
                  <c:v>338570</c:v>
                </c:pt>
                <c:pt idx="11">
                  <c:v>343042</c:v>
                </c:pt>
                <c:pt idx="12">
                  <c:v>347233</c:v>
                </c:pt>
                <c:pt idx="13">
                  <c:v>351662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991</c:v>
                </c:pt>
                <c:pt idx="1">
                  <c:v>991</c:v>
                </c:pt>
                <c:pt idx="2">
                  <c:v>991</c:v>
                </c:pt>
                <c:pt idx="3">
                  <c:v>991</c:v>
                </c:pt>
                <c:pt idx="4">
                  <c:v>991</c:v>
                </c:pt>
                <c:pt idx="5">
                  <c:v>1004</c:v>
                </c:pt>
                <c:pt idx="6">
                  <c:v>1004</c:v>
                </c:pt>
                <c:pt idx="7">
                  <c:v>1004</c:v>
                </c:pt>
                <c:pt idx="8">
                  <c:v>1004</c:v>
                </c:pt>
                <c:pt idx="9">
                  <c:v>1004</c:v>
                </c:pt>
                <c:pt idx="10">
                  <c:v>1004</c:v>
                </c:pt>
                <c:pt idx="11">
                  <c:v>811</c:v>
                </c:pt>
                <c:pt idx="12">
                  <c:v>811</c:v>
                </c:pt>
                <c:pt idx="13">
                  <c:v>811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19334</c:v>
                </c:pt>
                <c:pt idx="1">
                  <c:v>19334</c:v>
                </c:pt>
                <c:pt idx="2">
                  <c:v>19334</c:v>
                </c:pt>
                <c:pt idx="3">
                  <c:v>19334</c:v>
                </c:pt>
                <c:pt idx="4">
                  <c:v>19334</c:v>
                </c:pt>
                <c:pt idx="5">
                  <c:v>16968</c:v>
                </c:pt>
                <c:pt idx="6">
                  <c:v>16968</c:v>
                </c:pt>
                <c:pt idx="7">
                  <c:v>16968</c:v>
                </c:pt>
                <c:pt idx="8">
                  <c:v>16968</c:v>
                </c:pt>
                <c:pt idx="9">
                  <c:v>16968</c:v>
                </c:pt>
                <c:pt idx="10">
                  <c:v>16968</c:v>
                </c:pt>
                <c:pt idx="11">
                  <c:v>15675</c:v>
                </c:pt>
                <c:pt idx="12">
                  <c:v>15675</c:v>
                </c:pt>
                <c:pt idx="13">
                  <c:v>15675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10079.9133</c:v>
                </c:pt>
                <c:pt idx="1">
                  <c:v>11610.3703</c:v>
                </c:pt>
                <c:pt idx="2">
                  <c:v>11491.7842</c:v>
                </c:pt>
                <c:pt idx="3">
                  <c:v>11447.873100000001</c:v>
                </c:pt>
                <c:pt idx="4">
                  <c:v>11538.690500000001</c:v>
                </c:pt>
                <c:pt idx="5">
                  <c:v>12240.711799999999</c:v>
                </c:pt>
                <c:pt idx="6">
                  <c:v>11798.5182</c:v>
                </c:pt>
                <c:pt idx="7">
                  <c:v>12044.6783</c:v>
                </c:pt>
                <c:pt idx="8">
                  <c:v>13773.401599999999</c:v>
                </c:pt>
                <c:pt idx="9">
                  <c:v>14017.866900000001</c:v>
                </c:pt>
                <c:pt idx="10">
                  <c:v>13278.156300000001</c:v>
                </c:pt>
                <c:pt idx="11">
                  <c:v>12508.858200000001</c:v>
                </c:pt>
                <c:pt idx="12">
                  <c:v>11617.1677</c:v>
                </c:pt>
                <c:pt idx="13">
                  <c:v>12406.1685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17</c:v>
                </c:pt>
                <c:pt idx="1">
                  <c:v>0</c:v>
                </c:pt>
                <c:pt idx="2">
                  <c:v>7.0419999999999998</c:v>
                </c:pt>
                <c:pt idx="3">
                  <c:v>0</c:v>
                </c:pt>
                <c:pt idx="4">
                  <c:v>7.39</c:v>
                </c:pt>
                <c:pt idx="5">
                  <c:v>12.878</c:v>
                </c:pt>
                <c:pt idx="6">
                  <c:v>7.1619999999999999</c:v>
                </c:pt>
                <c:pt idx="7">
                  <c:v>2.4830000000000001</c:v>
                </c:pt>
                <c:pt idx="8">
                  <c:v>6.5650000000000004</c:v>
                </c:pt>
                <c:pt idx="9">
                  <c:v>4.444</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5.9999999999999995E-4</c:v>
                </c:pt>
                <c:pt idx="6">
                  <c:v>3.0000000000000001E-3</c:v>
                </c:pt>
                <c:pt idx="7">
                  <c:v>0</c:v>
                </c:pt>
                <c:pt idx="8">
                  <c:v>1E-3</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3.4630000000000001</c:v>
                </c:pt>
                <c:pt idx="4">
                  <c:v>3.3530000000000002</c:v>
                </c:pt>
                <c:pt idx="5">
                  <c:v>3.278</c:v>
                </c:pt>
                <c:pt idx="6">
                  <c:v>3.2909999999999999</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7.4480000000000004</c:v>
                </c:pt>
                <c:pt idx="1">
                  <c:v>6.0419999999999998</c:v>
                </c:pt>
                <c:pt idx="2">
                  <c:v>104.53400000000001</c:v>
                </c:pt>
                <c:pt idx="3">
                  <c:v>105.83499999999999</c:v>
                </c:pt>
                <c:pt idx="4">
                  <c:v>84.734999999999999</c:v>
                </c:pt>
                <c:pt idx="5">
                  <c:v>84.007999999999996</c:v>
                </c:pt>
                <c:pt idx="6">
                  <c:v>106.039</c:v>
                </c:pt>
                <c:pt idx="7">
                  <c:v>79.823999999999998</c:v>
                </c:pt>
                <c:pt idx="8">
                  <c:v>98.025000000000006</c:v>
                </c:pt>
                <c:pt idx="9">
                  <c:v>79.16</c:v>
                </c:pt>
                <c:pt idx="10">
                  <c:v>99.14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633.03</c:v>
                </c:pt>
                <c:pt idx="1">
                  <c:v>715.78899999999999</c:v>
                </c:pt>
                <c:pt idx="2">
                  <c:v>761.78399999999999</c:v>
                </c:pt>
                <c:pt idx="3">
                  <c:v>741.51499999999999</c:v>
                </c:pt>
                <c:pt idx="4">
                  <c:v>703.55</c:v>
                </c:pt>
                <c:pt idx="5">
                  <c:v>704.44299999999998</c:v>
                </c:pt>
                <c:pt idx="6">
                  <c:v>727.68</c:v>
                </c:pt>
                <c:pt idx="7">
                  <c:v>909.21799999999996</c:v>
                </c:pt>
                <c:pt idx="8">
                  <c:v>604.42399999999998</c:v>
                </c:pt>
                <c:pt idx="9">
                  <c:v>579.798</c:v>
                </c:pt>
                <c:pt idx="10">
                  <c:v>611.33299999999997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4.8000000000000001E-2</c:v>
                </c:pt>
                <c:pt idx="7">
                  <c:v>3.1E-2</c:v>
                </c:pt>
                <c:pt idx="8">
                  <c:v>0.32900000000000001</c:v>
                </c:pt>
                <c:pt idx="9">
                  <c:v>0.16900000000000001</c:v>
                </c:pt>
                <c:pt idx="10">
                  <c:v>1.202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137.875</c:v>
                </c:pt>
                <c:pt idx="1">
                  <c:v>167.80499999999998</c:v>
                </c:pt>
                <c:pt idx="2">
                  <c:v>283.88300000000004</c:v>
                </c:pt>
                <c:pt idx="3">
                  <c:v>276.53500000000003</c:v>
                </c:pt>
                <c:pt idx="4">
                  <c:v>246.99100000000001</c:v>
                </c:pt>
                <c:pt idx="5">
                  <c:v>239.261</c:v>
                </c:pt>
                <c:pt idx="6">
                  <c:v>265.91399999999999</c:v>
                </c:pt>
                <c:pt idx="7">
                  <c:v>288.68700000000001</c:v>
                </c:pt>
                <c:pt idx="8">
                  <c:v>260.35000000000002</c:v>
                </c:pt>
                <c:pt idx="9">
                  <c:v>246.49599999999998</c:v>
                </c:pt>
                <c:pt idx="10">
                  <c:v>257.44600000000003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519.60299999999995</c:v>
                </c:pt>
                <c:pt idx="1">
                  <c:v>554.02599999999995</c:v>
                </c:pt>
                <c:pt idx="2">
                  <c:v>589.47699999999998</c:v>
                </c:pt>
                <c:pt idx="3">
                  <c:v>574.27800000000002</c:v>
                </c:pt>
                <c:pt idx="4">
                  <c:v>552.03700000000003</c:v>
                </c:pt>
                <c:pt idx="5">
                  <c:v>565.34659999999997</c:v>
                </c:pt>
                <c:pt idx="6">
                  <c:v>578.21299999999997</c:v>
                </c:pt>
                <c:pt idx="7">
                  <c:v>702.80700000000002</c:v>
                </c:pt>
                <c:pt idx="8">
                  <c:v>448.33600000000001</c:v>
                </c:pt>
                <c:pt idx="9">
                  <c:v>416.73700000000002</c:v>
                </c:pt>
                <c:pt idx="10">
                  <c:v>451.82499999999999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1064.7008453744911</c:v>
                </c:pt>
                <c:pt idx="1">
                  <c:v>1095.1381378541751</c:v>
                </c:pt>
                <c:pt idx="2">
                  <c:v>1156.965351437515</c:v>
                </c:pt>
                <c:pt idx="3">
                  <c:v>1006.611538750043</c:v>
                </c:pt>
                <c:pt idx="4">
                  <c:v>1011.937357348517</c:v>
                </c:pt>
                <c:pt idx="5">
                  <c:v>857.77598415557247</c:v>
                </c:pt>
                <c:pt idx="6">
                  <c:v>855.6854794188788</c:v>
                </c:pt>
                <c:pt idx="7">
                  <c:v>843.28545392266494</c:v>
                </c:pt>
                <c:pt idx="8">
                  <c:v>843.01089923997472</c:v>
                </c:pt>
                <c:pt idx="9">
                  <c:v>749.26367893187978</c:v>
                </c:pt>
                <c:pt idx="10">
                  <c:v>807.28251534583467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1826.0300901966452</c:v>
                </c:pt>
                <c:pt idx="1">
                  <c:v>1853.6010947150694</c:v>
                </c:pt>
                <c:pt idx="2">
                  <c:v>1991.3380973748363</c:v>
                </c:pt>
                <c:pt idx="3">
                  <c:v>1969.3041153337094</c:v>
                </c:pt>
                <c:pt idx="4">
                  <c:v>1882.7336627755481</c:v>
                </c:pt>
                <c:pt idx="5">
                  <c:v>2015.1025257779966</c:v>
                </c:pt>
                <c:pt idx="6">
                  <c:v>2117.5667447279343</c:v>
                </c:pt>
                <c:pt idx="7">
                  <c:v>2021.3915837285283</c:v>
                </c:pt>
                <c:pt idx="8">
                  <c:v>1903.5390405576447</c:v>
                </c:pt>
                <c:pt idx="9">
                  <c:v>1816.0960875484634</c:v>
                </c:pt>
                <c:pt idx="10">
                  <c:v>1627.5782968769083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0.28455336129978226</c:v>
                </c:pt>
                <c:pt idx="1">
                  <c:v>0.29889170953751693</c:v>
                </c:pt>
                <c:pt idx="2">
                  <c:v>0.29602055059213822</c:v>
                </c:pt>
                <c:pt idx="3">
                  <c:v>0.29161468537462809</c:v>
                </c:pt>
                <c:pt idx="4">
                  <c:v>0.29321035200814366</c:v>
                </c:pt>
                <c:pt idx="5">
                  <c:v>0.28055475727307194</c:v>
                </c:pt>
                <c:pt idx="6">
                  <c:v>0.27305538370375615</c:v>
                </c:pt>
                <c:pt idx="7">
                  <c:v>0.34768473642481862</c:v>
                </c:pt>
                <c:pt idx="8">
                  <c:v>0.23552760959851882</c:v>
                </c:pt>
                <c:pt idx="9">
                  <c:v>0.22946858531177755</c:v>
                </c:pt>
                <c:pt idx="10">
                  <c:v>0.27760569237559141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0.12949646898374043</c:v>
                </c:pt>
                <c:pt idx="1">
                  <c:v>0.15322724522113604</c:v>
                </c:pt>
                <c:pt idx="2">
                  <c:v>0.24536862719983701</c:v>
                </c:pt>
                <c:pt idx="3">
                  <c:v>0.27471868675714423</c:v>
                </c:pt>
                <c:pt idx="4">
                  <c:v>0.24407736131727262</c:v>
                </c:pt>
                <c:pt idx="5">
                  <c:v>0.27893180086586089</c:v>
                </c:pt>
                <c:pt idx="6">
                  <c:v>0.31076137949727745</c:v>
                </c:pt>
                <c:pt idx="7">
                  <c:v>0.34233603657827899</c:v>
                </c:pt>
                <c:pt idx="8">
                  <c:v>0.3088334922297224</c:v>
                </c:pt>
                <c:pt idx="9">
                  <c:v>0.32898431744535483</c:v>
                </c:pt>
                <c:pt idx="10">
                  <c:v>0.31890446665962013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451.82499999999999</c:v>
                </c:pt>
                <c:pt idx="2">
                  <c:v>0</c:v>
                </c:pt>
                <c:pt idx="3">
                  <c:v>0</c:v>
                </c:pt>
                <c:pt idx="4">
                  <c:v>257.44600000000003</c:v>
                </c:pt>
                <c:pt idx="5">
                  <c:v>1.202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451.82499999999999</c:v>
                </c:pt>
                <c:pt idx="4" formatCode="#,##0">
                  <c:v>257.44600000000003</c:v>
                </c:pt>
                <c:pt idx="5" formatCode="#,##0">
                  <c:v>1.202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c:v>
                </c:pt>
                <c:pt idx="1">
                  <c:v>16：化学工業(N=5)</c:v>
                </c:pt>
                <c:pt idx="2">
                  <c:v>17：石油製品・石炭製品製造業(N=1)</c:v>
                </c:pt>
                <c:pt idx="3">
                  <c:v>21：窯業・土石製品製造業(N=5)</c:v>
                </c:pt>
                <c:pt idx="4">
                  <c:v>22：鉄鋼業(N=0)</c:v>
                </c:pt>
                <c:pt idx="5">
                  <c:v>9：食料品製造業(N=6)</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24：金属製品製造業(N=2)</c:v>
                </c:pt>
                <c:pt idx="16">
                  <c:v>25：はん用機械器具製造業(N=2)</c:v>
                </c:pt>
                <c:pt idx="17">
                  <c:v>26：生産用機械器具製造業(N=2)</c:v>
                </c:pt>
                <c:pt idx="18">
                  <c:v>27：業務用機械器具製造業(N=0)</c:v>
                </c:pt>
                <c:pt idx="19">
                  <c:v>28：電子部品等製造業(N=2)</c:v>
                </c:pt>
                <c:pt idx="20">
                  <c:v>29：電気機械器具製造業(N=2)</c:v>
                </c:pt>
                <c:pt idx="21">
                  <c:v>30：情報通信機械器具製造業(N=0)</c:v>
                </c:pt>
                <c:pt idx="22">
                  <c:v>31：輸送用機械器具製造業(N=5)</c:v>
                </c:pt>
                <c:pt idx="23">
                  <c:v>32：その他の製造業(N=0)</c:v>
                </c:pt>
                <c:pt idx="24">
                  <c:v>F：電気・ガス・熱供給・水道業(N=3)</c:v>
                </c:pt>
                <c:pt idx="25">
                  <c:v>G：情報通信業(N=2)</c:v>
                </c:pt>
                <c:pt idx="26">
                  <c:v>H：運輸業，郵便業(N=1)</c:v>
                </c:pt>
                <c:pt idx="27">
                  <c:v>I：卸売業，小売業(N=3)</c:v>
                </c:pt>
                <c:pt idx="28">
                  <c:v>J：金融業，保険業(N=0)</c:v>
                </c:pt>
                <c:pt idx="29">
                  <c:v>K：不動産業，物品賃貸業(N=3)</c:v>
                </c:pt>
                <c:pt idx="30">
                  <c:v>L：学術研究,専門･技術ｻｰﾋﾞｽ業(N=1)</c:v>
                </c:pt>
                <c:pt idx="31">
                  <c:v>M：宿泊業，飲食サービス業(N=0)</c:v>
                </c:pt>
                <c:pt idx="32">
                  <c:v>N：生活関連ｻｰﾋﾞｽ業,娯楽業(N=1)</c:v>
                </c:pt>
                <c:pt idx="33">
                  <c:v>O：教育，学習支援業(N=4)</c:v>
                </c:pt>
                <c:pt idx="34">
                  <c:v>P：医療，福祉(N=2)</c:v>
                </c:pt>
                <c:pt idx="35">
                  <c:v>Q：複合サービス事業(N=0)</c:v>
                </c:pt>
                <c:pt idx="36">
                  <c:v>R：ｻｰﾋﾞｽ業(他に分類されない)(N=3)</c:v>
                </c:pt>
                <c:pt idx="37">
                  <c:v>S：公務(N=0)</c:v>
                </c:pt>
                <c:pt idx="38">
                  <c:v>石油精製業・コークス製造業(N=0)</c:v>
                </c:pt>
                <c:pt idx="39">
                  <c:v>発電所・変電所(N=0)</c:v>
                </c:pt>
                <c:pt idx="40">
                  <c:v>ガス製造工場(N=0)</c:v>
                </c:pt>
                <c:pt idx="41">
                  <c:v>熱供給業(N=1)</c:v>
                </c:pt>
              </c:strCache>
            </c:strRef>
          </c:cat>
          <c:val>
            <c:numRef>
              <c:f>③特定事業所の現状把握!$BF$16:$BF$57</c:f>
              <c:numCache>
                <c:formatCode>[=0]#,##0;[&lt;1]0.00;#,##0</c:formatCode>
                <c:ptCount val="42"/>
                <c:pt idx="0">
                  <c:v>23.783999999999999</c:v>
                </c:pt>
                <c:pt idx="1">
                  <c:v>67.944000000000003</c:v>
                </c:pt>
                <c:pt idx="2">
                  <c:v>3.9169999999999998</c:v>
                </c:pt>
                <c:pt idx="3">
                  <c:v>148.03700000000001</c:v>
                </c:pt>
                <c:pt idx="4">
                  <c:v>0</c:v>
                </c:pt>
                <c:pt idx="5">
                  <c:v>35.732999999999997</c:v>
                </c:pt>
                <c:pt idx="6">
                  <c:v>0</c:v>
                </c:pt>
                <c:pt idx="7">
                  <c:v>0</c:v>
                </c:pt>
                <c:pt idx="8">
                  <c:v>0</c:v>
                </c:pt>
                <c:pt idx="9">
                  <c:v>0</c:v>
                </c:pt>
                <c:pt idx="10">
                  <c:v>0</c:v>
                </c:pt>
                <c:pt idx="11">
                  <c:v>0</c:v>
                </c:pt>
                <c:pt idx="12">
                  <c:v>0</c:v>
                </c:pt>
                <c:pt idx="13">
                  <c:v>0</c:v>
                </c:pt>
                <c:pt idx="14">
                  <c:v>0</c:v>
                </c:pt>
                <c:pt idx="15">
                  <c:v>28.695</c:v>
                </c:pt>
                <c:pt idx="16">
                  <c:v>53.997</c:v>
                </c:pt>
                <c:pt idx="17">
                  <c:v>7.8970000000000002</c:v>
                </c:pt>
                <c:pt idx="18">
                  <c:v>0</c:v>
                </c:pt>
                <c:pt idx="19">
                  <c:v>11.069000000000001</c:v>
                </c:pt>
                <c:pt idx="20">
                  <c:v>37.356000000000002</c:v>
                </c:pt>
                <c:pt idx="21">
                  <c:v>0</c:v>
                </c:pt>
                <c:pt idx="22">
                  <c:v>33.396000000000001</c:v>
                </c:pt>
                <c:pt idx="23">
                  <c:v>0</c:v>
                </c:pt>
                <c:pt idx="24">
                  <c:v>34.43</c:v>
                </c:pt>
                <c:pt idx="25">
                  <c:v>33.287999999999997</c:v>
                </c:pt>
                <c:pt idx="26">
                  <c:v>2.9409999999999998</c:v>
                </c:pt>
                <c:pt idx="27">
                  <c:v>13.403</c:v>
                </c:pt>
                <c:pt idx="28">
                  <c:v>0</c:v>
                </c:pt>
                <c:pt idx="29">
                  <c:v>12.163</c:v>
                </c:pt>
                <c:pt idx="30">
                  <c:v>6.5730000000000004</c:v>
                </c:pt>
                <c:pt idx="31">
                  <c:v>0</c:v>
                </c:pt>
                <c:pt idx="32">
                  <c:v>4.1189999999999998</c:v>
                </c:pt>
                <c:pt idx="33">
                  <c:v>47.552999999999997</c:v>
                </c:pt>
                <c:pt idx="34">
                  <c:v>10.185</c:v>
                </c:pt>
                <c:pt idx="35">
                  <c:v>0</c:v>
                </c:pt>
                <c:pt idx="36">
                  <c:v>92.790999999999997</c:v>
                </c:pt>
                <c:pt idx="37">
                  <c:v>0</c:v>
                </c:pt>
                <c:pt idx="38">
                  <c:v>0</c:v>
                </c:pt>
                <c:pt idx="39">
                  <c:v>0</c:v>
                </c:pt>
                <c:pt idx="40">
                  <c:v>0</c:v>
                </c:pt>
                <c:pt idx="41">
                  <c:v>1.202</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2171.649220252003</c:v>
                </c:pt>
                <c:pt idx="2">
                  <c:v>34.44758330883591</c:v>
                </c:pt>
                <c:pt idx="3">
                  <c:v>29.084691645978541</c:v>
                </c:pt>
                <c:pt idx="4">
                  <c:v>835.17206268153268</c:v>
                </c:pt>
                <c:pt idx="5">
                  <c:v>806.38677211197</c:v>
                </c:pt>
                <c:pt idx="7">
                  <c:v>910.0343281803498</c:v>
                </c:pt>
                <c:pt idx="8">
                  <c:v>40.452573098107401</c:v>
                </c:pt>
                <c:pt idx="9">
                  <c:v>0</c:v>
                </c:pt>
                <c:pt idx="10">
                  <c:v>102.937096496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2235.1814952068175</c:v>
                </c:pt>
                <c:pt idx="4" formatCode="#,##0">
                  <c:v>835.17206268153268</c:v>
                </c:pt>
                <c:pt idx="5" formatCode="#,##0">
                  <c:v>806.38677211197</c:v>
                </c:pt>
                <c:pt idx="6" formatCode="#,##0">
                  <c:v>950.48690127845725</c:v>
                </c:pt>
                <c:pt idx="10" formatCode="#,##0">
                  <c:v>102.937096496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611.33299999999997</c:v>
                </c:pt>
                <c:pt idx="2" formatCode="#,##0_);[Red]\(#,##0\)">
                  <c:v>1.575</c:v>
                </c:pt>
                <c:pt idx="3" formatCode="#,##0_);[Red]\(#,##0\)">
                  <c:v>97.564999999999998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611.33299999999997</c:v>
                </c:pt>
                <c:pt idx="1">
                  <c:v>99.14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相模原市</c:v>
                </c:pt>
              </c:strCache>
            </c:strRef>
          </c:tx>
          <c:spPr>
            <a:solidFill>
              <a:srgbClr val="FF0066"/>
            </a:solidFill>
            <a:ln>
              <a:noFill/>
            </a:ln>
          </c:spPr>
          <c:invertIfNegative val="0"/>
          <c:cat>
            <c:strRef>
              <c:f>③特定事業所の現状把握!$BD$21:$BD$39</c:f>
              <c:strCache>
                <c:ptCount val="19"/>
                <c:pt idx="0">
                  <c:v>9：食料品製造業(N=6)</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24：金属製品製造業(N=2)</c:v>
                </c:pt>
                <c:pt idx="11">
                  <c:v>25：はん用機械器具製造業(N=2)</c:v>
                </c:pt>
                <c:pt idx="12">
                  <c:v>26：生産用機械器具製造業(N=2)</c:v>
                </c:pt>
                <c:pt idx="13">
                  <c:v>27：業務用機械器具製造業(N=0)</c:v>
                </c:pt>
                <c:pt idx="14">
                  <c:v>28：電子部品等製造業(N=2)</c:v>
                </c:pt>
                <c:pt idx="15">
                  <c:v>29：電気機械器具製造業(N=2)</c:v>
                </c:pt>
                <c:pt idx="16">
                  <c:v>30：情報通信機械器具製造業(N=0)</c:v>
                </c:pt>
                <c:pt idx="17">
                  <c:v>31：輸送用機械器具製造業(N=5)</c:v>
                </c:pt>
                <c:pt idx="18">
                  <c:v>32：その他の製造業(N=0)</c:v>
                </c:pt>
              </c:strCache>
            </c:strRef>
          </c:cat>
          <c:val>
            <c:numRef>
              <c:f>③特定事業所の現状把握!$BG$21:$BG$39</c:f>
              <c:numCache>
                <c:formatCode>[=0]#,##0;[&lt;1]0.00;#,##0</c:formatCode>
                <c:ptCount val="19"/>
                <c:pt idx="0">
                  <c:v>5.9554999999999998</c:v>
                </c:pt>
                <c:pt idx="1">
                  <c:v>0</c:v>
                </c:pt>
                <c:pt idx="2">
                  <c:v>0</c:v>
                </c:pt>
                <c:pt idx="3">
                  <c:v>0</c:v>
                </c:pt>
                <c:pt idx="4">
                  <c:v>0</c:v>
                </c:pt>
                <c:pt idx="5">
                  <c:v>0</c:v>
                </c:pt>
                <c:pt idx="6">
                  <c:v>0</c:v>
                </c:pt>
                <c:pt idx="7">
                  <c:v>0</c:v>
                </c:pt>
                <c:pt idx="8">
                  <c:v>0</c:v>
                </c:pt>
                <c:pt idx="9">
                  <c:v>0</c:v>
                </c:pt>
                <c:pt idx="10">
                  <c:v>14.3475</c:v>
                </c:pt>
                <c:pt idx="11">
                  <c:v>26.9985</c:v>
                </c:pt>
                <c:pt idx="12">
                  <c:v>3.9485000000000001</c:v>
                </c:pt>
                <c:pt idx="13">
                  <c:v>0</c:v>
                </c:pt>
                <c:pt idx="14">
                  <c:v>5.5345000000000004</c:v>
                </c:pt>
                <c:pt idx="15">
                  <c:v>18.678000000000001</c:v>
                </c:pt>
                <c:pt idx="16">
                  <c:v>0</c:v>
                </c:pt>
                <c:pt idx="17">
                  <c:v>6.6791999999999998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9：食料品製造業(N=6)</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24：金属製品製造業(N=2)</c:v>
                </c:pt>
                <c:pt idx="11">
                  <c:v>25：はん用機械器具製造業(N=2)</c:v>
                </c:pt>
                <c:pt idx="12">
                  <c:v>26：生産用機械器具製造業(N=2)</c:v>
                </c:pt>
                <c:pt idx="13">
                  <c:v>27：業務用機械器具製造業(N=0)</c:v>
                </c:pt>
                <c:pt idx="14">
                  <c:v>28：電子部品等製造業(N=2)</c:v>
                </c:pt>
                <c:pt idx="15">
                  <c:v>29：電気機械器具製造業(N=2)</c:v>
                </c:pt>
                <c:pt idx="16">
                  <c:v>30：情報通信機械器具製造業(N=0)</c:v>
                </c:pt>
                <c:pt idx="17">
                  <c:v>31：輸送用機械器具製造業(N=5)</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相模原市</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G：情報通信業(N=2)</c:v>
                </c:pt>
                <c:pt idx="2">
                  <c:v>H：運輸業，郵便業(N=1)</c:v>
                </c:pt>
                <c:pt idx="3">
                  <c:v>I：卸売業，小売業(N=3)</c:v>
                </c:pt>
                <c:pt idx="4">
                  <c:v>J：金融業，保険業(N=0)</c:v>
                </c:pt>
                <c:pt idx="5">
                  <c:v>K：不動産業，物品賃貸業(N=3)</c:v>
                </c:pt>
                <c:pt idx="6">
                  <c:v>L：学術研究,専門･技術ｻｰﾋﾞｽ業(N=1)</c:v>
                </c:pt>
                <c:pt idx="7">
                  <c:v>M：宿泊業，飲食サービス業(N=0)</c:v>
                </c:pt>
                <c:pt idx="8">
                  <c:v>N：生活関連ｻｰﾋﾞｽ業,娯楽業(N=1)</c:v>
                </c:pt>
                <c:pt idx="9">
                  <c:v>O：教育，学習支援業(N=4)</c:v>
                </c:pt>
                <c:pt idx="10">
                  <c:v>P：医療，福祉(N=2)</c:v>
                </c:pt>
                <c:pt idx="11">
                  <c:v>Q：複合サービス事業(N=0)</c:v>
                </c:pt>
                <c:pt idx="12">
                  <c:v>R：ｻｰﾋﾞｽ業(他に分類されない)(N=3)</c:v>
                </c:pt>
                <c:pt idx="13">
                  <c:v>S：公務(N=0)</c:v>
                </c:pt>
              </c:strCache>
            </c:strRef>
          </c:cat>
          <c:val>
            <c:numRef>
              <c:f>③特定事業所の現状把握!$BG$40:$BG$53</c:f>
              <c:numCache>
                <c:formatCode>[=0]#,##0;[&lt;1]0.00;#,##0</c:formatCode>
                <c:ptCount val="14"/>
                <c:pt idx="0">
                  <c:v>11.476666666666667</c:v>
                </c:pt>
                <c:pt idx="1">
                  <c:v>16.643999999999998</c:v>
                </c:pt>
                <c:pt idx="2">
                  <c:v>2.9409999999999998</c:v>
                </c:pt>
                <c:pt idx="3">
                  <c:v>4.4676666666666671</c:v>
                </c:pt>
                <c:pt idx="4">
                  <c:v>0</c:v>
                </c:pt>
                <c:pt idx="5">
                  <c:v>4.0543333333333331</c:v>
                </c:pt>
                <c:pt idx="6">
                  <c:v>6.5730000000000004</c:v>
                </c:pt>
                <c:pt idx="7">
                  <c:v>0</c:v>
                </c:pt>
                <c:pt idx="8">
                  <c:v>4.1189999999999998</c:v>
                </c:pt>
                <c:pt idx="9">
                  <c:v>11.888249999999999</c:v>
                </c:pt>
                <c:pt idx="10">
                  <c:v>5.0925000000000002</c:v>
                </c:pt>
                <c:pt idx="11">
                  <c:v>0</c:v>
                </c:pt>
                <c:pt idx="12">
                  <c:v>30.930333333333333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G：情報通信業(N=2)</c:v>
                </c:pt>
                <c:pt idx="2">
                  <c:v>H：運輸業，郵便業(N=1)</c:v>
                </c:pt>
                <c:pt idx="3">
                  <c:v>I：卸売業，小売業(N=3)</c:v>
                </c:pt>
                <c:pt idx="4">
                  <c:v>J：金融業，保険業(N=0)</c:v>
                </c:pt>
                <c:pt idx="5">
                  <c:v>K：不動産業，物品賃貸業(N=3)</c:v>
                </c:pt>
                <c:pt idx="6">
                  <c:v>L：学術研究,専門･技術ｻｰﾋﾞｽ業(N=1)</c:v>
                </c:pt>
                <c:pt idx="7">
                  <c:v>M：宿泊業，飲食サービス業(N=0)</c:v>
                </c:pt>
                <c:pt idx="8">
                  <c:v>N：生活関連ｻｰﾋﾞｽ業,娯楽業(N=1)</c:v>
                </c:pt>
                <c:pt idx="9">
                  <c:v>O：教育，学習支援業(N=4)</c:v>
                </c:pt>
                <c:pt idx="10">
                  <c:v>P：医療，福祉(N=2)</c:v>
                </c:pt>
                <c:pt idx="11">
                  <c:v>Q：複合サービス事業(N=0)</c:v>
                </c:pt>
                <c:pt idx="12">
                  <c:v>R：ｻｰﾋﾞｽ業(他に分類されない)(N=3)</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相模原市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③特定事業所の現状把握!$BG$54:$BG$57</c:f>
              <c:numCache>
                <c:formatCode>[=0]#,##0;[&lt;1]0.00;#,##0</c:formatCode>
                <c:ptCount val="4"/>
                <c:pt idx="0">
                  <c:v>0</c:v>
                </c:pt>
                <c:pt idx="1">
                  <c:v>0</c:v>
                </c:pt>
                <c:pt idx="2">
                  <c:v>0</c:v>
                </c:pt>
                <c:pt idx="3">
                  <c:v>1.202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相模原市</c:v>
                </c:pt>
              </c:strCache>
            </c:strRef>
          </c:tx>
          <c:spPr>
            <a:solidFill>
              <a:srgbClr val="FF0066"/>
            </a:solidFill>
            <a:ln>
              <a:noFill/>
            </a:ln>
          </c:spPr>
          <c:invertIfNegative val="0"/>
          <c:cat>
            <c:strRef>
              <c:f>③特定事業所の現状把握!$BD$16:$BD$20</c:f>
              <c:strCache>
                <c:ptCount val="5"/>
                <c:pt idx="0">
                  <c:v>14：パルプ・紙・紙加工品製造業(N=3)</c:v>
                </c:pt>
                <c:pt idx="1">
                  <c:v>16：化学工業(N=5)</c:v>
                </c:pt>
                <c:pt idx="2">
                  <c:v>17：石油製品・石炭製品製造業(N=1)</c:v>
                </c:pt>
                <c:pt idx="3">
                  <c:v>21：窯業・土石製品製造業(N=5)</c:v>
                </c:pt>
                <c:pt idx="4">
                  <c:v>22：鉄鋼業(N=0)</c:v>
                </c:pt>
              </c:strCache>
            </c:strRef>
          </c:cat>
          <c:val>
            <c:numRef>
              <c:f>③特定事業所の現状把握!$BG$16:$BG$20</c:f>
              <c:numCache>
                <c:formatCode>[=0]#,##0;[&lt;1]0.00;#,##0</c:formatCode>
                <c:ptCount val="5"/>
                <c:pt idx="0">
                  <c:v>7.9279999999999999</c:v>
                </c:pt>
                <c:pt idx="1">
                  <c:v>13.588800000000001</c:v>
                </c:pt>
                <c:pt idx="2">
                  <c:v>3.9169999999999998</c:v>
                </c:pt>
                <c:pt idx="3">
                  <c:v>29.607400000000002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c:v>
                </c:pt>
                <c:pt idx="1">
                  <c:v>16：化学工業(N=5)</c:v>
                </c:pt>
                <c:pt idx="2">
                  <c:v>17：石油製品・石炭製品製造業(N=1)</c:v>
                </c:pt>
                <c:pt idx="3">
                  <c:v>21：窯業・土石製品製造業(N=5)</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96,817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50582.600000000515</c:v>
                </c:pt>
                <c:pt idx="1">
                  <c:v>40385.300000000076</c:v>
                </c:pt>
                <c:pt idx="2">
                  <c:v>0</c:v>
                </c:pt>
                <c:pt idx="3">
                  <c:v>121</c:v>
                </c:pt>
                <c:pt idx="4">
                  <c:v>0</c:v>
                </c:pt>
                <c:pt idx="5">
                  <c:v>5728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154,903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60705.18991200062</c:v>
                </c:pt>
                <c:pt idx="1">
                  <c:v>53420.059428000095</c:v>
                </c:pt>
                <c:pt idx="2">
                  <c:v>0</c:v>
                </c:pt>
                <c:pt idx="3">
                  <c:v>635.976</c:v>
                </c:pt>
                <c:pt idx="4">
                  <c:v>0</c:v>
                </c:pt>
                <c:pt idx="5">
                  <c:v>40141.824000000001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相模原市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90.310898591999987</c:v>
                </c:pt>
                <c:pt idx="1">
                  <c:v>0.70932132000000003</c:v>
                </c:pt>
                <c:pt idx="2">
                  <c:v>3.630776472</c:v>
                </c:pt>
                <c:pt idx="3">
                  <c:v>0</c:v>
                </c:pt>
                <c:pt idx="4">
                  <c:v>39.002897769999997</c:v>
                </c:pt>
                <c:pt idx="5">
                  <c:v>163.49545825000001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1,876,882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相模原市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1850200</c:v>
                </c:pt>
                <c:pt idx="1">
                  <c:v>11300</c:v>
                </c:pt>
                <c:pt idx="2">
                  <c:v>15382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5200</c:v>
                </c:pt>
                <c:pt idx="1">
                  <c:v>5200</c:v>
                </c:pt>
                <c:pt idx="2">
                  <c:v>5200</c:v>
                </c:pt>
                <c:pt idx="3">
                  <c:v>5200</c:v>
                </c:pt>
                <c:pt idx="4">
                  <c:v>5200</c:v>
                </c:pt>
                <c:pt idx="5">
                  <c:v>5200</c:v>
                </c:pt>
                <c:pt idx="6">
                  <c:v>5200</c:v>
                </c:pt>
                <c:pt idx="7">
                  <c:v>5200</c:v>
                </c:pt>
                <c:pt idx="8">
                  <c:v>5728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49</c:v>
                </c:pt>
                <c:pt idx="1">
                  <c:v>49</c:v>
                </c:pt>
                <c:pt idx="2">
                  <c:v>49</c:v>
                </c:pt>
                <c:pt idx="3">
                  <c:v>389</c:v>
                </c:pt>
                <c:pt idx="4">
                  <c:v>121</c:v>
                </c:pt>
                <c:pt idx="5">
                  <c:v>121</c:v>
                </c:pt>
                <c:pt idx="6">
                  <c:v>121</c:v>
                </c:pt>
                <c:pt idx="7">
                  <c:v>121</c:v>
                </c:pt>
                <c:pt idx="8">
                  <c:v>121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24873.5</c:v>
                </c:pt>
                <c:pt idx="1">
                  <c:v>26681.599999999999</c:v>
                </c:pt>
                <c:pt idx="2">
                  <c:v>28123.5</c:v>
                </c:pt>
                <c:pt idx="3">
                  <c:v>29736</c:v>
                </c:pt>
                <c:pt idx="4">
                  <c:v>30575.799999999981</c:v>
                </c:pt>
                <c:pt idx="5">
                  <c:v>37854.600000000079</c:v>
                </c:pt>
                <c:pt idx="6">
                  <c:v>40096.600000000079</c:v>
                </c:pt>
                <c:pt idx="7">
                  <c:v>40165.00000000008</c:v>
                </c:pt>
                <c:pt idx="8">
                  <c:v>40385.300000000076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20059.599999999999</c:v>
                </c:pt>
                <c:pt idx="1">
                  <c:v>23533.1</c:v>
                </c:pt>
                <c:pt idx="2">
                  <c:v>26244</c:v>
                </c:pt>
                <c:pt idx="3">
                  <c:v>28814.799999999999</c:v>
                </c:pt>
                <c:pt idx="4">
                  <c:v>32603.70000000019</c:v>
                </c:pt>
                <c:pt idx="5">
                  <c:v>36430.900000000271</c:v>
                </c:pt>
                <c:pt idx="6">
                  <c:v>40288.400000000423</c:v>
                </c:pt>
                <c:pt idx="7">
                  <c:v>45540.000000000546</c:v>
                </c:pt>
                <c:pt idx="8">
                  <c:v>50582.600000000515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2.5259849868704609E-2</c:v>
                </c:pt>
                <c:pt idx="1">
                  <c:v>2.7593047862587053E-2</c:v>
                </c:pt>
                <c:pt idx="2">
                  <c:v>2.7387888334351962E-2</c:v>
                </c:pt>
                <c:pt idx="3">
                  <c:v>3.074769790829434E-2</c:v>
                </c:pt>
                <c:pt idx="4">
                  <c:v>3.1384499871187757E-2</c:v>
                </c:pt>
                <c:pt idx="5">
                  <c:v>3.5412337554821739E-2</c:v>
                </c:pt>
                <c:pt idx="6">
                  <c:v>3.997688786368158E-2</c:v>
                </c:pt>
                <c:pt idx="7">
                  <c:v>4.1159734880973652E-2</c:v>
                </c:pt>
                <c:pt idx="8">
                  <c:v>4.4013404765712714E-2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1915.235497951621</c:v>
                </c:pt>
                <c:pt idx="2">
                  <c:v>35.958322961008918</c:v>
                </c:pt>
                <c:pt idx="3">
                  <c:v>40.144276462206442</c:v>
                </c:pt>
                <c:pt idx="4">
                  <c:v>1156.965351437515</c:v>
                </c:pt>
                <c:pt idx="5">
                  <c:v>961.12159123098741</c:v>
                </c:pt>
                <c:pt idx="7">
                  <c:v>815.48690814483939</c:v>
                </c:pt>
                <c:pt idx="8">
                  <c:v>55.181190845698097</c:v>
                </c:pt>
                <c:pt idx="9">
                  <c:v>0</c:v>
                </c:pt>
                <c:pt idx="10">
                  <c:v>70.245394392040012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1991.3380973748363</c:v>
                </c:pt>
                <c:pt idx="4" formatCode="#,##0">
                  <c:v>1156.965351437515</c:v>
                </c:pt>
                <c:pt idx="5" formatCode="#,##0">
                  <c:v>961.12159123098741</c:v>
                </c:pt>
                <c:pt idx="6" formatCode="#,##0">
                  <c:v>870.66809899053749</c:v>
                </c:pt>
                <c:pt idx="10" formatCode="#,##0">
                  <c:v>70.245394392040012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5027</c:v>
                </c:pt>
                <c:pt idx="1">
                  <c:v>5789</c:v>
                </c:pt>
                <c:pt idx="2">
                  <c:v>6381</c:v>
                </c:pt>
                <c:pt idx="3">
                  <c:v>6963</c:v>
                </c:pt>
                <c:pt idx="4">
                  <c:v>7792</c:v>
                </c:pt>
                <c:pt idx="5">
                  <c:v>8613</c:v>
                </c:pt>
                <c:pt idx="6">
                  <c:v>9436</c:v>
                </c:pt>
                <c:pt idx="7">
                  <c:v>10561</c:v>
                </c:pt>
                <c:pt idx="8">
                  <c:v>11719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3519451.6344409953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154903.0493400007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2629194.3439999996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2508636.0719999997</c:v>
                </c:pt>
                <c:pt idx="1">
                  <c:v>19703.37</c:v>
                </c:pt>
                <c:pt idx="2">
                  <c:v>100854.902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114125.24934000071</c:v>
                </c:pt>
                <c:pt idx="1">
                  <c:v>0</c:v>
                </c:pt>
                <c:pt idx="2">
                  <c:v>635.976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1514.2292162671201</c:v>
                </c:pt>
                <c:pt idx="2">
                  <c:v>31.545285205343827</c:v>
                </c:pt>
                <c:pt idx="3">
                  <c:v>33.057137558826518</c:v>
                </c:pt>
                <c:pt idx="4">
                  <c:v>799.71588025853634</c:v>
                </c:pt>
                <c:pt idx="5">
                  <c:v>881.76299977196686</c:v>
                </c:pt>
                <c:pt idx="7">
                  <c:v>703.4598570007654</c:v>
                </c:pt>
                <c:pt idx="8">
                  <c:v>42.334363404009423</c:v>
                </c:pt>
                <c:pt idx="9">
                  <c:v>0</c:v>
                </c:pt>
                <c:pt idx="10">
                  <c:v>87.070108143399992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1578.8316390312905</c:v>
                </c:pt>
                <c:pt idx="4">
                  <c:v>799.71588025853634</c:v>
                </c:pt>
                <c:pt idx="5">
                  <c:v>881.76299977196686</c:v>
                </c:pt>
                <c:pt idx="6">
                  <c:v>745.79422040477482</c:v>
                </c:pt>
                <c:pt idx="10">
                  <c:v>87.070108143399992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相模原市</c:v>
                </c:pt>
              </c:strCache>
            </c:strRef>
          </c:cat>
          <c:val>
            <c:numRef>
              <c:f>①CO2排出量の現状把握!$AX$43:$AX$45</c:f>
              <c:numCache>
                <c:formatCode>0%</c:formatCode>
                <c:ptCount val="3"/>
                <c:pt idx="0">
                  <c:v>0.42072759503743129</c:v>
                </c:pt>
                <c:pt idx="1">
                  <c:v>0.41227254992588142</c:v>
                </c:pt>
                <c:pt idx="2">
                  <c:v>0.38572298956473378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相模原市</c:v>
                </c:pt>
              </c:strCache>
            </c:strRef>
          </c:cat>
          <c:val>
            <c:numRef>
              <c:f>①CO2排出量の現状把握!$AY$43:$AY$45</c:f>
              <c:numCache>
                <c:formatCode>0%</c:formatCode>
                <c:ptCount val="3"/>
                <c:pt idx="0">
                  <c:v>0.19118662390594171</c:v>
                </c:pt>
                <c:pt idx="1">
                  <c:v>0.21478251146138702</c:v>
                </c:pt>
                <c:pt idx="2">
                  <c:v>0.19537789369674635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相模原市</c:v>
                </c:pt>
              </c:strCache>
            </c:strRef>
          </c:cat>
          <c:val>
            <c:numRef>
              <c:f>①CO2排出量の現状把握!$AZ$43:$AZ$45</c:f>
              <c:numCache>
                <c:formatCode>0%</c:formatCode>
                <c:ptCount val="3"/>
                <c:pt idx="0">
                  <c:v>0.18034974026133399</c:v>
                </c:pt>
                <c:pt idx="1">
                  <c:v>0.20329506120823729</c:v>
                </c:pt>
                <c:pt idx="2">
                  <c:v>0.21542275436555908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相模原市</c:v>
                </c:pt>
              </c:strCache>
            </c:strRef>
          </c:cat>
          <c:val>
            <c:numRef>
              <c:f>①CO2排出量の現状把握!$BA$43:$BA$45</c:f>
              <c:numCache>
                <c:formatCode>0%</c:formatCode>
                <c:ptCount val="3"/>
                <c:pt idx="0">
                  <c:v>0.19226168778726088</c:v>
                </c:pt>
                <c:pt idx="1">
                  <c:v>0.15489208700772231</c:v>
                </c:pt>
                <c:pt idx="2">
                  <c:v>0.18220433970472796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相模原市</c:v>
                </c:pt>
              </c:strCache>
            </c:strRef>
          </c:cat>
          <c:val>
            <c:numRef>
              <c:f>①CO2排出量の現状把握!$BB$43:$BB$45</c:f>
              <c:numCache>
                <c:formatCode>0%</c:formatCode>
                <c:ptCount val="3"/>
                <c:pt idx="0">
                  <c:v>1.5474353008032191E-2</c:v>
                </c:pt>
                <c:pt idx="1">
                  <c:v>1.4757790396772066E-2</c:v>
                </c:pt>
                <c:pt idx="2">
                  <c:v>2.1272022668232901E-2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205054</c:v>
                </c:pt>
                <c:pt idx="1">
                  <c:v>205054</c:v>
                </c:pt>
                <c:pt idx="2">
                  <c:v>205054</c:v>
                </c:pt>
                <c:pt idx="3">
                  <c:v>205054</c:v>
                </c:pt>
                <c:pt idx="4">
                  <c:v>205054</c:v>
                </c:pt>
                <c:pt idx="5">
                  <c:v>206702</c:v>
                </c:pt>
                <c:pt idx="6">
                  <c:v>206702</c:v>
                </c:pt>
                <c:pt idx="7">
                  <c:v>206702</c:v>
                </c:pt>
                <c:pt idx="8">
                  <c:v>206702</c:v>
                </c:pt>
                <c:pt idx="9">
                  <c:v>206702</c:v>
                </c:pt>
                <c:pt idx="10">
                  <c:v>206702</c:v>
                </c:pt>
                <c:pt idx="11">
                  <c:v>208451</c:v>
                </c:pt>
                <c:pt idx="12">
                  <c:v>208451</c:v>
                </c:pt>
                <c:pt idx="13">
                  <c:v>208451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87.317687567499988</c:v>
                </c:pt>
                <c:pt idx="1">
                  <c:v>73.71073955864</c:v>
                </c:pt>
                <c:pt idx="2">
                  <c:v>91.576924632979996</c:v>
                </c:pt>
                <c:pt idx="3">
                  <c:v>86.84758435194</c:v>
                </c:pt>
                <c:pt idx="4">
                  <c:v>70.245394392040012</c:v>
                </c:pt>
                <c:pt idx="5">
                  <c:v>96.701635070659975</c:v>
                </c:pt>
                <c:pt idx="6">
                  <c:v>92.17356854706</c:v>
                </c:pt>
                <c:pt idx="7">
                  <c:v>89.43130300768</c:v>
                </c:pt>
                <c:pt idx="8">
                  <c:v>84.28321218678802</c:v>
                </c:pt>
                <c:pt idx="9">
                  <c:v>89.190338230467987</c:v>
                </c:pt>
                <c:pt idx="10">
                  <c:v>97.265010501478997</c:v>
                </c:pt>
                <c:pt idx="11">
                  <c:v>107.3873726658372</c:v>
                </c:pt>
                <c:pt idx="12">
                  <c:v>109.79957334269</c:v>
                </c:pt>
                <c:pt idx="13">
                  <c:v>87.070108143399992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696994</c:v>
                </c:pt>
                <c:pt idx="1">
                  <c:v>699756</c:v>
                </c:pt>
                <c:pt idx="2">
                  <c:v>700923</c:v>
                </c:pt>
                <c:pt idx="3">
                  <c:v>710798</c:v>
                </c:pt>
                <c:pt idx="4">
                  <c:v>713351</c:v>
                </c:pt>
                <c:pt idx="5">
                  <c:v>715145</c:v>
                </c:pt>
                <c:pt idx="6">
                  <c:v>716643</c:v>
                </c:pt>
                <c:pt idx="7">
                  <c:v>716981</c:v>
                </c:pt>
                <c:pt idx="8">
                  <c:v>718192</c:v>
                </c:pt>
                <c:pt idx="9">
                  <c:v>718367</c:v>
                </c:pt>
                <c:pt idx="10">
                  <c:v>718300</c:v>
                </c:pt>
                <c:pt idx="11">
                  <c:v>718601</c:v>
                </c:pt>
                <c:pt idx="12">
                  <c:v>719112</c:v>
                </c:pt>
                <c:pt idx="13">
                  <c:v>719118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相模原市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2423</v>
      </c>
      <c r="B624" s="70">
        <v>517</v>
      </c>
      <c r="C624" s="70">
        <v>7</v>
      </c>
      <c r="D624" s="70">
        <v>31</v>
      </c>
      <c r="E624" s="70">
        <v>2010</v>
      </c>
      <c r="F624" s="70" t="s">
        <v>177</v>
      </c>
      <c r="G624" s="70" t="s">
        <v>2416</v>
      </c>
      <c r="H624" s="70" t="s">
        <v>2417</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2424</v>
      </c>
      <c r="B625" s="70">
        <v>518</v>
      </c>
      <c r="C625" s="70">
        <v>8</v>
      </c>
      <c r="D625" s="70">
        <v>31</v>
      </c>
      <c r="E625" s="70">
        <v>2011</v>
      </c>
      <c r="F625" s="70" t="s">
        <v>178</v>
      </c>
      <c r="G625" s="70" t="s">
        <v>2416</v>
      </c>
      <c r="H625" s="70" t="s">
        <v>2417</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2425</v>
      </c>
      <c r="B626" s="70">
        <v>519</v>
      </c>
      <c r="C626" s="70">
        <v>9</v>
      </c>
      <c r="D626" s="70">
        <v>31</v>
      </c>
      <c r="E626" s="70">
        <v>2012</v>
      </c>
      <c r="F626" s="70" t="s">
        <v>179</v>
      </c>
      <c r="G626" s="70" t="s">
        <v>2416</v>
      </c>
      <c r="H626" s="70" t="s">
        <v>2417</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2426</v>
      </c>
      <c r="B627" s="70">
        <v>520</v>
      </c>
      <c r="C627" s="70">
        <v>10</v>
      </c>
      <c r="D627" s="70">
        <v>31</v>
      </c>
      <c r="E627" s="70">
        <v>2013</v>
      </c>
      <c r="F627" s="70" t="s">
        <v>180</v>
      </c>
      <c r="G627" s="70" t="s">
        <v>2416</v>
      </c>
      <c r="H627" s="70" t="s">
        <v>2417</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2427</v>
      </c>
      <c r="B628" s="70">
        <v>521</v>
      </c>
      <c r="C628" s="70">
        <v>11</v>
      </c>
      <c r="D628" s="70">
        <v>31</v>
      </c>
      <c r="E628" s="70">
        <v>2014</v>
      </c>
      <c r="F628" s="70" t="s">
        <v>181</v>
      </c>
      <c r="G628" s="70" t="s">
        <v>2416</v>
      </c>
      <c r="H628" s="70" t="s">
        <v>2417</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2428</v>
      </c>
      <c r="B629" s="70">
        <v>522</v>
      </c>
      <c r="C629" s="70">
        <v>12</v>
      </c>
      <c r="D629" s="70">
        <v>31</v>
      </c>
      <c r="E629" s="70">
        <v>2015</v>
      </c>
      <c r="F629" s="70" t="s">
        <v>182</v>
      </c>
      <c r="G629" s="70" t="s">
        <v>2416</v>
      </c>
      <c r="H629" s="70" t="s">
        <v>2417</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2429</v>
      </c>
      <c r="B630" s="70">
        <v>523</v>
      </c>
      <c r="C630" s="70">
        <v>13</v>
      </c>
      <c r="D630" s="70">
        <v>31</v>
      </c>
      <c r="E630" s="70">
        <v>2016</v>
      </c>
      <c r="F630" s="70" t="s">
        <v>155</v>
      </c>
      <c r="G630" s="70" t="s">
        <v>2416</v>
      </c>
      <c r="H630" s="70" t="s">
        <v>2417</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2430</v>
      </c>
      <c r="B631" s="70">
        <v>524</v>
      </c>
      <c r="C631" s="70">
        <v>14</v>
      </c>
      <c r="D631" s="70">
        <v>31</v>
      </c>
      <c r="E631" s="70">
        <v>2017</v>
      </c>
      <c r="F631" s="70" t="s">
        <v>156</v>
      </c>
      <c r="G631" s="70" t="s">
        <v>2416</v>
      </c>
      <c r="H631" s="70" t="s">
        <v>2417</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2431</v>
      </c>
      <c r="B632" s="70">
        <v>525</v>
      </c>
      <c r="C632" s="70">
        <v>15</v>
      </c>
      <c r="D632" s="70">
        <v>31</v>
      </c>
      <c r="E632" s="70">
        <v>2018</v>
      </c>
      <c r="F632" s="70" t="s">
        <v>183</v>
      </c>
      <c r="G632" s="70" t="s">
        <v>2416</v>
      </c>
      <c r="H632" s="70" t="s">
        <v>2417</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2432</v>
      </c>
      <c r="B633" s="70">
        <v>526</v>
      </c>
      <c r="C633" s="70">
        <v>16</v>
      </c>
      <c r="D633" s="70">
        <v>31</v>
      </c>
      <c r="E633" s="70">
        <v>2019</v>
      </c>
      <c r="F633" s="70" t="s">
        <v>158</v>
      </c>
      <c r="G633" s="70" t="s">
        <v>2416</v>
      </c>
      <c r="H633" s="70" t="s">
        <v>2417</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2433</v>
      </c>
      <c r="B634" s="70">
        <v>527</v>
      </c>
      <c r="C634" s="70">
        <v>17</v>
      </c>
      <c r="D634" s="70">
        <v>31</v>
      </c>
      <c r="E634" s="70">
        <v>2020</v>
      </c>
      <c r="F634" s="70" t="s">
        <v>159</v>
      </c>
      <c r="G634" s="1064" t="s">
        <v>2416</v>
      </c>
      <c r="H634" s="70" t="s">
        <v>2417</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2434</v>
      </c>
      <c r="B635" s="70">
        <v>527</v>
      </c>
      <c r="C635" s="70">
        <v>18</v>
      </c>
      <c r="D635" s="70">
        <v>31</v>
      </c>
      <c r="E635" s="70">
        <v>2021</v>
      </c>
      <c r="F635" s="70" t="s">
        <v>160</v>
      </c>
      <c r="G635" s="1064" t="s">
        <v>2416</v>
      </c>
      <c r="H635" s="70" t="s">
        <v>2417</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2435</v>
      </c>
      <c r="B636" s="70">
        <v>527</v>
      </c>
      <c r="C636" s="70">
        <v>19</v>
      </c>
      <c r="D636" s="70">
        <v>31</v>
      </c>
      <c r="E636" s="70">
        <v>2022</v>
      </c>
      <c r="F636" s="70" t="s">
        <v>161</v>
      </c>
      <c r="G636" s="70" t="s">
        <v>2416</v>
      </c>
      <c r="H636" s="70" t="s">
        <v>2417</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1585</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2019</v>
      </c>
      <c r="B9" s="70">
        <v>1</v>
      </c>
      <c r="C9" s="70">
        <v>1</v>
      </c>
      <c r="D9" s="70">
        <v>1</v>
      </c>
      <c r="E9" s="70">
        <v>1990</v>
      </c>
      <c r="F9" s="70" t="s">
        <v>787</v>
      </c>
      <c r="G9" s="1073" t="s">
        <v>2020</v>
      </c>
      <c r="H9" s="70" t="s">
        <v>2021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2022</v>
      </c>
      <c r="B10" s="70">
        <v>2</v>
      </c>
      <c r="C10" s="70">
        <v>2</v>
      </c>
      <c r="D10" s="70">
        <v>1</v>
      </c>
      <c r="E10" s="70">
        <v>2005</v>
      </c>
      <c r="F10" s="70" t="s">
        <v>789</v>
      </c>
      <c r="G10" s="1073" t="s">
        <v>2020</v>
      </c>
      <c r="H10" s="70" t="s">
        <v>2021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2023</v>
      </c>
      <c r="B11" s="70">
        <v>3</v>
      </c>
      <c r="C11" s="70">
        <v>3</v>
      </c>
      <c r="D11" s="70">
        <v>1</v>
      </c>
      <c r="E11" s="70">
        <v>2006</v>
      </c>
      <c r="F11" s="70" t="s">
        <v>790</v>
      </c>
      <c r="G11" s="1073" t="s">
        <v>2020</v>
      </c>
      <c r="H11" s="70" t="s">
        <v>2021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2024</v>
      </c>
      <c r="B12" s="70">
        <v>4</v>
      </c>
      <c r="C12" s="70">
        <v>4</v>
      </c>
      <c r="D12" s="70">
        <v>1</v>
      </c>
      <c r="E12" s="70">
        <v>2007</v>
      </c>
      <c r="F12" s="70" t="s">
        <v>791</v>
      </c>
      <c r="G12" s="1073" t="s">
        <v>2020</v>
      </c>
      <c r="H12" s="70" t="s">
        <v>2021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2025</v>
      </c>
      <c r="B13" s="70">
        <v>5</v>
      </c>
      <c r="C13" s="70">
        <v>5</v>
      </c>
      <c r="D13" s="70">
        <v>1</v>
      </c>
      <c r="E13" s="70">
        <v>2008</v>
      </c>
      <c r="F13" s="70" t="s">
        <v>792</v>
      </c>
      <c r="G13" s="1073" t="s">
        <v>2020</v>
      </c>
      <c r="H13" s="70" t="s">
        <v>2021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2026</v>
      </c>
      <c r="B14" s="70">
        <v>6</v>
      </c>
      <c r="C14" s="70">
        <v>6</v>
      </c>
      <c r="D14" s="70">
        <v>1</v>
      </c>
      <c r="E14" s="70">
        <v>2009</v>
      </c>
      <c r="F14" s="70" t="s">
        <v>176</v>
      </c>
      <c r="G14" s="1073" t="s">
        <v>2020</v>
      </c>
      <c r="H14" s="70" t="s">
        <v>2021</v>
      </c>
      <c r="I14" s="1066"/>
      <c r="J14" s="73">
        <v>0</v>
      </c>
      <c r="K14" s="73">
        <v>0</v>
      </c>
      <c r="L14" s="73">
        <v>0</v>
      </c>
      <c r="M14" s="73">
        <v>0</v>
      </c>
      <c r="N14" s="73">
        <v>0</v>
      </c>
      <c r="O14" s="73">
        <v>0</v>
      </c>
      <c r="P14" s="73">
        <v>0</v>
      </c>
      <c r="Q14" s="73">
        <v>0</v>
      </c>
      <c r="R14" s="73">
        <v>27.74</v>
      </c>
      <c r="S14" s="73">
        <v>0</v>
      </c>
      <c r="T14" s="73">
        <v>0</v>
      </c>
      <c r="U14" s="73">
        <v>0</v>
      </c>
      <c r="V14" s="73">
        <v>0</v>
      </c>
      <c r="W14" s="73">
        <v>24.14</v>
      </c>
      <c r="X14" s="73">
        <v>0</v>
      </c>
      <c r="Y14" s="73">
        <v>80.334000000000003</v>
      </c>
      <c r="Z14" s="73">
        <v>4.7489999999999997</v>
      </c>
      <c r="AA14" s="73">
        <v>2.9</v>
      </c>
      <c r="AB14" s="73">
        <v>0</v>
      </c>
      <c r="AC14" s="73">
        <v>0</v>
      </c>
      <c r="AD14" s="73">
        <v>160.07400000000001</v>
      </c>
      <c r="AE14" s="73">
        <v>0</v>
      </c>
      <c r="AF14" s="73">
        <v>12.32</v>
      </c>
      <c r="AG14" s="73">
        <v>48.13</v>
      </c>
      <c r="AH14" s="73">
        <v>51.1</v>
      </c>
      <c r="AI14" s="73">
        <v>26.92</v>
      </c>
      <c r="AJ14" s="73">
        <v>0</v>
      </c>
      <c r="AK14" s="73">
        <v>16.48</v>
      </c>
      <c r="AL14" s="73">
        <v>44</v>
      </c>
      <c r="AM14" s="73">
        <v>9.18</v>
      </c>
      <c r="AN14" s="73">
        <v>39.03</v>
      </c>
      <c r="AO14" s="73">
        <v>0</v>
      </c>
      <c r="AP14" s="73">
        <v>0</v>
      </c>
      <c r="AQ14" s="73">
        <v>0</v>
      </c>
      <c r="AR14" s="73">
        <v>0</v>
      </c>
      <c r="AS14" s="73">
        <v>33.409999999999997</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29.52</v>
      </c>
      <c r="BN14" s="73">
        <v>0</v>
      </c>
      <c r="BO14" s="73">
        <v>0</v>
      </c>
      <c r="BP14" s="73">
        <v>0</v>
      </c>
      <c r="BQ14" s="73">
        <v>0</v>
      </c>
      <c r="BR14" s="73">
        <v>0</v>
      </c>
      <c r="BS14" s="73">
        <v>0</v>
      </c>
      <c r="BT14" s="73">
        <v>0</v>
      </c>
      <c r="BU14" s="73">
        <v>0</v>
      </c>
      <c r="BV14" s="73">
        <v>0</v>
      </c>
      <c r="BW14" s="73">
        <v>0</v>
      </c>
      <c r="BX14" s="73">
        <v>0</v>
      </c>
      <c r="BY14" s="73">
        <v>0</v>
      </c>
      <c r="BZ14" s="73">
        <v>20.74</v>
      </c>
      <c r="CA14" s="73">
        <v>0</v>
      </c>
      <c r="CB14" s="73">
        <v>7.32</v>
      </c>
      <c r="CC14" s="73">
        <v>0</v>
      </c>
      <c r="CD14" s="73">
        <v>0</v>
      </c>
      <c r="CE14" s="73">
        <v>0</v>
      </c>
      <c r="CF14" s="73">
        <v>0</v>
      </c>
      <c r="CG14" s="73">
        <v>0</v>
      </c>
      <c r="CH14" s="73">
        <v>0</v>
      </c>
      <c r="CI14" s="73">
        <v>5.09</v>
      </c>
      <c r="CJ14" s="73">
        <v>0</v>
      </c>
      <c r="CK14" s="73">
        <v>0</v>
      </c>
      <c r="CL14" s="73">
        <v>60.98</v>
      </c>
      <c r="CM14" s="73">
        <v>0</v>
      </c>
      <c r="CN14" s="73">
        <v>3.87</v>
      </c>
      <c r="CO14" s="73">
        <v>0</v>
      </c>
      <c r="CP14" s="73">
        <v>0</v>
      </c>
      <c r="CQ14" s="73">
        <v>0</v>
      </c>
      <c r="CR14" s="73">
        <v>0</v>
      </c>
      <c r="CS14" s="73">
        <v>36.365000000000002</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27.74</v>
      </c>
      <c r="DT14" s="73">
        <v>0</v>
      </c>
      <c r="DU14" s="73">
        <v>0</v>
      </c>
      <c r="DV14" s="73">
        <v>0</v>
      </c>
      <c r="DW14" s="73">
        <v>0</v>
      </c>
      <c r="DX14" s="73">
        <v>24.14</v>
      </c>
      <c r="DY14" s="73">
        <v>0</v>
      </c>
      <c r="DZ14" s="73">
        <v>80.334000000000003</v>
      </c>
      <c r="EA14" s="73">
        <v>4.7489999999999997</v>
      </c>
      <c r="EB14" s="73">
        <v>2.9</v>
      </c>
      <c r="EC14" s="73">
        <v>0</v>
      </c>
      <c r="ED14" s="73">
        <v>0</v>
      </c>
      <c r="EE14" s="73">
        <v>160.07400000000001</v>
      </c>
      <c r="EF14" s="73">
        <v>0</v>
      </c>
      <c r="EG14" s="73">
        <v>12.32</v>
      </c>
      <c r="EH14" s="73">
        <v>48.13</v>
      </c>
      <c r="EI14" s="73">
        <v>51.1</v>
      </c>
      <c r="EJ14" s="73">
        <v>26.92</v>
      </c>
      <c r="EK14" s="73">
        <v>0</v>
      </c>
      <c r="EL14" s="73">
        <v>16.48</v>
      </c>
      <c r="EM14" s="73">
        <v>44</v>
      </c>
      <c r="EN14" s="73">
        <v>9.18</v>
      </c>
      <c r="EO14" s="73">
        <v>39.03</v>
      </c>
      <c r="EP14" s="73">
        <v>0</v>
      </c>
      <c r="EQ14" s="73">
        <v>0</v>
      </c>
      <c r="ER14" s="73">
        <v>0</v>
      </c>
      <c r="ES14" s="73">
        <v>0</v>
      </c>
      <c r="ET14" s="73">
        <v>33.409999999999997</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29.52</v>
      </c>
      <c r="FO14" s="73">
        <v>0</v>
      </c>
      <c r="FP14" s="73">
        <v>0</v>
      </c>
      <c r="FQ14" s="73">
        <v>0</v>
      </c>
      <c r="FR14" s="73">
        <v>0</v>
      </c>
      <c r="FS14" s="73">
        <v>0</v>
      </c>
      <c r="FT14" s="73">
        <v>0</v>
      </c>
      <c r="FU14" s="73">
        <v>0</v>
      </c>
      <c r="FV14" s="73">
        <v>0</v>
      </c>
      <c r="FW14" s="73">
        <v>0</v>
      </c>
      <c r="FX14" s="73">
        <v>0</v>
      </c>
      <c r="FY14" s="73">
        <v>0</v>
      </c>
      <c r="FZ14" s="73">
        <v>0</v>
      </c>
      <c r="GA14" s="73">
        <v>20.74</v>
      </c>
      <c r="GB14" s="73">
        <v>0</v>
      </c>
      <c r="GC14" s="73">
        <v>7.32</v>
      </c>
      <c r="GD14" s="73">
        <v>0</v>
      </c>
      <c r="GE14" s="73">
        <v>0</v>
      </c>
      <c r="GF14" s="73">
        <v>0</v>
      </c>
      <c r="GG14" s="73">
        <v>0</v>
      </c>
      <c r="GH14" s="73">
        <v>0</v>
      </c>
      <c r="GI14" s="73">
        <v>0</v>
      </c>
      <c r="GJ14" s="73">
        <v>5.09</v>
      </c>
      <c r="GK14" s="73">
        <v>0</v>
      </c>
      <c r="GL14" s="73">
        <v>0</v>
      </c>
      <c r="GM14" s="73">
        <v>60.98</v>
      </c>
      <c r="GN14" s="73">
        <v>0</v>
      </c>
      <c r="GO14" s="73">
        <v>3.87</v>
      </c>
      <c r="GP14" s="73">
        <v>0</v>
      </c>
      <c r="GQ14" s="73">
        <v>0</v>
      </c>
      <c r="GR14" s="73">
        <v>0</v>
      </c>
      <c r="GS14" s="73">
        <v>0</v>
      </c>
      <c r="GT14" s="73">
        <v>36.365000000000002</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547.09699999999998</v>
      </c>
      <c r="HL14" s="73">
        <v>33.409999999999997</v>
      </c>
      <c r="HM14" s="73">
        <v>0</v>
      </c>
      <c r="HN14" s="73">
        <v>0</v>
      </c>
      <c r="HO14" s="73">
        <v>29.52</v>
      </c>
      <c r="HP14" s="73">
        <v>0</v>
      </c>
      <c r="HQ14" s="73">
        <v>20.74</v>
      </c>
      <c r="HR14" s="73">
        <v>7.32</v>
      </c>
      <c r="HS14" s="73">
        <v>0</v>
      </c>
      <c r="HT14" s="73">
        <v>5.09</v>
      </c>
      <c r="HU14" s="73">
        <v>60.98</v>
      </c>
      <c r="HV14" s="73">
        <v>3.87</v>
      </c>
      <c r="HW14" s="73">
        <v>0</v>
      </c>
      <c r="HX14" s="73">
        <v>36.365000000000002</v>
      </c>
      <c r="HY14" s="73">
        <v>0</v>
      </c>
      <c r="HZ14" s="73">
        <v>0</v>
      </c>
      <c r="IA14" s="73">
        <v>0</v>
      </c>
      <c r="IB14" s="73">
        <v>0</v>
      </c>
      <c r="IC14" s="73">
        <v>0</v>
      </c>
      <c r="ID14" s="73">
        <v>0</v>
      </c>
      <c r="IE14" s="73">
        <v>0</v>
      </c>
      <c r="IF14" s="73">
        <v>547.09699999999998</v>
      </c>
      <c r="IG14" s="73">
        <v>33.409999999999997</v>
      </c>
      <c r="IH14" s="73">
        <v>0</v>
      </c>
      <c r="II14" s="73">
        <v>0</v>
      </c>
      <c r="IJ14" s="73">
        <v>29.52</v>
      </c>
      <c r="IK14" s="73">
        <v>0</v>
      </c>
      <c r="IL14" s="73">
        <v>20.74</v>
      </c>
      <c r="IM14" s="73">
        <v>7.32</v>
      </c>
      <c r="IN14" s="73">
        <v>0</v>
      </c>
      <c r="IO14" s="73">
        <v>5.09</v>
      </c>
      <c r="IP14" s="73">
        <v>60.98</v>
      </c>
      <c r="IQ14" s="73">
        <v>3.87</v>
      </c>
      <c r="IR14" s="73">
        <v>0</v>
      </c>
      <c r="IS14" s="73">
        <v>36.365000000000002</v>
      </c>
      <c r="IT14" s="73">
        <v>0</v>
      </c>
      <c r="IU14" s="73">
        <v>0</v>
      </c>
      <c r="IV14" s="74">
        <v>0</v>
      </c>
      <c r="IW14" s="71">
        <v>0</v>
      </c>
      <c r="IX14" s="71">
        <v>0</v>
      </c>
      <c r="IY14" s="71">
        <v>0</v>
      </c>
      <c r="IZ14" s="71">
        <v>0</v>
      </c>
      <c r="JA14" s="71">
        <v>0</v>
      </c>
      <c r="JB14" s="71">
        <v>0</v>
      </c>
      <c r="JC14" s="71">
        <v>0</v>
      </c>
      <c r="JD14" s="71">
        <v>0</v>
      </c>
      <c r="JE14" s="71">
        <v>5</v>
      </c>
      <c r="JF14" s="71">
        <v>0</v>
      </c>
      <c r="JG14" s="71">
        <v>0</v>
      </c>
      <c r="JH14" s="71">
        <v>0</v>
      </c>
      <c r="JI14" s="71">
        <v>0</v>
      </c>
      <c r="JJ14" s="71">
        <v>2</v>
      </c>
      <c r="JK14" s="71">
        <v>0</v>
      </c>
      <c r="JL14" s="71">
        <v>4</v>
      </c>
      <c r="JM14" s="71">
        <v>1</v>
      </c>
      <c r="JN14" s="71">
        <v>1</v>
      </c>
      <c r="JO14" s="71">
        <v>0</v>
      </c>
      <c r="JP14" s="71">
        <v>0</v>
      </c>
      <c r="JQ14" s="71">
        <v>5</v>
      </c>
      <c r="JR14" s="71">
        <v>0</v>
      </c>
      <c r="JS14" s="71">
        <v>2</v>
      </c>
      <c r="JT14" s="71">
        <v>3</v>
      </c>
      <c r="JU14" s="71">
        <v>2</v>
      </c>
      <c r="JV14" s="71">
        <v>3</v>
      </c>
      <c r="JW14" s="71">
        <v>0</v>
      </c>
      <c r="JX14" s="71">
        <v>3</v>
      </c>
      <c r="JY14" s="71">
        <v>1</v>
      </c>
      <c r="JZ14" s="71">
        <v>1</v>
      </c>
      <c r="KA14" s="71">
        <v>5</v>
      </c>
      <c r="KB14" s="71">
        <v>0</v>
      </c>
      <c r="KC14" s="71">
        <v>0</v>
      </c>
      <c r="KD14" s="71">
        <v>0</v>
      </c>
      <c r="KE14" s="71">
        <v>0</v>
      </c>
      <c r="KF14" s="71">
        <v>3</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4</v>
      </c>
      <c r="LA14" s="71">
        <v>0</v>
      </c>
      <c r="LB14" s="71">
        <v>0</v>
      </c>
      <c r="LC14" s="71">
        <v>0</v>
      </c>
      <c r="LD14" s="71">
        <v>0</v>
      </c>
      <c r="LE14" s="71">
        <v>0</v>
      </c>
      <c r="LF14" s="71">
        <v>0</v>
      </c>
      <c r="LG14" s="71">
        <v>0</v>
      </c>
      <c r="LH14" s="71">
        <v>0</v>
      </c>
      <c r="LI14" s="71">
        <v>0</v>
      </c>
      <c r="LJ14" s="71">
        <v>0</v>
      </c>
      <c r="LK14" s="71">
        <v>0</v>
      </c>
      <c r="LL14" s="71">
        <v>0</v>
      </c>
      <c r="LM14" s="71">
        <v>4</v>
      </c>
      <c r="LN14" s="71">
        <v>0</v>
      </c>
      <c r="LO14" s="71">
        <v>1</v>
      </c>
      <c r="LP14" s="71">
        <v>0</v>
      </c>
      <c r="LQ14" s="71">
        <v>0</v>
      </c>
      <c r="LR14" s="71">
        <v>0</v>
      </c>
      <c r="LS14" s="71">
        <v>0</v>
      </c>
      <c r="LT14" s="71">
        <v>0</v>
      </c>
      <c r="LU14" s="71">
        <v>0</v>
      </c>
      <c r="LV14" s="71">
        <v>1</v>
      </c>
      <c r="LW14" s="71">
        <v>0</v>
      </c>
      <c r="LX14" s="71">
        <v>0</v>
      </c>
      <c r="LY14" s="71">
        <v>6</v>
      </c>
      <c r="LZ14" s="71">
        <v>0</v>
      </c>
      <c r="MA14" s="71">
        <v>1</v>
      </c>
      <c r="MB14" s="71">
        <v>0</v>
      </c>
      <c r="MC14" s="71">
        <v>0</v>
      </c>
      <c r="MD14" s="71">
        <v>0</v>
      </c>
      <c r="ME14" s="71">
        <v>0</v>
      </c>
      <c r="MF14" s="71">
        <v>3</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5</v>
      </c>
      <c r="NG14" s="71">
        <v>0</v>
      </c>
      <c r="NH14" s="71">
        <v>0</v>
      </c>
      <c r="NI14" s="71">
        <v>0</v>
      </c>
      <c r="NJ14" s="71">
        <v>0</v>
      </c>
      <c r="NK14" s="71">
        <v>2</v>
      </c>
      <c r="NL14" s="71">
        <v>0</v>
      </c>
      <c r="NM14" s="71">
        <v>4</v>
      </c>
      <c r="NN14" s="71">
        <v>1</v>
      </c>
      <c r="NO14" s="71">
        <v>1</v>
      </c>
      <c r="NP14" s="71">
        <v>0</v>
      </c>
      <c r="NQ14" s="71">
        <v>0</v>
      </c>
      <c r="NR14" s="71">
        <v>5</v>
      </c>
      <c r="NS14" s="71">
        <v>0</v>
      </c>
      <c r="NT14" s="71">
        <v>2</v>
      </c>
      <c r="NU14" s="71">
        <v>3</v>
      </c>
      <c r="NV14" s="71">
        <v>2</v>
      </c>
      <c r="NW14" s="71">
        <v>3</v>
      </c>
      <c r="NX14" s="71">
        <v>0</v>
      </c>
      <c r="NY14" s="71">
        <v>3</v>
      </c>
      <c r="NZ14" s="71">
        <v>1</v>
      </c>
      <c r="OA14" s="71">
        <v>1</v>
      </c>
      <c r="OB14" s="71">
        <v>5</v>
      </c>
      <c r="OC14" s="71">
        <v>0</v>
      </c>
      <c r="OD14" s="71">
        <v>0</v>
      </c>
      <c r="OE14" s="71">
        <v>0</v>
      </c>
      <c r="OF14" s="71">
        <v>0</v>
      </c>
      <c r="OG14" s="71">
        <v>3</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4</v>
      </c>
      <c r="PB14" s="71">
        <v>0</v>
      </c>
      <c r="PC14" s="71">
        <v>0</v>
      </c>
      <c r="PD14" s="71">
        <v>0</v>
      </c>
      <c r="PE14" s="71">
        <v>0</v>
      </c>
      <c r="PF14" s="71">
        <v>0</v>
      </c>
      <c r="PG14" s="71">
        <v>0</v>
      </c>
      <c r="PH14" s="71">
        <v>0</v>
      </c>
      <c r="PI14" s="71">
        <v>0</v>
      </c>
      <c r="PJ14" s="71">
        <v>0</v>
      </c>
      <c r="PK14" s="71">
        <v>0</v>
      </c>
      <c r="PL14" s="71">
        <v>0</v>
      </c>
      <c r="PM14" s="71">
        <v>0</v>
      </c>
      <c r="PN14" s="71">
        <v>4</v>
      </c>
      <c r="PO14" s="71">
        <v>0</v>
      </c>
      <c r="PP14" s="71">
        <v>1</v>
      </c>
      <c r="PQ14" s="71">
        <v>0</v>
      </c>
      <c r="PR14" s="71">
        <v>0</v>
      </c>
      <c r="PS14" s="71">
        <v>0</v>
      </c>
      <c r="PT14" s="71">
        <v>0</v>
      </c>
      <c r="PU14" s="71">
        <v>0</v>
      </c>
      <c r="PV14" s="71">
        <v>0</v>
      </c>
      <c r="PW14" s="71">
        <v>1</v>
      </c>
      <c r="PX14" s="71">
        <v>0</v>
      </c>
      <c r="PY14" s="71">
        <v>0</v>
      </c>
      <c r="PZ14" s="71">
        <v>6</v>
      </c>
      <c r="QA14" s="71">
        <v>0</v>
      </c>
      <c r="QB14" s="71">
        <v>1</v>
      </c>
      <c r="QC14" s="71">
        <v>0</v>
      </c>
      <c r="QD14" s="71">
        <v>0</v>
      </c>
      <c r="QE14" s="71">
        <v>0</v>
      </c>
      <c r="QF14" s="71">
        <v>0</v>
      </c>
      <c r="QG14" s="71">
        <v>3</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38</v>
      </c>
      <c r="QY14" s="71">
        <v>3</v>
      </c>
      <c r="QZ14" s="71">
        <v>0</v>
      </c>
      <c r="RA14" s="71">
        <v>0</v>
      </c>
      <c r="RB14" s="71">
        <v>4</v>
      </c>
      <c r="RC14" s="71">
        <v>0</v>
      </c>
      <c r="RD14" s="71">
        <v>4</v>
      </c>
      <c r="RE14" s="71">
        <v>1</v>
      </c>
      <c r="RF14" s="71">
        <v>0</v>
      </c>
      <c r="RG14" s="71">
        <v>1</v>
      </c>
      <c r="RH14" s="71">
        <v>6</v>
      </c>
      <c r="RI14" s="71">
        <v>1</v>
      </c>
      <c r="RJ14" s="71">
        <v>0</v>
      </c>
      <c r="RK14" s="71">
        <v>3</v>
      </c>
      <c r="RL14" s="71">
        <v>0</v>
      </c>
      <c r="RM14" s="71">
        <v>0</v>
      </c>
      <c r="RN14" s="71">
        <v>0</v>
      </c>
      <c r="RO14" s="71">
        <v>0</v>
      </c>
      <c r="RP14" s="71">
        <v>0</v>
      </c>
      <c r="RQ14" s="71">
        <v>0</v>
      </c>
      <c r="RR14" s="71">
        <v>0</v>
      </c>
      <c r="RS14" s="71">
        <v>38</v>
      </c>
      <c r="RT14" s="71">
        <v>3</v>
      </c>
      <c r="RU14" s="71">
        <v>0</v>
      </c>
      <c r="RV14" s="71">
        <v>0</v>
      </c>
      <c r="RW14" s="71">
        <v>4</v>
      </c>
      <c r="RX14" s="71">
        <v>0</v>
      </c>
      <c r="RY14" s="71">
        <v>4</v>
      </c>
      <c r="RZ14" s="71">
        <v>1</v>
      </c>
      <c r="SA14" s="71">
        <v>0</v>
      </c>
      <c r="SB14" s="71">
        <v>1</v>
      </c>
      <c r="SC14" s="71">
        <v>6</v>
      </c>
      <c r="SD14" s="71">
        <v>1</v>
      </c>
      <c r="SE14" s="71">
        <v>0</v>
      </c>
      <c r="SF14" s="71">
        <v>3</v>
      </c>
      <c r="SG14" s="71">
        <v>0</v>
      </c>
      <c r="SH14" s="71">
        <v>0</v>
      </c>
    </row>
    <row r="15" spans="1:503">
      <c r="A15" s="16" t="s">
        <v>2027</v>
      </c>
      <c r="B15" s="70">
        <v>7</v>
      </c>
      <c r="C15" s="70">
        <v>7</v>
      </c>
      <c r="D15" s="70">
        <v>1</v>
      </c>
      <c r="E15" s="70">
        <v>2010</v>
      </c>
      <c r="F15" s="70" t="s">
        <v>177</v>
      </c>
      <c r="G15" s="1073" t="s">
        <v>2020</v>
      </c>
      <c r="H15" s="70" t="s">
        <v>2021</v>
      </c>
      <c r="I15" s="1066"/>
      <c r="J15" s="73">
        <v>0</v>
      </c>
      <c r="K15" s="73">
        <v>0</v>
      </c>
      <c r="L15" s="73">
        <v>0</v>
      </c>
      <c r="M15" s="73">
        <v>0</v>
      </c>
      <c r="N15" s="73">
        <v>0</v>
      </c>
      <c r="O15" s="73">
        <v>0</v>
      </c>
      <c r="P15" s="73">
        <v>0</v>
      </c>
      <c r="Q15" s="73">
        <v>0</v>
      </c>
      <c r="R15" s="73">
        <v>27.018999999999998</v>
      </c>
      <c r="S15" s="73">
        <v>0</v>
      </c>
      <c r="T15" s="73">
        <v>0</v>
      </c>
      <c r="U15" s="73">
        <v>0</v>
      </c>
      <c r="V15" s="73">
        <v>0</v>
      </c>
      <c r="W15" s="73">
        <v>22.751000000000001</v>
      </c>
      <c r="X15" s="73">
        <v>0</v>
      </c>
      <c r="Y15" s="73">
        <v>75.043000000000006</v>
      </c>
      <c r="Z15" s="73">
        <v>4.5069999999999997</v>
      </c>
      <c r="AA15" s="73">
        <v>2.5289999999999999</v>
      </c>
      <c r="AB15" s="73">
        <v>0</v>
      </c>
      <c r="AC15" s="73">
        <v>0</v>
      </c>
      <c r="AD15" s="73">
        <v>172.83699999999999</v>
      </c>
      <c r="AE15" s="73">
        <v>0</v>
      </c>
      <c r="AF15" s="73">
        <v>13.092000000000001</v>
      </c>
      <c r="AG15" s="73">
        <v>41.57</v>
      </c>
      <c r="AH15" s="73">
        <v>60.145000000000003</v>
      </c>
      <c r="AI15" s="73">
        <v>38.316000000000003</v>
      </c>
      <c r="AJ15" s="73">
        <v>0</v>
      </c>
      <c r="AK15" s="73">
        <v>15.295</v>
      </c>
      <c r="AL15" s="73">
        <v>51.174999999999997</v>
      </c>
      <c r="AM15" s="73">
        <v>7.8209999999999997</v>
      </c>
      <c r="AN15" s="73">
        <v>28.623999999999999</v>
      </c>
      <c r="AO15" s="73">
        <v>0</v>
      </c>
      <c r="AP15" s="73">
        <v>0</v>
      </c>
      <c r="AQ15" s="73">
        <v>0</v>
      </c>
      <c r="AR15" s="73">
        <v>0</v>
      </c>
      <c r="AS15" s="73">
        <v>27.891999999999999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12.92</v>
      </c>
      <c r="BN15" s="73">
        <v>0</v>
      </c>
      <c r="BO15" s="73">
        <v>0</v>
      </c>
      <c r="BP15" s="73">
        <v>0</v>
      </c>
      <c r="BQ15" s="73">
        <v>0</v>
      </c>
      <c r="BR15" s="73">
        <v>0</v>
      </c>
      <c r="BS15" s="73">
        <v>0</v>
      </c>
      <c r="BT15" s="73">
        <v>0</v>
      </c>
      <c r="BU15" s="73">
        <v>0</v>
      </c>
      <c r="BV15" s="73">
        <v>0</v>
      </c>
      <c r="BW15" s="73">
        <v>0</v>
      </c>
      <c r="BX15" s="73">
        <v>0</v>
      </c>
      <c r="BY15" s="73">
        <v>0</v>
      </c>
      <c r="BZ15" s="73">
        <v>18.094999999999999</v>
      </c>
      <c r="CA15" s="73">
        <v>0</v>
      </c>
      <c r="CB15" s="73">
        <v>6.2009999999999996</v>
      </c>
      <c r="CC15" s="73">
        <v>0</v>
      </c>
      <c r="CD15" s="73">
        <v>0</v>
      </c>
      <c r="CE15" s="73">
        <v>0</v>
      </c>
      <c r="CF15" s="73">
        <v>0</v>
      </c>
      <c r="CG15" s="73">
        <v>0</v>
      </c>
      <c r="CH15" s="73">
        <v>0</v>
      </c>
      <c r="CI15" s="73">
        <v>5.03</v>
      </c>
      <c r="CJ15" s="73">
        <v>0</v>
      </c>
      <c r="CK15" s="73">
        <v>0</v>
      </c>
      <c r="CL15" s="73">
        <v>58.579000000000001</v>
      </c>
      <c r="CM15" s="73">
        <v>4.2279999999999998</v>
      </c>
      <c r="CN15" s="73">
        <v>7.3090000000000002</v>
      </c>
      <c r="CO15" s="73">
        <v>0</v>
      </c>
      <c r="CP15" s="73">
        <v>0</v>
      </c>
      <c r="CQ15" s="73">
        <v>0</v>
      </c>
      <c r="CR15" s="73">
        <v>0</v>
      </c>
      <c r="CS15" s="73">
        <v>21.484999999999999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27.018999999999998</v>
      </c>
      <c r="DT15" s="73">
        <v>0</v>
      </c>
      <c r="DU15" s="73">
        <v>0</v>
      </c>
      <c r="DV15" s="73">
        <v>0</v>
      </c>
      <c r="DW15" s="73">
        <v>0</v>
      </c>
      <c r="DX15" s="73">
        <v>22.751000000000001</v>
      </c>
      <c r="DY15" s="73">
        <v>0</v>
      </c>
      <c r="DZ15" s="73">
        <v>75.043000000000006</v>
      </c>
      <c r="EA15" s="73">
        <v>4.5069999999999997</v>
      </c>
      <c r="EB15" s="73">
        <v>2.5289999999999999</v>
      </c>
      <c r="EC15" s="73">
        <v>0</v>
      </c>
      <c r="ED15" s="73">
        <v>0</v>
      </c>
      <c r="EE15" s="73">
        <v>172.83699999999999</v>
      </c>
      <c r="EF15" s="73">
        <v>0</v>
      </c>
      <c r="EG15" s="73">
        <v>13.092000000000001</v>
      </c>
      <c r="EH15" s="73">
        <v>41.57</v>
      </c>
      <c r="EI15" s="73">
        <v>60.145000000000003</v>
      </c>
      <c r="EJ15" s="73">
        <v>38.316000000000003</v>
      </c>
      <c r="EK15" s="73">
        <v>0</v>
      </c>
      <c r="EL15" s="73">
        <v>15.295</v>
      </c>
      <c r="EM15" s="73">
        <v>51.174999999999997</v>
      </c>
      <c r="EN15" s="73">
        <v>7.8209999999999997</v>
      </c>
      <c r="EO15" s="73">
        <v>28.623999999999999</v>
      </c>
      <c r="EP15" s="73">
        <v>0</v>
      </c>
      <c r="EQ15" s="73">
        <v>0</v>
      </c>
      <c r="ER15" s="73">
        <v>0</v>
      </c>
      <c r="ES15" s="73">
        <v>0</v>
      </c>
      <c r="ET15" s="73">
        <v>27.891999999999999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12.92</v>
      </c>
      <c r="FO15" s="73">
        <v>0</v>
      </c>
      <c r="FP15" s="73">
        <v>0</v>
      </c>
      <c r="FQ15" s="73">
        <v>0</v>
      </c>
      <c r="FR15" s="73">
        <v>0</v>
      </c>
      <c r="FS15" s="73">
        <v>0</v>
      </c>
      <c r="FT15" s="73">
        <v>0</v>
      </c>
      <c r="FU15" s="73">
        <v>0</v>
      </c>
      <c r="FV15" s="73">
        <v>0</v>
      </c>
      <c r="FW15" s="73">
        <v>0</v>
      </c>
      <c r="FX15" s="73">
        <v>0</v>
      </c>
      <c r="FY15" s="73">
        <v>0</v>
      </c>
      <c r="FZ15" s="73">
        <v>0</v>
      </c>
      <c r="GA15" s="73">
        <v>18.094999999999999</v>
      </c>
      <c r="GB15" s="73">
        <v>0</v>
      </c>
      <c r="GC15" s="73">
        <v>6.2009999999999996</v>
      </c>
      <c r="GD15" s="73">
        <v>0</v>
      </c>
      <c r="GE15" s="73">
        <v>0</v>
      </c>
      <c r="GF15" s="73">
        <v>0</v>
      </c>
      <c r="GG15" s="73">
        <v>0</v>
      </c>
      <c r="GH15" s="73">
        <v>0</v>
      </c>
      <c r="GI15" s="73">
        <v>0</v>
      </c>
      <c r="GJ15" s="73">
        <v>5.03</v>
      </c>
      <c r="GK15" s="73">
        <v>0</v>
      </c>
      <c r="GL15" s="73">
        <v>0</v>
      </c>
      <c r="GM15" s="73">
        <v>58.579000000000001</v>
      </c>
      <c r="GN15" s="73">
        <v>4.2279999999999998</v>
      </c>
      <c r="GO15" s="73">
        <v>7.3090000000000002</v>
      </c>
      <c r="GP15" s="73">
        <v>0</v>
      </c>
      <c r="GQ15" s="73">
        <v>0</v>
      </c>
      <c r="GR15" s="73">
        <v>0</v>
      </c>
      <c r="GS15" s="73">
        <v>0</v>
      </c>
      <c r="GT15" s="73">
        <v>21.484999999999999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560.72400000000005</v>
      </c>
      <c r="HL15" s="73">
        <v>27.891999999999999</v>
      </c>
      <c r="HM15" s="73">
        <v>0</v>
      </c>
      <c r="HN15" s="73">
        <v>0</v>
      </c>
      <c r="HO15" s="73">
        <v>12.92</v>
      </c>
      <c r="HP15" s="73">
        <v>0</v>
      </c>
      <c r="HQ15" s="73">
        <v>18.094999999999999</v>
      </c>
      <c r="HR15" s="73">
        <v>6.2009999999999996</v>
      </c>
      <c r="HS15" s="73">
        <v>0</v>
      </c>
      <c r="HT15" s="73">
        <v>5.03</v>
      </c>
      <c r="HU15" s="73">
        <v>62.807000000000002</v>
      </c>
      <c r="HV15" s="73">
        <v>7.3090000000000002</v>
      </c>
      <c r="HW15" s="73">
        <v>0</v>
      </c>
      <c r="HX15" s="73">
        <v>21.484999999999999</v>
      </c>
      <c r="HY15" s="73">
        <v>0</v>
      </c>
      <c r="HZ15" s="73">
        <v>0</v>
      </c>
      <c r="IA15" s="73">
        <v>0</v>
      </c>
      <c r="IB15" s="73">
        <v>0</v>
      </c>
      <c r="IC15" s="73">
        <v>0</v>
      </c>
      <c r="ID15" s="73">
        <v>0</v>
      </c>
      <c r="IE15" s="73">
        <v>0</v>
      </c>
      <c r="IF15" s="73">
        <v>560.72400000000005</v>
      </c>
      <c r="IG15" s="73">
        <v>27.891999999999999</v>
      </c>
      <c r="IH15" s="73">
        <v>0</v>
      </c>
      <c r="II15" s="73">
        <v>0</v>
      </c>
      <c r="IJ15" s="73">
        <v>12.92</v>
      </c>
      <c r="IK15" s="73">
        <v>0</v>
      </c>
      <c r="IL15" s="73">
        <v>18.094999999999999</v>
      </c>
      <c r="IM15" s="73">
        <v>6.2009999999999996</v>
      </c>
      <c r="IN15" s="73">
        <v>0</v>
      </c>
      <c r="IO15" s="73">
        <v>5.03</v>
      </c>
      <c r="IP15" s="73">
        <v>62.807000000000002</v>
      </c>
      <c r="IQ15" s="73">
        <v>7.3090000000000002</v>
      </c>
      <c r="IR15" s="73">
        <v>0</v>
      </c>
      <c r="IS15" s="73">
        <v>21.484999999999999</v>
      </c>
      <c r="IT15" s="73">
        <v>0</v>
      </c>
      <c r="IU15" s="73">
        <v>0</v>
      </c>
      <c r="IV15" s="74">
        <v>0</v>
      </c>
      <c r="IW15" s="71">
        <v>0</v>
      </c>
      <c r="IX15" s="71">
        <v>0</v>
      </c>
      <c r="IY15" s="71">
        <v>0</v>
      </c>
      <c r="IZ15" s="71">
        <v>0</v>
      </c>
      <c r="JA15" s="71">
        <v>0</v>
      </c>
      <c r="JB15" s="71">
        <v>0</v>
      </c>
      <c r="JC15" s="71">
        <v>0</v>
      </c>
      <c r="JD15" s="71">
        <v>0</v>
      </c>
      <c r="JE15" s="71">
        <v>5</v>
      </c>
      <c r="JF15" s="71">
        <v>0</v>
      </c>
      <c r="JG15" s="71">
        <v>0</v>
      </c>
      <c r="JH15" s="71">
        <v>0</v>
      </c>
      <c r="JI15" s="71">
        <v>0</v>
      </c>
      <c r="JJ15" s="71">
        <v>2</v>
      </c>
      <c r="JK15" s="71">
        <v>0</v>
      </c>
      <c r="JL15" s="71">
        <v>4</v>
      </c>
      <c r="JM15" s="71">
        <v>1</v>
      </c>
      <c r="JN15" s="71">
        <v>1</v>
      </c>
      <c r="JO15" s="71">
        <v>0</v>
      </c>
      <c r="JP15" s="71">
        <v>0</v>
      </c>
      <c r="JQ15" s="71">
        <v>5</v>
      </c>
      <c r="JR15" s="71">
        <v>0</v>
      </c>
      <c r="JS15" s="71">
        <v>2</v>
      </c>
      <c r="JT15" s="71">
        <v>3</v>
      </c>
      <c r="JU15" s="71">
        <v>2</v>
      </c>
      <c r="JV15" s="71">
        <v>3</v>
      </c>
      <c r="JW15" s="71">
        <v>0</v>
      </c>
      <c r="JX15" s="71">
        <v>3</v>
      </c>
      <c r="JY15" s="71">
        <v>1</v>
      </c>
      <c r="JZ15" s="71">
        <v>1</v>
      </c>
      <c r="KA15" s="71">
        <v>4</v>
      </c>
      <c r="KB15" s="71">
        <v>0</v>
      </c>
      <c r="KC15" s="71">
        <v>0</v>
      </c>
      <c r="KD15" s="71">
        <v>0</v>
      </c>
      <c r="KE15" s="71">
        <v>0</v>
      </c>
      <c r="KF15" s="71">
        <v>3</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4</v>
      </c>
      <c r="LN15" s="71">
        <v>0</v>
      </c>
      <c r="LO15" s="71">
        <v>1</v>
      </c>
      <c r="LP15" s="71">
        <v>0</v>
      </c>
      <c r="LQ15" s="71">
        <v>0</v>
      </c>
      <c r="LR15" s="71">
        <v>0</v>
      </c>
      <c r="LS15" s="71">
        <v>0</v>
      </c>
      <c r="LT15" s="71">
        <v>0</v>
      </c>
      <c r="LU15" s="71">
        <v>0</v>
      </c>
      <c r="LV15" s="71">
        <v>1</v>
      </c>
      <c r="LW15" s="71">
        <v>0</v>
      </c>
      <c r="LX15" s="71">
        <v>0</v>
      </c>
      <c r="LY15" s="71">
        <v>6</v>
      </c>
      <c r="LZ15" s="71">
        <v>1</v>
      </c>
      <c r="MA15" s="71">
        <v>2</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5</v>
      </c>
      <c r="NG15" s="71">
        <v>0</v>
      </c>
      <c r="NH15" s="71">
        <v>0</v>
      </c>
      <c r="NI15" s="71">
        <v>0</v>
      </c>
      <c r="NJ15" s="71">
        <v>0</v>
      </c>
      <c r="NK15" s="71">
        <v>2</v>
      </c>
      <c r="NL15" s="71">
        <v>0</v>
      </c>
      <c r="NM15" s="71">
        <v>4</v>
      </c>
      <c r="NN15" s="71">
        <v>1</v>
      </c>
      <c r="NO15" s="71">
        <v>1</v>
      </c>
      <c r="NP15" s="71">
        <v>0</v>
      </c>
      <c r="NQ15" s="71">
        <v>0</v>
      </c>
      <c r="NR15" s="71">
        <v>5</v>
      </c>
      <c r="NS15" s="71">
        <v>0</v>
      </c>
      <c r="NT15" s="71">
        <v>2</v>
      </c>
      <c r="NU15" s="71">
        <v>3</v>
      </c>
      <c r="NV15" s="71">
        <v>2</v>
      </c>
      <c r="NW15" s="71">
        <v>3</v>
      </c>
      <c r="NX15" s="71">
        <v>0</v>
      </c>
      <c r="NY15" s="71">
        <v>3</v>
      </c>
      <c r="NZ15" s="71">
        <v>1</v>
      </c>
      <c r="OA15" s="71">
        <v>1</v>
      </c>
      <c r="OB15" s="71">
        <v>4</v>
      </c>
      <c r="OC15" s="71">
        <v>0</v>
      </c>
      <c r="OD15" s="71">
        <v>0</v>
      </c>
      <c r="OE15" s="71">
        <v>0</v>
      </c>
      <c r="OF15" s="71">
        <v>0</v>
      </c>
      <c r="OG15" s="71">
        <v>3</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4</v>
      </c>
      <c r="PO15" s="71">
        <v>0</v>
      </c>
      <c r="PP15" s="71">
        <v>1</v>
      </c>
      <c r="PQ15" s="71">
        <v>0</v>
      </c>
      <c r="PR15" s="71">
        <v>0</v>
      </c>
      <c r="PS15" s="71">
        <v>0</v>
      </c>
      <c r="PT15" s="71">
        <v>0</v>
      </c>
      <c r="PU15" s="71">
        <v>0</v>
      </c>
      <c r="PV15" s="71">
        <v>0</v>
      </c>
      <c r="PW15" s="71">
        <v>1</v>
      </c>
      <c r="PX15" s="71">
        <v>0</v>
      </c>
      <c r="PY15" s="71">
        <v>0</v>
      </c>
      <c r="PZ15" s="71">
        <v>6</v>
      </c>
      <c r="QA15" s="71">
        <v>1</v>
      </c>
      <c r="QB15" s="71">
        <v>2</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37</v>
      </c>
      <c r="QY15" s="71">
        <v>3</v>
      </c>
      <c r="QZ15" s="71">
        <v>0</v>
      </c>
      <c r="RA15" s="71">
        <v>0</v>
      </c>
      <c r="RB15" s="71">
        <v>2</v>
      </c>
      <c r="RC15" s="71">
        <v>0</v>
      </c>
      <c r="RD15" s="71">
        <v>4</v>
      </c>
      <c r="RE15" s="71">
        <v>1</v>
      </c>
      <c r="RF15" s="71">
        <v>0</v>
      </c>
      <c r="RG15" s="71">
        <v>1</v>
      </c>
      <c r="RH15" s="71">
        <v>7</v>
      </c>
      <c r="RI15" s="71">
        <v>2</v>
      </c>
      <c r="RJ15" s="71">
        <v>0</v>
      </c>
      <c r="RK15" s="71">
        <v>2</v>
      </c>
      <c r="RL15" s="71">
        <v>0</v>
      </c>
      <c r="RM15" s="71">
        <v>0</v>
      </c>
      <c r="RN15" s="71">
        <v>0</v>
      </c>
      <c r="RO15" s="71">
        <v>0</v>
      </c>
      <c r="RP15" s="71">
        <v>0</v>
      </c>
      <c r="RQ15" s="71">
        <v>0</v>
      </c>
      <c r="RR15" s="71">
        <v>0</v>
      </c>
      <c r="RS15" s="71">
        <v>37</v>
      </c>
      <c r="RT15" s="71">
        <v>3</v>
      </c>
      <c r="RU15" s="71">
        <v>0</v>
      </c>
      <c r="RV15" s="71">
        <v>0</v>
      </c>
      <c r="RW15" s="71">
        <v>2</v>
      </c>
      <c r="RX15" s="71">
        <v>0</v>
      </c>
      <c r="RY15" s="71">
        <v>4</v>
      </c>
      <c r="RZ15" s="71">
        <v>1</v>
      </c>
      <c r="SA15" s="71">
        <v>0</v>
      </c>
      <c r="SB15" s="71">
        <v>1</v>
      </c>
      <c r="SC15" s="71">
        <v>7</v>
      </c>
      <c r="SD15" s="71">
        <v>2</v>
      </c>
      <c r="SE15" s="71">
        <v>0</v>
      </c>
      <c r="SF15" s="71">
        <v>2</v>
      </c>
      <c r="SG15" s="71">
        <v>0</v>
      </c>
      <c r="SH15" s="71">
        <v>0</v>
      </c>
    </row>
    <row r="16" spans="1:503">
      <c r="A16" s="16" t="s">
        <v>2028</v>
      </c>
      <c r="B16" s="70">
        <v>8</v>
      </c>
      <c r="C16" s="70">
        <v>8</v>
      </c>
      <c r="D16" s="70">
        <v>1</v>
      </c>
      <c r="E16" s="70">
        <v>2011</v>
      </c>
      <c r="F16" s="70" t="s">
        <v>178</v>
      </c>
      <c r="G16" s="1073" t="s">
        <v>2020</v>
      </c>
      <c r="H16" s="70" t="s">
        <v>2021</v>
      </c>
      <c r="I16" s="1066"/>
      <c r="J16" s="73">
        <v>0</v>
      </c>
      <c r="K16" s="73">
        <v>0</v>
      </c>
      <c r="L16" s="73">
        <v>0</v>
      </c>
      <c r="M16" s="73">
        <v>0</v>
      </c>
      <c r="N16" s="73">
        <v>0</v>
      </c>
      <c r="O16" s="73">
        <v>0</v>
      </c>
      <c r="P16" s="73">
        <v>0</v>
      </c>
      <c r="Q16" s="73">
        <v>0</v>
      </c>
      <c r="R16" s="73">
        <v>27.416</v>
      </c>
      <c r="S16" s="73">
        <v>0</v>
      </c>
      <c r="T16" s="73">
        <v>0</v>
      </c>
      <c r="U16" s="73">
        <v>0</v>
      </c>
      <c r="V16" s="73">
        <v>0</v>
      </c>
      <c r="W16" s="73">
        <v>2.613</v>
      </c>
      <c r="X16" s="73">
        <v>0</v>
      </c>
      <c r="Y16" s="73">
        <v>76.165000000000006</v>
      </c>
      <c r="Z16" s="73">
        <v>3.915</v>
      </c>
      <c r="AA16" s="73">
        <v>0</v>
      </c>
      <c r="AB16" s="73">
        <v>0</v>
      </c>
      <c r="AC16" s="73">
        <v>0</v>
      </c>
      <c r="AD16" s="73">
        <v>161.624</v>
      </c>
      <c r="AE16" s="73">
        <v>0</v>
      </c>
      <c r="AF16" s="73">
        <v>12.646000000000001</v>
      </c>
      <c r="AG16" s="73">
        <v>38.671999999999997</v>
      </c>
      <c r="AH16" s="73">
        <v>60.665999999999997</v>
      </c>
      <c r="AI16" s="73">
        <v>38.814999999999998</v>
      </c>
      <c r="AJ16" s="73">
        <v>0</v>
      </c>
      <c r="AK16" s="73">
        <v>10.345000000000001</v>
      </c>
      <c r="AL16" s="73">
        <v>43.595999999999997</v>
      </c>
      <c r="AM16" s="73">
        <v>6.5149999999999997</v>
      </c>
      <c r="AN16" s="73">
        <v>36.615000000000002</v>
      </c>
      <c r="AO16" s="73">
        <v>0</v>
      </c>
      <c r="AP16" s="73">
        <v>0</v>
      </c>
      <c r="AQ16" s="73">
        <v>0</v>
      </c>
      <c r="AR16" s="73">
        <v>0</v>
      </c>
      <c r="AS16" s="73">
        <v>30.245000000000001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24.013999999999999</v>
      </c>
      <c r="BN16" s="73">
        <v>0</v>
      </c>
      <c r="BO16" s="73">
        <v>0</v>
      </c>
      <c r="BP16" s="73">
        <v>0</v>
      </c>
      <c r="BQ16" s="73">
        <v>0</v>
      </c>
      <c r="BR16" s="73">
        <v>0</v>
      </c>
      <c r="BS16" s="73">
        <v>0</v>
      </c>
      <c r="BT16" s="73">
        <v>0</v>
      </c>
      <c r="BU16" s="73">
        <v>0</v>
      </c>
      <c r="BV16" s="73">
        <v>0</v>
      </c>
      <c r="BW16" s="73">
        <v>0</v>
      </c>
      <c r="BX16" s="73">
        <v>0</v>
      </c>
      <c r="BY16" s="73">
        <v>0</v>
      </c>
      <c r="BZ16" s="73">
        <v>14.5</v>
      </c>
      <c r="CA16" s="73">
        <v>0</v>
      </c>
      <c r="CB16" s="73">
        <v>5.2469999999999999</v>
      </c>
      <c r="CC16" s="73">
        <v>0</v>
      </c>
      <c r="CD16" s="73">
        <v>0</v>
      </c>
      <c r="CE16" s="73">
        <v>0</v>
      </c>
      <c r="CF16" s="73">
        <v>0</v>
      </c>
      <c r="CG16" s="73">
        <v>0</v>
      </c>
      <c r="CH16" s="73">
        <v>0</v>
      </c>
      <c r="CI16" s="73">
        <v>5.09</v>
      </c>
      <c r="CJ16" s="73">
        <v>0</v>
      </c>
      <c r="CK16" s="73">
        <v>0</v>
      </c>
      <c r="CL16" s="73">
        <v>51.875</v>
      </c>
      <c r="CM16" s="73">
        <v>0</v>
      </c>
      <c r="CN16" s="73">
        <v>6.9039999999999999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27.416</v>
      </c>
      <c r="DT16" s="73">
        <v>0</v>
      </c>
      <c r="DU16" s="73">
        <v>0</v>
      </c>
      <c r="DV16" s="73">
        <v>0</v>
      </c>
      <c r="DW16" s="73">
        <v>0</v>
      </c>
      <c r="DX16" s="73">
        <v>2.613</v>
      </c>
      <c r="DY16" s="73">
        <v>0</v>
      </c>
      <c r="DZ16" s="73">
        <v>76.165000000000006</v>
      </c>
      <c r="EA16" s="73">
        <v>3.915</v>
      </c>
      <c r="EB16" s="73">
        <v>0</v>
      </c>
      <c r="EC16" s="73">
        <v>0</v>
      </c>
      <c r="ED16" s="73">
        <v>0</v>
      </c>
      <c r="EE16" s="73">
        <v>161.624</v>
      </c>
      <c r="EF16" s="73">
        <v>0</v>
      </c>
      <c r="EG16" s="73">
        <v>12.646000000000001</v>
      </c>
      <c r="EH16" s="73">
        <v>38.671999999999997</v>
      </c>
      <c r="EI16" s="73">
        <v>60.665999999999997</v>
      </c>
      <c r="EJ16" s="73">
        <v>38.814999999999998</v>
      </c>
      <c r="EK16" s="73">
        <v>0</v>
      </c>
      <c r="EL16" s="73">
        <v>10.345000000000001</v>
      </c>
      <c r="EM16" s="73">
        <v>43.595999999999997</v>
      </c>
      <c r="EN16" s="73">
        <v>6.5149999999999997</v>
      </c>
      <c r="EO16" s="73">
        <v>36.615000000000002</v>
      </c>
      <c r="EP16" s="73">
        <v>0</v>
      </c>
      <c r="EQ16" s="73">
        <v>0</v>
      </c>
      <c r="ER16" s="73">
        <v>0</v>
      </c>
      <c r="ES16" s="73">
        <v>0</v>
      </c>
      <c r="ET16" s="73">
        <v>30.245000000000001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24.013999999999999</v>
      </c>
      <c r="FO16" s="73">
        <v>0</v>
      </c>
      <c r="FP16" s="73">
        <v>0</v>
      </c>
      <c r="FQ16" s="73">
        <v>0</v>
      </c>
      <c r="FR16" s="73">
        <v>0</v>
      </c>
      <c r="FS16" s="73">
        <v>0</v>
      </c>
      <c r="FT16" s="73">
        <v>0</v>
      </c>
      <c r="FU16" s="73">
        <v>0</v>
      </c>
      <c r="FV16" s="73">
        <v>0</v>
      </c>
      <c r="FW16" s="73">
        <v>0</v>
      </c>
      <c r="FX16" s="73">
        <v>0</v>
      </c>
      <c r="FY16" s="73">
        <v>0</v>
      </c>
      <c r="FZ16" s="73">
        <v>0</v>
      </c>
      <c r="GA16" s="73">
        <v>14.5</v>
      </c>
      <c r="GB16" s="73">
        <v>0</v>
      </c>
      <c r="GC16" s="73">
        <v>5.2469999999999999</v>
      </c>
      <c r="GD16" s="73">
        <v>0</v>
      </c>
      <c r="GE16" s="73">
        <v>0</v>
      </c>
      <c r="GF16" s="73">
        <v>0</v>
      </c>
      <c r="GG16" s="73">
        <v>0</v>
      </c>
      <c r="GH16" s="73">
        <v>0</v>
      </c>
      <c r="GI16" s="73">
        <v>0</v>
      </c>
      <c r="GJ16" s="73">
        <v>5.09</v>
      </c>
      <c r="GK16" s="73">
        <v>0</v>
      </c>
      <c r="GL16" s="73">
        <v>0</v>
      </c>
      <c r="GM16" s="73">
        <v>51.875</v>
      </c>
      <c r="GN16" s="73">
        <v>0</v>
      </c>
      <c r="GO16" s="73">
        <v>6.9039999999999999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519.60299999999995</v>
      </c>
      <c r="HL16" s="73">
        <v>30.245000000000001</v>
      </c>
      <c r="HM16" s="73">
        <v>0</v>
      </c>
      <c r="HN16" s="73">
        <v>0</v>
      </c>
      <c r="HO16" s="73">
        <v>24.013999999999999</v>
      </c>
      <c r="HP16" s="73">
        <v>0</v>
      </c>
      <c r="HQ16" s="73">
        <v>14.5</v>
      </c>
      <c r="HR16" s="73">
        <v>5.2469999999999999</v>
      </c>
      <c r="HS16" s="73">
        <v>0</v>
      </c>
      <c r="HT16" s="73">
        <v>5.09</v>
      </c>
      <c r="HU16" s="73">
        <v>51.875</v>
      </c>
      <c r="HV16" s="73">
        <v>6.9039999999999999</v>
      </c>
      <c r="HW16" s="73">
        <v>0</v>
      </c>
      <c r="HX16" s="73">
        <v>0</v>
      </c>
      <c r="HY16" s="73">
        <v>0</v>
      </c>
      <c r="HZ16" s="73">
        <v>0</v>
      </c>
      <c r="IA16" s="73">
        <v>0</v>
      </c>
      <c r="IB16" s="73">
        <v>0</v>
      </c>
      <c r="IC16" s="73">
        <v>0</v>
      </c>
      <c r="ID16" s="73">
        <v>0</v>
      </c>
      <c r="IE16" s="73">
        <v>0</v>
      </c>
      <c r="IF16" s="73">
        <v>519.60299999999995</v>
      </c>
      <c r="IG16" s="73">
        <v>30.245000000000001</v>
      </c>
      <c r="IH16" s="73">
        <v>0</v>
      </c>
      <c r="II16" s="73">
        <v>0</v>
      </c>
      <c r="IJ16" s="73">
        <v>24.013999999999999</v>
      </c>
      <c r="IK16" s="73">
        <v>0</v>
      </c>
      <c r="IL16" s="73">
        <v>14.5</v>
      </c>
      <c r="IM16" s="73">
        <v>5.2469999999999999</v>
      </c>
      <c r="IN16" s="73">
        <v>0</v>
      </c>
      <c r="IO16" s="73">
        <v>5.09</v>
      </c>
      <c r="IP16" s="73">
        <v>51.875</v>
      </c>
      <c r="IQ16" s="73">
        <v>6.9039999999999999</v>
      </c>
      <c r="IR16" s="73">
        <v>0</v>
      </c>
      <c r="IS16" s="73">
        <v>0</v>
      </c>
      <c r="IT16" s="73">
        <v>0</v>
      </c>
      <c r="IU16" s="73">
        <v>0</v>
      </c>
      <c r="IV16" s="74">
        <v>0</v>
      </c>
      <c r="IW16" s="71">
        <v>0</v>
      </c>
      <c r="IX16" s="71">
        <v>0</v>
      </c>
      <c r="IY16" s="71">
        <v>0</v>
      </c>
      <c r="IZ16" s="71">
        <v>0</v>
      </c>
      <c r="JA16" s="71">
        <v>0</v>
      </c>
      <c r="JB16" s="71">
        <v>0</v>
      </c>
      <c r="JC16" s="71">
        <v>0</v>
      </c>
      <c r="JD16" s="71">
        <v>0</v>
      </c>
      <c r="JE16" s="71">
        <v>5</v>
      </c>
      <c r="JF16" s="71">
        <v>0</v>
      </c>
      <c r="JG16" s="71">
        <v>0</v>
      </c>
      <c r="JH16" s="71">
        <v>0</v>
      </c>
      <c r="JI16" s="71">
        <v>0</v>
      </c>
      <c r="JJ16" s="71">
        <v>1</v>
      </c>
      <c r="JK16" s="71">
        <v>0</v>
      </c>
      <c r="JL16" s="71">
        <v>4</v>
      </c>
      <c r="JM16" s="71">
        <v>1</v>
      </c>
      <c r="JN16" s="71">
        <v>0</v>
      </c>
      <c r="JO16" s="71">
        <v>0</v>
      </c>
      <c r="JP16" s="71">
        <v>0</v>
      </c>
      <c r="JQ16" s="71">
        <v>4</v>
      </c>
      <c r="JR16" s="71">
        <v>0</v>
      </c>
      <c r="JS16" s="71">
        <v>2</v>
      </c>
      <c r="JT16" s="71">
        <v>3</v>
      </c>
      <c r="JU16" s="71">
        <v>2</v>
      </c>
      <c r="JV16" s="71">
        <v>3</v>
      </c>
      <c r="JW16" s="71">
        <v>0</v>
      </c>
      <c r="JX16" s="71">
        <v>2</v>
      </c>
      <c r="JY16" s="71">
        <v>1</v>
      </c>
      <c r="JZ16" s="71">
        <v>1</v>
      </c>
      <c r="KA16" s="71">
        <v>5</v>
      </c>
      <c r="KB16" s="71">
        <v>0</v>
      </c>
      <c r="KC16" s="71">
        <v>0</v>
      </c>
      <c r="KD16" s="71">
        <v>0</v>
      </c>
      <c r="KE16" s="71">
        <v>0</v>
      </c>
      <c r="KF16" s="71">
        <v>3</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4</v>
      </c>
      <c r="LA16" s="71">
        <v>0</v>
      </c>
      <c r="LB16" s="71">
        <v>0</v>
      </c>
      <c r="LC16" s="71">
        <v>0</v>
      </c>
      <c r="LD16" s="71">
        <v>0</v>
      </c>
      <c r="LE16" s="71">
        <v>0</v>
      </c>
      <c r="LF16" s="71">
        <v>0</v>
      </c>
      <c r="LG16" s="71">
        <v>0</v>
      </c>
      <c r="LH16" s="71">
        <v>0</v>
      </c>
      <c r="LI16" s="71">
        <v>0</v>
      </c>
      <c r="LJ16" s="71">
        <v>0</v>
      </c>
      <c r="LK16" s="71">
        <v>0</v>
      </c>
      <c r="LL16" s="71">
        <v>0</v>
      </c>
      <c r="LM16" s="71">
        <v>3</v>
      </c>
      <c r="LN16" s="71">
        <v>0</v>
      </c>
      <c r="LO16" s="71">
        <v>1</v>
      </c>
      <c r="LP16" s="71">
        <v>0</v>
      </c>
      <c r="LQ16" s="71">
        <v>0</v>
      </c>
      <c r="LR16" s="71">
        <v>0</v>
      </c>
      <c r="LS16" s="71">
        <v>0</v>
      </c>
      <c r="LT16" s="71">
        <v>0</v>
      </c>
      <c r="LU16" s="71">
        <v>0</v>
      </c>
      <c r="LV16" s="71">
        <v>1</v>
      </c>
      <c r="LW16" s="71">
        <v>0</v>
      </c>
      <c r="LX16" s="71">
        <v>0</v>
      </c>
      <c r="LY16" s="71">
        <v>5</v>
      </c>
      <c r="LZ16" s="71">
        <v>0</v>
      </c>
      <c r="MA16" s="71">
        <v>2</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5</v>
      </c>
      <c r="NG16" s="71">
        <v>0</v>
      </c>
      <c r="NH16" s="71">
        <v>0</v>
      </c>
      <c r="NI16" s="71">
        <v>0</v>
      </c>
      <c r="NJ16" s="71">
        <v>0</v>
      </c>
      <c r="NK16" s="71">
        <v>1</v>
      </c>
      <c r="NL16" s="71">
        <v>0</v>
      </c>
      <c r="NM16" s="71">
        <v>4</v>
      </c>
      <c r="NN16" s="71">
        <v>1</v>
      </c>
      <c r="NO16" s="71">
        <v>0</v>
      </c>
      <c r="NP16" s="71">
        <v>0</v>
      </c>
      <c r="NQ16" s="71">
        <v>0</v>
      </c>
      <c r="NR16" s="71">
        <v>4</v>
      </c>
      <c r="NS16" s="71">
        <v>0</v>
      </c>
      <c r="NT16" s="71">
        <v>2</v>
      </c>
      <c r="NU16" s="71">
        <v>3</v>
      </c>
      <c r="NV16" s="71">
        <v>2</v>
      </c>
      <c r="NW16" s="71">
        <v>3</v>
      </c>
      <c r="NX16" s="71">
        <v>0</v>
      </c>
      <c r="NY16" s="71">
        <v>2</v>
      </c>
      <c r="NZ16" s="71">
        <v>1</v>
      </c>
      <c r="OA16" s="71">
        <v>1</v>
      </c>
      <c r="OB16" s="71">
        <v>5</v>
      </c>
      <c r="OC16" s="71">
        <v>0</v>
      </c>
      <c r="OD16" s="71">
        <v>0</v>
      </c>
      <c r="OE16" s="71">
        <v>0</v>
      </c>
      <c r="OF16" s="71">
        <v>0</v>
      </c>
      <c r="OG16" s="71">
        <v>3</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4</v>
      </c>
      <c r="PB16" s="71">
        <v>0</v>
      </c>
      <c r="PC16" s="71">
        <v>0</v>
      </c>
      <c r="PD16" s="71">
        <v>0</v>
      </c>
      <c r="PE16" s="71">
        <v>0</v>
      </c>
      <c r="PF16" s="71">
        <v>0</v>
      </c>
      <c r="PG16" s="71">
        <v>0</v>
      </c>
      <c r="PH16" s="71">
        <v>0</v>
      </c>
      <c r="PI16" s="71">
        <v>0</v>
      </c>
      <c r="PJ16" s="71">
        <v>0</v>
      </c>
      <c r="PK16" s="71">
        <v>0</v>
      </c>
      <c r="PL16" s="71">
        <v>0</v>
      </c>
      <c r="PM16" s="71">
        <v>0</v>
      </c>
      <c r="PN16" s="71">
        <v>3</v>
      </c>
      <c r="PO16" s="71">
        <v>0</v>
      </c>
      <c r="PP16" s="71">
        <v>1</v>
      </c>
      <c r="PQ16" s="71">
        <v>0</v>
      </c>
      <c r="PR16" s="71">
        <v>0</v>
      </c>
      <c r="PS16" s="71">
        <v>0</v>
      </c>
      <c r="PT16" s="71">
        <v>0</v>
      </c>
      <c r="PU16" s="71">
        <v>0</v>
      </c>
      <c r="PV16" s="71">
        <v>0</v>
      </c>
      <c r="PW16" s="71">
        <v>1</v>
      </c>
      <c r="PX16" s="71">
        <v>0</v>
      </c>
      <c r="PY16" s="71">
        <v>0</v>
      </c>
      <c r="PZ16" s="71">
        <v>5</v>
      </c>
      <c r="QA16" s="71">
        <v>0</v>
      </c>
      <c r="QB16" s="71">
        <v>2</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34</v>
      </c>
      <c r="QY16" s="71">
        <v>3</v>
      </c>
      <c r="QZ16" s="71">
        <v>0</v>
      </c>
      <c r="RA16" s="71">
        <v>0</v>
      </c>
      <c r="RB16" s="71">
        <v>4</v>
      </c>
      <c r="RC16" s="71">
        <v>0</v>
      </c>
      <c r="RD16" s="71">
        <v>3</v>
      </c>
      <c r="RE16" s="71">
        <v>1</v>
      </c>
      <c r="RF16" s="71">
        <v>0</v>
      </c>
      <c r="RG16" s="71">
        <v>1</v>
      </c>
      <c r="RH16" s="71">
        <v>5</v>
      </c>
      <c r="RI16" s="71">
        <v>2</v>
      </c>
      <c r="RJ16" s="71">
        <v>0</v>
      </c>
      <c r="RK16" s="71">
        <v>0</v>
      </c>
      <c r="RL16" s="71">
        <v>0</v>
      </c>
      <c r="RM16" s="71">
        <v>0</v>
      </c>
      <c r="RN16" s="71">
        <v>0</v>
      </c>
      <c r="RO16" s="71">
        <v>0</v>
      </c>
      <c r="RP16" s="71">
        <v>0</v>
      </c>
      <c r="RQ16" s="71">
        <v>0</v>
      </c>
      <c r="RR16" s="71">
        <v>0</v>
      </c>
      <c r="RS16" s="71">
        <v>34</v>
      </c>
      <c r="RT16" s="71">
        <v>3</v>
      </c>
      <c r="RU16" s="71">
        <v>0</v>
      </c>
      <c r="RV16" s="71">
        <v>0</v>
      </c>
      <c r="RW16" s="71">
        <v>4</v>
      </c>
      <c r="RX16" s="71">
        <v>0</v>
      </c>
      <c r="RY16" s="71">
        <v>3</v>
      </c>
      <c r="RZ16" s="71">
        <v>1</v>
      </c>
      <c r="SA16" s="71">
        <v>0</v>
      </c>
      <c r="SB16" s="71">
        <v>1</v>
      </c>
      <c r="SC16" s="71">
        <v>5</v>
      </c>
      <c r="SD16" s="71">
        <v>2</v>
      </c>
      <c r="SE16" s="71">
        <v>0</v>
      </c>
      <c r="SF16" s="71">
        <v>0</v>
      </c>
      <c r="SG16" s="71">
        <v>0</v>
      </c>
      <c r="SH16" s="71">
        <v>0</v>
      </c>
    </row>
    <row r="17" spans="1:502">
      <c r="A17" s="16" t="s">
        <v>2029</v>
      </c>
      <c r="B17" s="70">
        <v>9</v>
      </c>
      <c r="C17" s="70">
        <v>9</v>
      </c>
      <c r="D17" s="70">
        <v>1</v>
      </c>
      <c r="E17" s="70">
        <v>2012</v>
      </c>
      <c r="F17" s="70" t="s">
        <v>179</v>
      </c>
      <c r="G17" s="1073" t="s">
        <v>2020</v>
      </c>
      <c r="H17" s="70" t="s">
        <v>2021</v>
      </c>
      <c r="I17" s="1066"/>
      <c r="J17" s="73">
        <v>0</v>
      </c>
      <c r="K17" s="73">
        <v>0</v>
      </c>
      <c r="L17" s="73">
        <v>0</v>
      </c>
      <c r="M17" s="73">
        <v>0</v>
      </c>
      <c r="N17" s="73">
        <v>0</v>
      </c>
      <c r="O17" s="73">
        <v>0</v>
      </c>
      <c r="P17" s="73">
        <v>0</v>
      </c>
      <c r="Q17" s="73">
        <v>0</v>
      </c>
      <c r="R17" s="73">
        <v>29.658000000000001</v>
      </c>
      <c r="S17" s="73">
        <v>0</v>
      </c>
      <c r="T17" s="73">
        <v>0</v>
      </c>
      <c r="U17" s="73">
        <v>0</v>
      </c>
      <c r="V17" s="73">
        <v>0</v>
      </c>
      <c r="W17" s="73">
        <v>24.875</v>
      </c>
      <c r="X17" s="73">
        <v>0</v>
      </c>
      <c r="Y17" s="73">
        <v>69.358999999999995</v>
      </c>
      <c r="Z17" s="73">
        <v>4.74</v>
      </c>
      <c r="AA17" s="73">
        <v>0</v>
      </c>
      <c r="AB17" s="73">
        <v>0</v>
      </c>
      <c r="AC17" s="73">
        <v>0</v>
      </c>
      <c r="AD17" s="73">
        <v>165.98400000000001</v>
      </c>
      <c r="AE17" s="73">
        <v>0</v>
      </c>
      <c r="AF17" s="73">
        <v>17.626000000000001</v>
      </c>
      <c r="AG17" s="73">
        <v>41.534999999999997</v>
      </c>
      <c r="AH17" s="73">
        <v>63.703000000000003</v>
      </c>
      <c r="AI17" s="73">
        <v>39.430999999999997</v>
      </c>
      <c r="AJ17" s="73">
        <v>0</v>
      </c>
      <c r="AK17" s="73">
        <v>12.177</v>
      </c>
      <c r="AL17" s="73">
        <v>45.773000000000003</v>
      </c>
      <c r="AM17" s="73">
        <v>6.4260000000000002</v>
      </c>
      <c r="AN17" s="73">
        <v>32.738999999999997</v>
      </c>
      <c r="AO17" s="73">
        <v>0</v>
      </c>
      <c r="AP17" s="73">
        <v>0</v>
      </c>
      <c r="AQ17" s="73">
        <v>0</v>
      </c>
      <c r="AR17" s="73">
        <v>0</v>
      </c>
      <c r="AS17" s="73">
        <v>44.201999999999998</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25.574000000000002</v>
      </c>
      <c r="BN17" s="73">
        <v>0</v>
      </c>
      <c r="BO17" s="73">
        <v>0</v>
      </c>
      <c r="BP17" s="73">
        <v>0</v>
      </c>
      <c r="BQ17" s="73">
        <v>0</v>
      </c>
      <c r="BR17" s="73">
        <v>0</v>
      </c>
      <c r="BS17" s="73">
        <v>0</v>
      </c>
      <c r="BT17" s="73">
        <v>0</v>
      </c>
      <c r="BU17" s="73">
        <v>0</v>
      </c>
      <c r="BV17" s="73">
        <v>0</v>
      </c>
      <c r="BW17" s="73">
        <v>0</v>
      </c>
      <c r="BX17" s="73">
        <v>0</v>
      </c>
      <c r="BY17" s="73">
        <v>0</v>
      </c>
      <c r="BZ17" s="73">
        <v>16.91</v>
      </c>
      <c r="CA17" s="73">
        <v>0</v>
      </c>
      <c r="CB17" s="73">
        <v>6.758</v>
      </c>
      <c r="CC17" s="73">
        <v>0</v>
      </c>
      <c r="CD17" s="73">
        <v>0</v>
      </c>
      <c r="CE17" s="73">
        <v>0</v>
      </c>
      <c r="CF17" s="73">
        <v>0</v>
      </c>
      <c r="CG17" s="73">
        <v>0</v>
      </c>
      <c r="CH17" s="73">
        <v>0</v>
      </c>
      <c r="CI17" s="73">
        <v>5.47</v>
      </c>
      <c r="CJ17" s="73">
        <v>0</v>
      </c>
      <c r="CK17" s="73">
        <v>0</v>
      </c>
      <c r="CL17" s="73">
        <v>60.878</v>
      </c>
      <c r="CM17" s="73">
        <v>0</v>
      </c>
      <c r="CN17" s="73">
        <v>8.0129999999999999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29.658000000000001</v>
      </c>
      <c r="DT17" s="73">
        <v>0</v>
      </c>
      <c r="DU17" s="73">
        <v>0</v>
      </c>
      <c r="DV17" s="73">
        <v>0</v>
      </c>
      <c r="DW17" s="73">
        <v>0</v>
      </c>
      <c r="DX17" s="73">
        <v>24.875</v>
      </c>
      <c r="DY17" s="73">
        <v>0</v>
      </c>
      <c r="DZ17" s="73">
        <v>69.358999999999995</v>
      </c>
      <c r="EA17" s="73">
        <v>4.74</v>
      </c>
      <c r="EB17" s="73">
        <v>0</v>
      </c>
      <c r="EC17" s="73">
        <v>0</v>
      </c>
      <c r="ED17" s="73">
        <v>0</v>
      </c>
      <c r="EE17" s="73">
        <v>165.98400000000001</v>
      </c>
      <c r="EF17" s="73">
        <v>0</v>
      </c>
      <c r="EG17" s="73">
        <v>17.626000000000001</v>
      </c>
      <c r="EH17" s="73">
        <v>41.534999999999997</v>
      </c>
      <c r="EI17" s="73">
        <v>63.703000000000003</v>
      </c>
      <c r="EJ17" s="73">
        <v>39.430999999999997</v>
      </c>
      <c r="EK17" s="73">
        <v>0</v>
      </c>
      <c r="EL17" s="73">
        <v>12.177</v>
      </c>
      <c r="EM17" s="73">
        <v>45.773000000000003</v>
      </c>
      <c r="EN17" s="73">
        <v>6.4260000000000002</v>
      </c>
      <c r="EO17" s="73">
        <v>32.738999999999997</v>
      </c>
      <c r="EP17" s="73">
        <v>0</v>
      </c>
      <c r="EQ17" s="73">
        <v>0</v>
      </c>
      <c r="ER17" s="73">
        <v>0</v>
      </c>
      <c r="ES17" s="73">
        <v>0</v>
      </c>
      <c r="ET17" s="73">
        <v>44.201999999999998</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25.574000000000002</v>
      </c>
      <c r="FO17" s="73">
        <v>0</v>
      </c>
      <c r="FP17" s="73">
        <v>0</v>
      </c>
      <c r="FQ17" s="73">
        <v>0</v>
      </c>
      <c r="FR17" s="73">
        <v>0</v>
      </c>
      <c r="FS17" s="73">
        <v>0</v>
      </c>
      <c r="FT17" s="73">
        <v>0</v>
      </c>
      <c r="FU17" s="73">
        <v>0</v>
      </c>
      <c r="FV17" s="73">
        <v>0</v>
      </c>
      <c r="FW17" s="73">
        <v>0</v>
      </c>
      <c r="FX17" s="73">
        <v>0</v>
      </c>
      <c r="FY17" s="73">
        <v>0</v>
      </c>
      <c r="FZ17" s="73">
        <v>0</v>
      </c>
      <c r="GA17" s="73">
        <v>16.91</v>
      </c>
      <c r="GB17" s="73">
        <v>0</v>
      </c>
      <c r="GC17" s="73">
        <v>6.758</v>
      </c>
      <c r="GD17" s="73">
        <v>0</v>
      </c>
      <c r="GE17" s="73">
        <v>0</v>
      </c>
      <c r="GF17" s="73">
        <v>0</v>
      </c>
      <c r="GG17" s="73">
        <v>0</v>
      </c>
      <c r="GH17" s="73">
        <v>0</v>
      </c>
      <c r="GI17" s="73">
        <v>0</v>
      </c>
      <c r="GJ17" s="73">
        <v>5.47</v>
      </c>
      <c r="GK17" s="73">
        <v>0</v>
      </c>
      <c r="GL17" s="73">
        <v>0</v>
      </c>
      <c r="GM17" s="73">
        <v>60.878</v>
      </c>
      <c r="GN17" s="73">
        <v>0</v>
      </c>
      <c r="GO17" s="73">
        <v>8.0129999999999999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554.02599999999995</v>
      </c>
      <c r="HL17" s="73">
        <v>44.201999999999998</v>
      </c>
      <c r="HM17" s="73">
        <v>0</v>
      </c>
      <c r="HN17" s="73">
        <v>0</v>
      </c>
      <c r="HO17" s="73">
        <v>25.574000000000002</v>
      </c>
      <c r="HP17" s="73">
        <v>0</v>
      </c>
      <c r="HQ17" s="73">
        <v>16.91</v>
      </c>
      <c r="HR17" s="73">
        <v>6.758</v>
      </c>
      <c r="HS17" s="73">
        <v>0</v>
      </c>
      <c r="HT17" s="73">
        <v>5.47</v>
      </c>
      <c r="HU17" s="73">
        <v>60.878</v>
      </c>
      <c r="HV17" s="73">
        <v>8.0129999999999999</v>
      </c>
      <c r="HW17" s="73">
        <v>0</v>
      </c>
      <c r="HX17" s="73">
        <v>0</v>
      </c>
      <c r="HY17" s="73">
        <v>0</v>
      </c>
      <c r="HZ17" s="73">
        <v>0</v>
      </c>
      <c r="IA17" s="73">
        <v>0</v>
      </c>
      <c r="IB17" s="73">
        <v>0</v>
      </c>
      <c r="IC17" s="73">
        <v>0</v>
      </c>
      <c r="ID17" s="73">
        <v>0</v>
      </c>
      <c r="IE17" s="73">
        <v>0</v>
      </c>
      <c r="IF17" s="73">
        <v>554.02599999999995</v>
      </c>
      <c r="IG17" s="73">
        <v>44.201999999999998</v>
      </c>
      <c r="IH17" s="73">
        <v>0</v>
      </c>
      <c r="II17" s="73">
        <v>0</v>
      </c>
      <c r="IJ17" s="73">
        <v>25.574000000000002</v>
      </c>
      <c r="IK17" s="73">
        <v>0</v>
      </c>
      <c r="IL17" s="73">
        <v>16.91</v>
      </c>
      <c r="IM17" s="73">
        <v>6.758</v>
      </c>
      <c r="IN17" s="73">
        <v>0</v>
      </c>
      <c r="IO17" s="73">
        <v>5.47</v>
      </c>
      <c r="IP17" s="73">
        <v>60.878</v>
      </c>
      <c r="IQ17" s="73">
        <v>8.0129999999999999</v>
      </c>
      <c r="IR17" s="73">
        <v>0</v>
      </c>
      <c r="IS17" s="73">
        <v>0</v>
      </c>
      <c r="IT17" s="73">
        <v>0</v>
      </c>
      <c r="IU17" s="73">
        <v>0</v>
      </c>
      <c r="IV17" s="74">
        <v>0</v>
      </c>
      <c r="IW17" s="71">
        <v>0</v>
      </c>
      <c r="IX17" s="71">
        <v>0</v>
      </c>
      <c r="IY17" s="71">
        <v>0</v>
      </c>
      <c r="IZ17" s="71">
        <v>0</v>
      </c>
      <c r="JA17" s="71">
        <v>0</v>
      </c>
      <c r="JB17" s="71">
        <v>0</v>
      </c>
      <c r="JC17" s="71">
        <v>0</v>
      </c>
      <c r="JD17" s="71">
        <v>0</v>
      </c>
      <c r="JE17" s="71">
        <v>5</v>
      </c>
      <c r="JF17" s="71">
        <v>0</v>
      </c>
      <c r="JG17" s="71">
        <v>0</v>
      </c>
      <c r="JH17" s="71">
        <v>0</v>
      </c>
      <c r="JI17" s="71">
        <v>0</v>
      </c>
      <c r="JJ17" s="71">
        <v>2</v>
      </c>
      <c r="JK17" s="71">
        <v>0</v>
      </c>
      <c r="JL17" s="71">
        <v>4</v>
      </c>
      <c r="JM17" s="71">
        <v>1</v>
      </c>
      <c r="JN17" s="71">
        <v>0</v>
      </c>
      <c r="JO17" s="71">
        <v>0</v>
      </c>
      <c r="JP17" s="71">
        <v>0</v>
      </c>
      <c r="JQ17" s="71">
        <v>5</v>
      </c>
      <c r="JR17" s="71">
        <v>0</v>
      </c>
      <c r="JS17" s="71">
        <v>3</v>
      </c>
      <c r="JT17" s="71">
        <v>2</v>
      </c>
      <c r="JU17" s="71">
        <v>2</v>
      </c>
      <c r="JV17" s="71">
        <v>3</v>
      </c>
      <c r="JW17" s="71">
        <v>0</v>
      </c>
      <c r="JX17" s="71">
        <v>2</v>
      </c>
      <c r="JY17" s="71">
        <v>1</v>
      </c>
      <c r="JZ17" s="71">
        <v>1</v>
      </c>
      <c r="KA17" s="71">
        <v>5</v>
      </c>
      <c r="KB17" s="71">
        <v>0</v>
      </c>
      <c r="KC17" s="71">
        <v>0</v>
      </c>
      <c r="KD17" s="71">
        <v>0</v>
      </c>
      <c r="KE17" s="71">
        <v>0</v>
      </c>
      <c r="KF17" s="71">
        <v>3</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4</v>
      </c>
      <c r="LA17" s="71">
        <v>0</v>
      </c>
      <c r="LB17" s="71">
        <v>0</v>
      </c>
      <c r="LC17" s="71">
        <v>0</v>
      </c>
      <c r="LD17" s="71">
        <v>0</v>
      </c>
      <c r="LE17" s="71">
        <v>0</v>
      </c>
      <c r="LF17" s="71">
        <v>0</v>
      </c>
      <c r="LG17" s="71">
        <v>0</v>
      </c>
      <c r="LH17" s="71">
        <v>0</v>
      </c>
      <c r="LI17" s="71">
        <v>0</v>
      </c>
      <c r="LJ17" s="71">
        <v>0</v>
      </c>
      <c r="LK17" s="71">
        <v>0</v>
      </c>
      <c r="LL17" s="71">
        <v>0</v>
      </c>
      <c r="LM17" s="71">
        <v>3</v>
      </c>
      <c r="LN17" s="71">
        <v>0</v>
      </c>
      <c r="LO17" s="71">
        <v>1</v>
      </c>
      <c r="LP17" s="71">
        <v>0</v>
      </c>
      <c r="LQ17" s="71">
        <v>0</v>
      </c>
      <c r="LR17" s="71">
        <v>0</v>
      </c>
      <c r="LS17" s="71">
        <v>0</v>
      </c>
      <c r="LT17" s="71">
        <v>0</v>
      </c>
      <c r="LU17" s="71">
        <v>0</v>
      </c>
      <c r="LV17" s="71">
        <v>1</v>
      </c>
      <c r="LW17" s="71">
        <v>0</v>
      </c>
      <c r="LX17" s="71">
        <v>0</v>
      </c>
      <c r="LY17" s="71">
        <v>5</v>
      </c>
      <c r="LZ17" s="71">
        <v>0</v>
      </c>
      <c r="MA17" s="71">
        <v>2</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5</v>
      </c>
      <c r="NG17" s="71">
        <v>0</v>
      </c>
      <c r="NH17" s="71">
        <v>0</v>
      </c>
      <c r="NI17" s="71">
        <v>0</v>
      </c>
      <c r="NJ17" s="71">
        <v>0</v>
      </c>
      <c r="NK17" s="71">
        <v>2</v>
      </c>
      <c r="NL17" s="71">
        <v>0</v>
      </c>
      <c r="NM17" s="71">
        <v>4</v>
      </c>
      <c r="NN17" s="71">
        <v>1</v>
      </c>
      <c r="NO17" s="71">
        <v>0</v>
      </c>
      <c r="NP17" s="71">
        <v>0</v>
      </c>
      <c r="NQ17" s="71">
        <v>0</v>
      </c>
      <c r="NR17" s="71">
        <v>5</v>
      </c>
      <c r="NS17" s="71">
        <v>0</v>
      </c>
      <c r="NT17" s="71">
        <v>3</v>
      </c>
      <c r="NU17" s="71">
        <v>2</v>
      </c>
      <c r="NV17" s="71">
        <v>2</v>
      </c>
      <c r="NW17" s="71">
        <v>3</v>
      </c>
      <c r="NX17" s="71">
        <v>0</v>
      </c>
      <c r="NY17" s="71">
        <v>2</v>
      </c>
      <c r="NZ17" s="71">
        <v>1</v>
      </c>
      <c r="OA17" s="71">
        <v>1</v>
      </c>
      <c r="OB17" s="71">
        <v>5</v>
      </c>
      <c r="OC17" s="71">
        <v>0</v>
      </c>
      <c r="OD17" s="71">
        <v>0</v>
      </c>
      <c r="OE17" s="71">
        <v>0</v>
      </c>
      <c r="OF17" s="71">
        <v>0</v>
      </c>
      <c r="OG17" s="71">
        <v>3</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4</v>
      </c>
      <c r="PB17" s="71">
        <v>0</v>
      </c>
      <c r="PC17" s="71">
        <v>0</v>
      </c>
      <c r="PD17" s="71">
        <v>0</v>
      </c>
      <c r="PE17" s="71">
        <v>0</v>
      </c>
      <c r="PF17" s="71">
        <v>0</v>
      </c>
      <c r="PG17" s="71">
        <v>0</v>
      </c>
      <c r="PH17" s="71">
        <v>0</v>
      </c>
      <c r="PI17" s="71">
        <v>0</v>
      </c>
      <c r="PJ17" s="71">
        <v>0</v>
      </c>
      <c r="PK17" s="71">
        <v>0</v>
      </c>
      <c r="PL17" s="71">
        <v>0</v>
      </c>
      <c r="PM17" s="71">
        <v>0</v>
      </c>
      <c r="PN17" s="71">
        <v>3</v>
      </c>
      <c r="PO17" s="71">
        <v>0</v>
      </c>
      <c r="PP17" s="71">
        <v>1</v>
      </c>
      <c r="PQ17" s="71">
        <v>0</v>
      </c>
      <c r="PR17" s="71">
        <v>0</v>
      </c>
      <c r="PS17" s="71">
        <v>0</v>
      </c>
      <c r="PT17" s="71">
        <v>0</v>
      </c>
      <c r="PU17" s="71">
        <v>0</v>
      </c>
      <c r="PV17" s="71">
        <v>0</v>
      </c>
      <c r="PW17" s="71">
        <v>1</v>
      </c>
      <c r="PX17" s="71">
        <v>0</v>
      </c>
      <c r="PY17" s="71">
        <v>0</v>
      </c>
      <c r="PZ17" s="71">
        <v>5</v>
      </c>
      <c r="QA17" s="71">
        <v>0</v>
      </c>
      <c r="QB17" s="71">
        <v>2</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36</v>
      </c>
      <c r="QY17" s="71">
        <v>3</v>
      </c>
      <c r="QZ17" s="71">
        <v>0</v>
      </c>
      <c r="RA17" s="71">
        <v>0</v>
      </c>
      <c r="RB17" s="71">
        <v>4</v>
      </c>
      <c r="RC17" s="71">
        <v>0</v>
      </c>
      <c r="RD17" s="71">
        <v>3</v>
      </c>
      <c r="RE17" s="71">
        <v>1</v>
      </c>
      <c r="RF17" s="71">
        <v>0</v>
      </c>
      <c r="RG17" s="71">
        <v>1</v>
      </c>
      <c r="RH17" s="71">
        <v>5</v>
      </c>
      <c r="RI17" s="71">
        <v>2</v>
      </c>
      <c r="RJ17" s="71">
        <v>0</v>
      </c>
      <c r="RK17" s="71">
        <v>0</v>
      </c>
      <c r="RL17" s="71">
        <v>0</v>
      </c>
      <c r="RM17" s="71">
        <v>0</v>
      </c>
      <c r="RN17" s="71">
        <v>0</v>
      </c>
      <c r="RO17" s="71">
        <v>0</v>
      </c>
      <c r="RP17" s="71">
        <v>0</v>
      </c>
      <c r="RQ17" s="71">
        <v>0</v>
      </c>
      <c r="RR17" s="71">
        <v>0</v>
      </c>
      <c r="RS17" s="71">
        <v>36</v>
      </c>
      <c r="RT17" s="71">
        <v>3</v>
      </c>
      <c r="RU17" s="71">
        <v>0</v>
      </c>
      <c r="RV17" s="71">
        <v>0</v>
      </c>
      <c r="RW17" s="71">
        <v>4</v>
      </c>
      <c r="RX17" s="71">
        <v>0</v>
      </c>
      <c r="RY17" s="71">
        <v>3</v>
      </c>
      <c r="RZ17" s="71">
        <v>1</v>
      </c>
      <c r="SA17" s="71">
        <v>0</v>
      </c>
      <c r="SB17" s="71">
        <v>1</v>
      </c>
      <c r="SC17" s="71">
        <v>5</v>
      </c>
      <c r="SD17" s="71">
        <v>2</v>
      </c>
      <c r="SE17" s="71">
        <v>0</v>
      </c>
      <c r="SF17" s="71">
        <v>0</v>
      </c>
      <c r="SG17" s="71">
        <v>0</v>
      </c>
      <c r="SH17" s="71">
        <v>0</v>
      </c>
    </row>
    <row r="18" spans="1:502">
      <c r="A18" s="16" t="s">
        <v>2030</v>
      </c>
      <c r="B18" s="70">
        <v>10</v>
      </c>
      <c r="C18" s="70">
        <v>10</v>
      </c>
      <c r="D18" s="70">
        <v>1</v>
      </c>
      <c r="E18" s="70">
        <v>2013</v>
      </c>
      <c r="F18" s="70" t="s">
        <v>180</v>
      </c>
      <c r="G18" s="1073" t="s">
        <v>2020</v>
      </c>
      <c r="H18" s="70" t="s">
        <v>2021</v>
      </c>
      <c r="I18" s="1066"/>
      <c r="J18" s="73">
        <v>0</v>
      </c>
      <c r="K18" s="73">
        <v>0</v>
      </c>
      <c r="L18" s="73">
        <v>0</v>
      </c>
      <c r="M18" s="73">
        <v>0</v>
      </c>
      <c r="N18" s="73">
        <v>0</v>
      </c>
      <c r="O18" s="73">
        <v>0</v>
      </c>
      <c r="P18" s="73">
        <v>0</v>
      </c>
      <c r="Q18" s="73">
        <v>0</v>
      </c>
      <c r="R18" s="73">
        <v>27.902000000000001</v>
      </c>
      <c r="S18" s="73">
        <v>0</v>
      </c>
      <c r="T18" s="73">
        <v>0</v>
      </c>
      <c r="U18" s="73">
        <v>0</v>
      </c>
      <c r="V18" s="73">
        <v>0</v>
      </c>
      <c r="W18" s="73">
        <v>30.768000000000001</v>
      </c>
      <c r="X18" s="73">
        <v>0</v>
      </c>
      <c r="Y18" s="73">
        <v>82.581999999999994</v>
      </c>
      <c r="Z18" s="73">
        <v>4.71</v>
      </c>
      <c r="AA18" s="73">
        <v>0</v>
      </c>
      <c r="AB18" s="73">
        <v>0</v>
      </c>
      <c r="AC18" s="73">
        <v>0</v>
      </c>
      <c r="AD18" s="73">
        <v>175.828</v>
      </c>
      <c r="AE18" s="73">
        <v>0</v>
      </c>
      <c r="AF18" s="73">
        <v>14.974</v>
      </c>
      <c r="AG18" s="73">
        <v>46.975000000000001</v>
      </c>
      <c r="AH18" s="73">
        <v>65.459999999999994</v>
      </c>
      <c r="AI18" s="73">
        <v>41.414999999999999</v>
      </c>
      <c r="AJ18" s="73">
        <v>0</v>
      </c>
      <c r="AK18" s="73">
        <v>12.821</v>
      </c>
      <c r="AL18" s="73">
        <v>50.290999999999997</v>
      </c>
      <c r="AM18" s="73">
        <v>0</v>
      </c>
      <c r="AN18" s="73">
        <v>35.750999999999998</v>
      </c>
      <c r="AO18" s="73">
        <v>0</v>
      </c>
      <c r="AP18" s="73">
        <v>0</v>
      </c>
      <c r="AQ18" s="73">
        <v>0</v>
      </c>
      <c r="AR18" s="73">
        <v>0</v>
      </c>
      <c r="AS18" s="73">
        <v>47.439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27.349</v>
      </c>
      <c r="BN18" s="73">
        <v>0</v>
      </c>
      <c r="BO18" s="73">
        <v>0</v>
      </c>
      <c r="BP18" s="73">
        <v>0</v>
      </c>
      <c r="BQ18" s="73">
        <v>0</v>
      </c>
      <c r="BR18" s="73">
        <v>0</v>
      </c>
      <c r="BS18" s="73">
        <v>0</v>
      </c>
      <c r="BT18" s="73">
        <v>0</v>
      </c>
      <c r="BU18" s="73">
        <v>0</v>
      </c>
      <c r="BV18" s="73">
        <v>0</v>
      </c>
      <c r="BW18" s="73">
        <v>0</v>
      </c>
      <c r="BX18" s="73">
        <v>0</v>
      </c>
      <c r="BY18" s="73">
        <v>0</v>
      </c>
      <c r="BZ18" s="73">
        <v>23.826000000000001</v>
      </c>
      <c r="CA18" s="73">
        <v>0</v>
      </c>
      <c r="CB18" s="73">
        <v>7.6719999999999997</v>
      </c>
      <c r="CC18" s="73">
        <v>0</v>
      </c>
      <c r="CD18" s="73">
        <v>0</v>
      </c>
      <c r="CE18" s="73">
        <v>0</v>
      </c>
      <c r="CF18" s="73">
        <v>0</v>
      </c>
      <c r="CG18" s="73">
        <v>0</v>
      </c>
      <c r="CH18" s="73">
        <v>0</v>
      </c>
      <c r="CI18" s="73">
        <v>5.1779999999999999</v>
      </c>
      <c r="CJ18" s="73">
        <v>0</v>
      </c>
      <c r="CK18" s="73">
        <v>0</v>
      </c>
      <c r="CL18" s="73">
        <v>65.513999999999996</v>
      </c>
      <c r="CM18" s="73">
        <v>0</v>
      </c>
      <c r="CN18" s="73">
        <v>8.94</v>
      </c>
      <c r="CO18" s="73">
        <v>0</v>
      </c>
      <c r="CP18" s="73">
        <v>0</v>
      </c>
      <c r="CQ18" s="73">
        <v>0</v>
      </c>
      <c r="CR18" s="73">
        <v>0</v>
      </c>
      <c r="CS18" s="73">
        <v>97.965000000000003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27.902000000000001</v>
      </c>
      <c r="DT18" s="73">
        <v>0</v>
      </c>
      <c r="DU18" s="73">
        <v>0</v>
      </c>
      <c r="DV18" s="73">
        <v>0</v>
      </c>
      <c r="DW18" s="73">
        <v>0</v>
      </c>
      <c r="DX18" s="73">
        <v>30.768000000000001</v>
      </c>
      <c r="DY18" s="73">
        <v>0</v>
      </c>
      <c r="DZ18" s="73">
        <v>82.581999999999994</v>
      </c>
      <c r="EA18" s="73">
        <v>4.71</v>
      </c>
      <c r="EB18" s="73">
        <v>0</v>
      </c>
      <c r="EC18" s="73">
        <v>0</v>
      </c>
      <c r="ED18" s="73">
        <v>0</v>
      </c>
      <c r="EE18" s="73">
        <v>175.828</v>
      </c>
      <c r="EF18" s="73">
        <v>0</v>
      </c>
      <c r="EG18" s="73">
        <v>14.974</v>
      </c>
      <c r="EH18" s="73">
        <v>46.975000000000001</v>
      </c>
      <c r="EI18" s="73">
        <v>65.459999999999994</v>
      </c>
      <c r="EJ18" s="73">
        <v>41.414999999999999</v>
      </c>
      <c r="EK18" s="73">
        <v>0</v>
      </c>
      <c r="EL18" s="73">
        <v>12.821</v>
      </c>
      <c r="EM18" s="73">
        <v>50.290999999999997</v>
      </c>
      <c r="EN18" s="73">
        <v>0</v>
      </c>
      <c r="EO18" s="73">
        <v>35.750999999999998</v>
      </c>
      <c r="EP18" s="73">
        <v>0</v>
      </c>
      <c r="EQ18" s="73">
        <v>0</v>
      </c>
      <c r="ER18" s="73">
        <v>0</v>
      </c>
      <c r="ES18" s="73">
        <v>0</v>
      </c>
      <c r="ET18" s="73">
        <v>47.439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27.349</v>
      </c>
      <c r="FO18" s="73">
        <v>0</v>
      </c>
      <c r="FP18" s="73">
        <v>0</v>
      </c>
      <c r="FQ18" s="73">
        <v>0</v>
      </c>
      <c r="FR18" s="73">
        <v>0</v>
      </c>
      <c r="FS18" s="73">
        <v>0</v>
      </c>
      <c r="FT18" s="73">
        <v>0</v>
      </c>
      <c r="FU18" s="73">
        <v>0</v>
      </c>
      <c r="FV18" s="73">
        <v>0</v>
      </c>
      <c r="FW18" s="73">
        <v>0</v>
      </c>
      <c r="FX18" s="73">
        <v>0</v>
      </c>
      <c r="FY18" s="73">
        <v>0</v>
      </c>
      <c r="FZ18" s="73">
        <v>0</v>
      </c>
      <c r="GA18" s="73">
        <v>23.826000000000001</v>
      </c>
      <c r="GB18" s="73">
        <v>0</v>
      </c>
      <c r="GC18" s="73">
        <v>7.6719999999999997</v>
      </c>
      <c r="GD18" s="73">
        <v>0</v>
      </c>
      <c r="GE18" s="73">
        <v>0</v>
      </c>
      <c r="GF18" s="73">
        <v>0</v>
      </c>
      <c r="GG18" s="73">
        <v>0</v>
      </c>
      <c r="GH18" s="73">
        <v>0</v>
      </c>
      <c r="GI18" s="73">
        <v>0</v>
      </c>
      <c r="GJ18" s="73">
        <v>5.1779999999999999</v>
      </c>
      <c r="GK18" s="73">
        <v>0</v>
      </c>
      <c r="GL18" s="73">
        <v>0</v>
      </c>
      <c r="GM18" s="73">
        <v>65.513999999999996</v>
      </c>
      <c r="GN18" s="73">
        <v>0</v>
      </c>
      <c r="GO18" s="73">
        <v>8.94</v>
      </c>
      <c r="GP18" s="73">
        <v>0</v>
      </c>
      <c r="GQ18" s="73">
        <v>0</v>
      </c>
      <c r="GR18" s="73">
        <v>0</v>
      </c>
      <c r="GS18" s="73">
        <v>0</v>
      </c>
      <c r="GT18" s="73">
        <v>97.965000000000003</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589.47699999999998</v>
      </c>
      <c r="HL18" s="73">
        <v>47.439</v>
      </c>
      <c r="HM18" s="73">
        <v>0</v>
      </c>
      <c r="HN18" s="73">
        <v>0</v>
      </c>
      <c r="HO18" s="73">
        <v>27.349</v>
      </c>
      <c r="HP18" s="73">
        <v>0</v>
      </c>
      <c r="HQ18" s="73">
        <v>23.826000000000001</v>
      </c>
      <c r="HR18" s="73">
        <v>7.6719999999999997</v>
      </c>
      <c r="HS18" s="73">
        <v>0</v>
      </c>
      <c r="HT18" s="73">
        <v>5.1779999999999999</v>
      </c>
      <c r="HU18" s="73">
        <v>65.513999999999996</v>
      </c>
      <c r="HV18" s="73">
        <v>8.94</v>
      </c>
      <c r="HW18" s="73">
        <v>0</v>
      </c>
      <c r="HX18" s="73">
        <v>97.965000000000003</v>
      </c>
      <c r="HY18" s="73">
        <v>0</v>
      </c>
      <c r="HZ18" s="73">
        <v>0</v>
      </c>
      <c r="IA18" s="73">
        <v>0</v>
      </c>
      <c r="IB18" s="73">
        <v>0</v>
      </c>
      <c r="IC18" s="73">
        <v>0</v>
      </c>
      <c r="ID18" s="73">
        <v>0</v>
      </c>
      <c r="IE18" s="73">
        <v>0</v>
      </c>
      <c r="IF18" s="73">
        <v>589.47699999999998</v>
      </c>
      <c r="IG18" s="73">
        <v>47.439</v>
      </c>
      <c r="IH18" s="73">
        <v>0</v>
      </c>
      <c r="II18" s="73">
        <v>0</v>
      </c>
      <c r="IJ18" s="73">
        <v>27.349</v>
      </c>
      <c r="IK18" s="73">
        <v>0</v>
      </c>
      <c r="IL18" s="73">
        <v>23.826000000000001</v>
      </c>
      <c r="IM18" s="73">
        <v>7.6719999999999997</v>
      </c>
      <c r="IN18" s="73">
        <v>0</v>
      </c>
      <c r="IO18" s="73">
        <v>5.1779999999999999</v>
      </c>
      <c r="IP18" s="73">
        <v>65.513999999999996</v>
      </c>
      <c r="IQ18" s="73">
        <v>8.94</v>
      </c>
      <c r="IR18" s="73">
        <v>0</v>
      </c>
      <c r="IS18" s="73">
        <v>97.965000000000003</v>
      </c>
      <c r="IT18" s="73">
        <v>0</v>
      </c>
      <c r="IU18" s="73">
        <v>0</v>
      </c>
      <c r="IV18" s="74">
        <v>0</v>
      </c>
      <c r="IW18" s="71">
        <v>0</v>
      </c>
      <c r="IX18" s="71">
        <v>0</v>
      </c>
      <c r="IY18" s="71">
        <v>0</v>
      </c>
      <c r="IZ18" s="71">
        <v>0</v>
      </c>
      <c r="JA18" s="71">
        <v>0</v>
      </c>
      <c r="JB18" s="71">
        <v>0</v>
      </c>
      <c r="JC18" s="71">
        <v>0</v>
      </c>
      <c r="JD18" s="71">
        <v>0</v>
      </c>
      <c r="JE18" s="71">
        <v>5</v>
      </c>
      <c r="JF18" s="71">
        <v>0</v>
      </c>
      <c r="JG18" s="71">
        <v>0</v>
      </c>
      <c r="JH18" s="71">
        <v>0</v>
      </c>
      <c r="JI18" s="71">
        <v>0</v>
      </c>
      <c r="JJ18" s="71">
        <v>3</v>
      </c>
      <c r="JK18" s="71">
        <v>0</v>
      </c>
      <c r="JL18" s="71">
        <v>4</v>
      </c>
      <c r="JM18" s="71">
        <v>1</v>
      </c>
      <c r="JN18" s="71">
        <v>0</v>
      </c>
      <c r="JO18" s="71">
        <v>0</v>
      </c>
      <c r="JP18" s="71">
        <v>0</v>
      </c>
      <c r="JQ18" s="71">
        <v>5</v>
      </c>
      <c r="JR18" s="71">
        <v>0</v>
      </c>
      <c r="JS18" s="71">
        <v>2</v>
      </c>
      <c r="JT18" s="71">
        <v>2</v>
      </c>
      <c r="JU18" s="71">
        <v>2</v>
      </c>
      <c r="JV18" s="71">
        <v>3</v>
      </c>
      <c r="JW18" s="71">
        <v>0</v>
      </c>
      <c r="JX18" s="71">
        <v>2</v>
      </c>
      <c r="JY18" s="71">
        <v>1</v>
      </c>
      <c r="JZ18" s="71">
        <v>0</v>
      </c>
      <c r="KA18" s="71">
        <v>5</v>
      </c>
      <c r="KB18" s="71">
        <v>0</v>
      </c>
      <c r="KC18" s="71">
        <v>0</v>
      </c>
      <c r="KD18" s="71">
        <v>0</v>
      </c>
      <c r="KE18" s="71">
        <v>0</v>
      </c>
      <c r="KF18" s="71">
        <v>3</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4</v>
      </c>
      <c r="LA18" s="71">
        <v>0</v>
      </c>
      <c r="LB18" s="71">
        <v>0</v>
      </c>
      <c r="LC18" s="71">
        <v>0</v>
      </c>
      <c r="LD18" s="71">
        <v>0</v>
      </c>
      <c r="LE18" s="71">
        <v>0</v>
      </c>
      <c r="LF18" s="71">
        <v>0</v>
      </c>
      <c r="LG18" s="71">
        <v>0</v>
      </c>
      <c r="LH18" s="71">
        <v>0</v>
      </c>
      <c r="LI18" s="71">
        <v>0</v>
      </c>
      <c r="LJ18" s="71">
        <v>0</v>
      </c>
      <c r="LK18" s="71">
        <v>0</v>
      </c>
      <c r="LL18" s="71">
        <v>0</v>
      </c>
      <c r="LM18" s="71">
        <v>4</v>
      </c>
      <c r="LN18" s="71">
        <v>0</v>
      </c>
      <c r="LO18" s="71">
        <v>1</v>
      </c>
      <c r="LP18" s="71">
        <v>0</v>
      </c>
      <c r="LQ18" s="71">
        <v>0</v>
      </c>
      <c r="LR18" s="71">
        <v>0</v>
      </c>
      <c r="LS18" s="71">
        <v>0</v>
      </c>
      <c r="LT18" s="71">
        <v>0</v>
      </c>
      <c r="LU18" s="71">
        <v>0</v>
      </c>
      <c r="LV18" s="71">
        <v>1</v>
      </c>
      <c r="LW18" s="71">
        <v>0</v>
      </c>
      <c r="LX18" s="71">
        <v>0</v>
      </c>
      <c r="LY18" s="71">
        <v>4</v>
      </c>
      <c r="LZ18" s="71">
        <v>0</v>
      </c>
      <c r="MA18" s="71">
        <v>2</v>
      </c>
      <c r="MB18" s="71">
        <v>0</v>
      </c>
      <c r="MC18" s="71">
        <v>0</v>
      </c>
      <c r="MD18" s="71">
        <v>0</v>
      </c>
      <c r="ME18" s="71">
        <v>0</v>
      </c>
      <c r="MF18" s="71">
        <v>4</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5</v>
      </c>
      <c r="NG18" s="71">
        <v>0</v>
      </c>
      <c r="NH18" s="71">
        <v>0</v>
      </c>
      <c r="NI18" s="71">
        <v>0</v>
      </c>
      <c r="NJ18" s="71">
        <v>0</v>
      </c>
      <c r="NK18" s="71">
        <v>3</v>
      </c>
      <c r="NL18" s="71">
        <v>0</v>
      </c>
      <c r="NM18" s="71">
        <v>4</v>
      </c>
      <c r="NN18" s="71">
        <v>1</v>
      </c>
      <c r="NO18" s="71">
        <v>0</v>
      </c>
      <c r="NP18" s="71">
        <v>0</v>
      </c>
      <c r="NQ18" s="71">
        <v>0</v>
      </c>
      <c r="NR18" s="71">
        <v>5</v>
      </c>
      <c r="NS18" s="71">
        <v>0</v>
      </c>
      <c r="NT18" s="71">
        <v>2</v>
      </c>
      <c r="NU18" s="71">
        <v>2</v>
      </c>
      <c r="NV18" s="71">
        <v>2</v>
      </c>
      <c r="NW18" s="71">
        <v>3</v>
      </c>
      <c r="NX18" s="71">
        <v>0</v>
      </c>
      <c r="NY18" s="71">
        <v>2</v>
      </c>
      <c r="NZ18" s="71">
        <v>1</v>
      </c>
      <c r="OA18" s="71">
        <v>0</v>
      </c>
      <c r="OB18" s="71">
        <v>5</v>
      </c>
      <c r="OC18" s="71">
        <v>0</v>
      </c>
      <c r="OD18" s="71">
        <v>0</v>
      </c>
      <c r="OE18" s="71">
        <v>0</v>
      </c>
      <c r="OF18" s="71">
        <v>0</v>
      </c>
      <c r="OG18" s="71">
        <v>3</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4</v>
      </c>
      <c r="PB18" s="71">
        <v>0</v>
      </c>
      <c r="PC18" s="71">
        <v>0</v>
      </c>
      <c r="PD18" s="71">
        <v>0</v>
      </c>
      <c r="PE18" s="71">
        <v>0</v>
      </c>
      <c r="PF18" s="71">
        <v>0</v>
      </c>
      <c r="PG18" s="71">
        <v>0</v>
      </c>
      <c r="PH18" s="71">
        <v>0</v>
      </c>
      <c r="PI18" s="71">
        <v>0</v>
      </c>
      <c r="PJ18" s="71">
        <v>0</v>
      </c>
      <c r="PK18" s="71">
        <v>0</v>
      </c>
      <c r="PL18" s="71">
        <v>0</v>
      </c>
      <c r="PM18" s="71">
        <v>0</v>
      </c>
      <c r="PN18" s="71">
        <v>4</v>
      </c>
      <c r="PO18" s="71">
        <v>0</v>
      </c>
      <c r="PP18" s="71">
        <v>1</v>
      </c>
      <c r="PQ18" s="71">
        <v>0</v>
      </c>
      <c r="PR18" s="71">
        <v>0</v>
      </c>
      <c r="PS18" s="71">
        <v>0</v>
      </c>
      <c r="PT18" s="71">
        <v>0</v>
      </c>
      <c r="PU18" s="71">
        <v>0</v>
      </c>
      <c r="PV18" s="71">
        <v>0</v>
      </c>
      <c r="PW18" s="71">
        <v>1</v>
      </c>
      <c r="PX18" s="71">
        <v>0</v>
      </c>
      <c r="PY18" s="71">
        <v>0</v>
      </c>
      <c r="PZ18" s="71">
        <v>4</v>
      </c>
      <c r="QA18" s="71">
        <v>0</v>
      </c>
      <c r="QB18" s="71">
        <v>2</v>
      </c>
      <c r="QC18" s="71">
        <v>0</v>
      </c>
      <c r="QD18" s="71">
        <v>0</v>
      </c>
      <c r="QE18" s="71">
        <v>0</v>
      </c>
      <c r="QF18" s="71">
        <v>0</v>
      </c>
      <c r="QG18" s="71">
        <v>4</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35</v>
      </c>
      <c r="QY18" s="71">
        <v>3</v>
      </c>
      <c r="QZ18" s="71">
        <v>0</v>
      </c>
      <c r="RA18" s="71">
        <v>0</v>
      </c>
      <c r="RB18" s="71">
        <v>4</v>
      </c>
      <c r="RC18" s="71">
        <v>0</v>
      </c>
      <c r="RD18" s="71">
        <v>4</v>
      </c>
      <c r="RE18" s="71">
        <v>1</v>
      </c>
      <c r="RF18" s="71">
        <v>0</v>
      </c>
      <c r="RG18" s="71">
        <v>1</v>
      </c>
      <c r="RH18" s="71">
        <v>4</v>
      </c>
      <c r="RI18" s="71">
        <v>2</v>
      </c>
      <c r="RJ18" s="71">
        <v>0</v>
      </c>
      <c r="RK18" s="71">
        <v>4</v>
      </c>
      <c r="RL18" s="71">
        <v>0</v>
      </c>
      <c r="RM18" s="71">
        <v>0</v>
      </c>
      <c r="RN18" s="71">
        <v>0</v>
      </c>
      <c r="RO18" s="71">
        <v>0</v>
      </c>
      <c r="RP18" s="71">
        <v>0</v>
      </c>
      <c r="RQ18" s="71">
        <v>0</v>
      </c>
      <c r="RR18" s="71">
        <v>0</v>
      </c>
      <c r="RS18" s="71">
        <v>35</v>
      </c>
      <c r="RT18" s="71">
        <v>3</v>
      </c>
      <c r="RU18" s="71">
        <v>0</v>
      </c>
      <c r="RV18" s="71">
        <v>0</v>
      </c>
      <c r="RW18" s="71">
        <v>4</v>
      </c>
      <c r="RX18" s="71">
        <v>0</v>
      </c>
      <c r="RY18" s="71">
        <v>4</v>
      </c>
      <c r="RZ18" s="71">
        <v>1</v>
      </c>
      <c r="SA18" s="71">
        <v>0</v>
      </c>
      <c r="SB18" s="71">
        <v>1</v>
      </c>
      <c r="SC18" s="71">
        <v>4</v>
      </c>
      <c r="SD18" s="71">
        <v>2</v>
      </c>
      <c r="SE18" s="71">
        <v>0</v>
      </c>
      <c r="SF18" s="71">
        <v>4</v>
      </c>
      <c r="SG18" s="71">
        <v>0</v>
      </c>
      <c r="SH18" s="71">
        <v>0</v>
      </c>
    </row>
    <row r="19" spans="1:502">
      <c r="A19" s="16" t="s">
        <v>2031</v>
      </c>
      <c r="B19" s="70">
        <v>11</v>
      </c>
      <c r="C19" s="70">
        <v>11</v>
      </c>
      <c r="D19" s="70">
        <v>1</v>
      </c>
      <c r="E19" s="70">
        <v>2014</v>
      </c>
      <c r="F19" s="70" t="s">
        <v>181</v>
      </c>
      <c r="G19" s="1073" t="s">
        <v>2020</v>
      </c>
      <c r="H19" s="70" t="s">
        <v>2021</v>
      </c>
      <c r="I19" s="1066"/>
      <c r="J19" s="73">
        <v>0</v>
      </c>
      <c r="K19" s="73">
        <v>0</v>
      </c>
      <c r="L19" s="73">
        <v>0</v>
      </c>
      <c r="M19" s="73">
        <v>0</v>
      </c>
      <c r="N19" s="73">
        <v>0</v>
      </c>
      <c r="O19" s="73">
        <v>0</v>
      </c>
      <c r="P19" s="73">
        <v>0</v>
      </c>
      <c r="Q19" s="73">
        <v>0</v>
      </c>
      <c r="R19" s="73">
        <v>27.338000000000001</v>
      </c>
      <c r="S19" s="73">
        <v>0</v>
      </c>
      <c r="T19" s="73">
        <v>0</v>
      </c>
      <c r="U19" s="73">
        <v>0</v>
      </c>
      <c r="V19" s="73">
        <v>0</v>
      </c>
      <c r="W19" s="73">
        <v>29.297000000000001</v>
      </c>
      <c r="X19" s="73">
        <v>0</v>
      </c>
      <c r="Y19" s="73">
        <v>67.021000000000001</v>
      </c>
      <c r="Z19" s="73">
        <v>4.4649999999999999</v>
      </c>
      <c r="AA19" s="73">
        <v>0</v>
      </c>
      <c r="AB19" s="73">
        <v>0</v>
      </c>
      <c r="AC19" s="73">
        <v>0</v>
      </c>
      <c r="AD19" s="73">
        <v>176.137</v>
      </c>
      <c r="AE19" s="73">
        <v>0</v>
      </c>
      <c r="AF19" s="73">
        <v>14.48</v>
      </c>
      <c r="AG19" s="73">
        <v>40.700000000000003</v>
      </c>
      <c r="AH19" s="73">
        <v>64.061999999999998</v>
      </c>
      <c r="AI19" s="73">
        <v>40.44</v>
      </c>
      <c r="AJ19" s="73">
        <v>0</v>
      </c>
      <c r="AK19" s="73">
        <v>19.597000000000001</v>
      </c>
      <c r="AL19" s="73">
        <v>52.932000000000002</v>
      </c>
      <c r="AM19" s="73">
        <v>0</v>
      </c>
      <c r="AN19" s="73">
        <v>37.808999999999997</v>
      </c>
      <c r="AO19" s="73">
        <v>0</v>
      </c>
      <c r="AP19" s="73">
        <v>0</v>
      </c>
      <c r="AQ19" s="73">
        <v>0</v>
      </c>
      <c r="AR19" s="73">
        <v>0</v>
      </c>
      <c r="AS19" s="73">
        <v>43.167000000000002</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25.538</v>
      </c>
      <c r="BN19" s="73">
        <v>0</v>
      </c>
      <c r="BO19" s="73">
        <v>0</v>
      </c>
      <c r="BP19" s="73">
        <v>0</v>
      </c>
      <c r="BQ19" s="73">
        <v>0</v>
      </c>
      <c r="BR19" s="73">
        <v>0</v>
      </c>
      <c r="BS19" s="73">
        <v>0</v>
      </c>
      <c r="BT19" s="73">
        <v>0</v>
      </c>
      <c r="BU19" s="73">
        <v>0</v>
      </c>
      <c r="BV19" s="73">
        <v>0</v>
      </c>
      <c r="BW19" s="73">
        <v>0</v>
      </c>
      <c r="BX19" s="73">
        <v>0</v>
      </c>
      <c r="BY19" s="73">
        <v>0</v>
      </c>
      <c r="BZ19" s="73">
        <v>21.571000000000002</v>
      </c>
      <c r="CA19" s="73">
        <v>0</v>
      </c>
      <c r="CB19" s="73">
        <v>7.4059999999999997</v>
      </c>
      <c r="CC19" s="73">
        <v>0</v>
      </c>
      <c r="CD19" s="73">
        <v>0</v>
      </c>
      <c r="CE19" s="73">
        <v>0</v>
      </c>
      <c r="CF19" s="73">
        <v>0</v>
      </c>
      <c r="CG19" s="73">
        <v>0</v>
      </c>
      <c r="CH19" s="73">
        <v>0</v>
      </c>
      <c r="CI19" s="73">
        <v>4.6740000000000004</v>
      </c>
      <c r="CJ19" s="73">
        <v>0</v>
      </c>
      <c r="CK19" s="73">
        <v>0</v>
      </c>
      <c r="CL19" s="73">
        <v>63.093000000000004</v>
      </c>
      <c r="CM19" s="73">
        <v>0</v>
      </c>
      <c r="CN19" s="73">
        <v>9.2089999999999996</v>
      </c>
      <c r="CO19" s="73">
        <v>0</v>
      </c>
      <c r="CP19" s="73">
        <v>0</v>
      </c>
      <c r="CQ19" s="73">
        <v>0</v>
      </c>
      <c r="CR19" s="73">
        <v>0</v>
      </c>
      <c r="CS19" s="73">
        <v>101.877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27.338000000000001</v>
      </c>
      <c r="DT19" s="73">
        <v>0</v>
      </c>
      <c r="DU19" s="73">
        <v>0</v>
      </c>
      <c r="DV19" s="73">
        <v>0</v>
      </c>
      <c r="DW19" s="73">
        <v>0</v>
      </c>
      <c r="DX19" s="73">
        <v>29.297000000000001</v>
      </c>
      <c r="DY19" s="73">
        <v>0</v>
      </c>
      <c r="DZ19" s="73">
        <v>67.021000000000001</v>
      </c>
      <c r="EA19" s="73">
        <v>4.4649999999999999</v>
      </c>
      <c r="EB19" s="73">
        <v>0</v>
      </c>
      <c r="EC19" s="73">
        <v>0</v>
      </c>
      <c r="ED19" s="73">
        <v>0</v>
      </c>
      <c r="EE19" s="73">
        <v>176.137</v>
      </c>
      <c r="EF19" s="73">
        <v>0</v>
      </c>
      <c r="EG19" s="73">
        <v>14.48</v>
      </c>
      <c r="EH19" s="73">
        <v>40.700000000000003</v>
      </c>
      <c r="EI19" s="73">
        <v>64.061999999999998</v>
      </c>
      <c r="EJ19" s="73">
        <v>40.44</v>
      </c>
      <c r="EK19" s="73">
        <v>0</v>
      </c>
      <c r="EL19" s="73">
        <v>19.597000000000001</v>
      </c>
      <c r="EM19" s="73">
        <v>52.932000000000002</v>
      </c>
      <c r="EN19" s="73">
        <v>0</v>
      </c>
      <c r="EO19" s="73">
        <v>37.808999999999997</v>
      </c>
      <c r="EP19" s="73">
        <v>0</v>
      </c>
      <c r="EQ19" s="73">
        <v>0</v>
      </c>
      <c r="ER19" s="73">
        <v>0</v>
      </c>
      <c r="ES19" s="73">
        <v>0</v>
      </c>
      <c r="ET19" s="73">
        <v>43.167000000000002</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25.538</v>
      </c>
      <c r="FO19" s="73">
        <v>0</v>
      </c>
      <c r="FP19" s="73">
        <v>0</v>
      </c>
      <c r="FQ19" s="73">
        <v>0</v>
      </c>
      <c r="FR19" s="73">
        <v>0</v>
      </c>
      <c r="FS19" s="73">
        <v>0</v>
      </c>
      <c r="FT19" s="73">
        <v>0</v>
      </c>
      <c r="FU19" s="73">
        <v>0</v>
      </c>
      <c r="FV19" s="73">
        <v>0</v>
      </c>
      <c r="FW19" s="73">
        <v>0</v>
      </c>
      <c r="FX19" s="73">
        <v>0</v>
      </c>
      <c r="FY19" s="73">
        <v>0</v>
      </c>
      <c r="FZ19" s="73">
        <v>0</v>
      </c>
      <c r="GA19" s="73">
        <v>21.571000000000002</v>
      </c>
      <c r="GB19" s="73">
        <v>0</v>
      </c>
      <c r="GC19" s="73">
        <v>7.4059999999999997</v>
      </c>
      <c r="GD19" s="73">
        <v>0</v>
      </c>
      <c r="GE19" s="73">
        <v>0</v>
      </c>
      <c r="GF19" s="73">
        <v>0</v>
      </c>
      <c r="GG19" s="73">
        <v>0</v>
      </c>
      <c r="GH19" s="73">
        <v>0</v>
      </c>
      <c r="GI19" s="73">
        <v>0</v>
      </c>
      <c r="GJ19" s="73">
        <v>4.6740000000000004</v>
      </c>
      <c r="GK19" s="73">
        <v>0</v>
      </c>
      <c r="GL19" s="73">
        <v>0</v>
      </c>
      <c r="GM19" s="73">
        <v>63.093000000000004</v>
      </c>
      <c r="GN19" s="73">
        <v>0</v>
      </c>
      <c r="GO19" s="73">
        <v>9.2089999999999996</v>
      </c>
      <c r="GP19" s="73">
        <v>0</v>
      </c>
      <c r="GQ19" s="73">
        <v>0</v>
      </c>
      <c r="GR19" s="73">
        <v>0</v>
      </c>
      <c r="GS19" s="73">
        <v>0</v>
      </c>
      <c r="GT19" s="73">
        <v>101.877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574.27800000000002</v>
      </c>
      <c r="HL19" s="73">
        <v>43.167000000000002</v>
      </c>
      <c r="HM19" s="73">
        <v>0</v>
      </c>
      <c r="HN19" s="73">
        <v>0</v>
      </c>
      <c r="HO19" s="73">
        <v>25.538</v>
      </c>
      <c r="HP19" s="73">
        <v>0</v>
      </c>
      <c r="HQ19" s="73">
        <v>21.571000000000002</v>
      </c>
      <c r="HR19" s="73">
        <v>7.4059999999999997</v>
      </c>
      <c r="HS19" s="73">
        <v>0</v>
      </c>
      <c r="HT19" s="73">
        <v>4.6740000000000004</v>
      </c>
      <c r="HU19" s="73">
        <v>63.093000000000004</v>
      </c>
      <c r="HV19" s="73">
        <v>9.2089999999999996</v>
      </c>
      <c r="HW19" s="73">
        <v>0</v>
      </c>
      <c r="HX19" s="73">
        <v>101.877</v>
      </c>
      <c r="HY19" s="73">
        <v>0</v>
      </c>
      <c r="HZ19" s="73">
        <v>0</v>
      </c>
      <c r="IA19" s="73">
        <v>0</v>
      </c>
      <c r="IB19" s="73">
        <v>0</v>
      </c>
      <c r="IC19" s="73">
        <v>0</v>
      </c>
      <c r="ID19" s="73">
        <v>0</v>
      </c>
      <c r="IE19" s="73">
        <v>0</v>
      </c>
      <c r="IF19" s="73">
        <v>574.27800000000002</v>
      </c>
      <c r="IG19" s="73">
        <v>43.167000000000002</v>
      </c>
      <c r="IH19" s="73">
        <v>0</v>
      </c>
      <c r="II19" s="73">
        <v>0</v>
      </c>
      <c r="IJ19" s="73">
        <v>25.538</v>
      </c>
      <c r="IK19" s="73">
        <v>0</v>
      </c>
      <c r="IL19" s="73">
        <v>21.571000000000002</v>
      </c>
      <c r="IM19" s="73">
        <v>7.4059999999999997</v>
      </c>
      <c r="IN19" s="73">
        <v>0</v>
      </c>
      <c r="IO19" s="73">
        <v>4.6740000000000004</v>
      </c>
      <c r="IP19" s="73">
        <v>63.093000000000004</v>
      </c>
      <c r="IQ19" s="73">
        <v>9.2089999999999996</v>
      </c>
      <c r="IR19" s="73">
        <v>0</v>
      </c>
      <c r="IS19" s="73">
        <v>101.877</v>
      </c>
      <c r="IT19" s="73">
        <v>0</v>
      </c>
      <c r="IU19" s="73">
        <v>0</v>
      </c>
      <c r="IV19" s="74">
        <v>0</v>
      </c>
      <c r="IW19" s="71">
        <v>0</v>
      </c>
      <c r="IX19" s="71">
        <v>0</v>
      </c>
      <c r="IY19" s="71">
        <v>0</v>
      </c>
      <c r="IZ19" s="71">
        <v>0</v>
      </c>
      <c r="JA19" s="71">
        <v>0</v>
      </c>
      <c r="JB19" s="71">
        <v>0</v>
      </c>
      <c r="JC19" s="71">
        <v>0</v>
      </c>
      <c r="JD19" s="71">
        <v>0</v>
      </c>
      <c r="JE19" s="71">
        <v>5</v>
      </c>
      <c r="JF19" s="71">
        <v>0</v>
      </c>
      <c r="JG19" s="71">
        <v>0</v>
      </c>
      <c r="JH19" s="71">
        <v>0</v>
      </c>
      <c r="JI19" s="71">
        <v>0</v>
      </c>
      <c r="JJ19" s="71">
        <v>3</v>
      </c>
      <c r="JK19" s="71">
        <v>0</v>
      </c>
      <c r="JL19" s="71">
        <v>4</v>
      </c>
      <c r="JM19" s="71">
        <v>1</v>
      </c>
      <c r="JN19" s="71">
        <v>0</v>
      </c>
      <c r="JO19" s="71">
        <v>0</v>
      </c>
      <c r="JP19" s="71">
        <v>0</v>
      </c>
      <c r="JQ19" s="71">
        <v>5</v>
      </c>
      <c r="JR19" s="71">
        <v>0</v>
      </c>
      <c r="JS19" s="71">
        <v>2</v>
      </c>
      <c r="JT19" s="71">
        <v>2</v>
      </c>
      <c r="JU19" s="71">
        <v>2</v>
      </c>
      <c r="JV19" s="71">
        <v>3</v>
      </c>
      <c r="JW19" s="71">
        <v>0</v>
      </c>
      <c r="JX19" s="71">
        <v>3</v>
      </c>
      <c r="JY19" s="71">
        <v>1</v>
      </c>
      <c r="JZ19" s="71">
        <v>0</v>
      </c>
      <c r="KA19" s="71">
        <v>5</v>
      </c>
      <c r="KB19" s="71">
        <v>0</v>
      </c>
      <c r="KC19" s="71">
        <v>0</v>
      </c>
      <c r="KD19" s="71">
        <v>0</v>
      </c>
      <c r="KE19" s="71">
        <v>0</v>
      </c>
      <c r="KF19" s="71">
        <v>3</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4</v>
      </c>
      <c r="LA19" s="71">
        <v>0</v>
      </c>
      <c r="LB19" s="71">
        <v>0</v>
      </c>
      <c r="LC19" s="71">
        <v>0</v>
      </c>
      <c r="LD19" s="71">
        <v>0</v>
      </c>
      <c r="LE19" s="71">
        <v>0</v>
      </c>
      <c r="LF19" s="71">
        <v>0</v>
      </c>
      <c r="LG19" s="71">
        <v>0</v>
      </c>
      <c r="LH19" s="71">
        <v>0</v>
      </c>
      <c r="LI19" s="71">
        <v>0</v>
      </c>
      <c r="LJ19" s="71">
        <v>0</v>
      </c>
      <c r="LK19" s="71">
        <v>0</v>
      </c>
      <c r="LL19" s="71">
        <v>0</v>
      </c>
      <c r="LM19" s="71">
        <v>4</v>
      </c>
      <c r="LN19" s="71">
        <v>0</v>
      </c>
      <c r="LO19" s="71">
        <v>1</v>
      </c>
      <c r="LP19" s="71">
        <v>0</v>
      </c>
      <c r="LQ19" s="71">
        <v>0</v>
      </c>
      <c r="LR19" s="71">
        <v>0</v>
      </c>
      <c r="LS19" s="71">
        <v>0</v>
      </c>
      <c r="LT19" s="71">
        <v>0</v>
      </c>
      <c r="LU19" s="71">
        <v>0</v>
      </c>
      <c r="LV19" s="71">
        <v>1</v>
      </c>
      <c r="LW19" s="71">
        <v>0</v>
      </c>
      <c r="LX19" s="71">
        <v>0</v>
      </c>
      <c r="LY19" s="71">
        <v>4</v>
      </c>
      <c r="LZ19" s="71">
        <v>0</v>
      </c>
      <c r="MA19" s="71">
        <v>2</v>
      </c>
      <c r="MB19" s="71">
        <v>0</v>
      </c>
      <c r="MC19" s="71">
        <v>0</v>
      </c>
      <c r="MD19" s="71">
        <v>0</v>
      </c>
      <c r="ME19" s="71">
        <v>0</v>
      </c>
      <c r="MF19" s="71">
        <v>3</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5</v>
      </c>
      <c r="NG19" s="71">
        <v>0</v>
      </c>
      <c r="NH19" s="71">
        <v>0</v>
      </c>
      <c r="NI19" s="71">
        <v>0</v>
      </c>
      <c r="NJ19" s="71">
        <v>0</v>
      </c>
      <c r="NK19" s="71">
        <v>3</v>
      </c>
      <c r="NL19" s="71">
        <v>0</v>
      </c>
      <c r="NM19" s="71">
        <v>4</v>
      </c>
      <c r="NN19" s="71">
        <v>1</v>
      </c>
      <c r="NO19" s="71">
        <v>0</v>
      </c>
      <c r="NP19" s="71">
        <v>0</v>
      </c>
      <c r="NQ19" s="71">
        <v>0</v>
      </c>
      <c r="NR19" s="71">
        <v>5</v>
      </c>
      <c r="NS19" s="71">
        <v>0</v>
      </c>
      <c r="NT19" s="71">
        <v>2</v>
      </c>
      <c r="NU19" s="71">
        <v>2</v>
      </c>
      <c r="NV19" s="71">
        <v>2</v>
      </c>
      <c r="NW19" s="71">
        <v>3</v>
      </c>
      <c r="NX19" s="71">
        <v>0</v>
      </c>
      <c r="NY19" s="71">
        <v>3</v>
      </c>
      <c r="NZ19" s="71">
        <v>1</v>
      </c>
      <c r="OA19" s="71">
        <v>0</v>
      </c>
      <c r="OB19" s="71">
        <v>5</v>
      </c>
      <c r="OC19" s="71">
        <v>0</v>
      </c>
      <c r="OD19" s="71">
        <v>0</v>
      </c>
      <c r="OE19" s="71">
        <v>0</v>
      </c>
      <c r="OF19" s="71">
        <v>0</v>
      </c>
      <c r="OG19" s="71">
        <v>3</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4</v>
      </c>
      <c r="PB19" s="71">
        <v>0</v>
      </c>
      <c r="PC19" s="71">
        <v>0</v>
      </c>
      <c r="PD19" s="71">
        <v>0</v>
      </c>
      <c r="PE19" s="71">
        <v>0</v>
      </c>
      <c r="PF19" s="71">
        <v>0</v>
      </c>
      <c r="PG19" s="71">
        <v>0</v>
      </c>
      <c r="PH19" s="71">
        <v>0</v>
      </c>
      <c r="PI19" s="71">
        <v>0</v>
      </c>
      <c r="PJ19" s="71">
        <v>0</v>
      </c>
      <c r="PK19" s="71">
        <v>0</v>
      </c>
      <c r="PL19" s="71">
        <v>0</v>
      </c>
      <c r="PM19" s="71">
        <v>0</v>
      </c>
      <c r="PN19" s="71">
        <v>4</v>
      </c>
      <c r="PO19" s="71">
        <v>0</v>
      </c>
      <c r="PP19" s="71">
        <v>1</v>
      </c>
      <c r="PQ19" s="71">
        <v>0</v>
      </c>
      <c r="PR19" s="71">
        <v>0</v>
      </c>
      <c r="PS19" s="71">
        <v>0</v>
      </c>
      <c r="PT19" s="71">
        <v>0</v>
      </c>
      <c r="PU19" s="71">
        <v>0</v>
      </c>
      <c r="PV19" s="71">
        <v>0</v>
      </c>
      <c r="PW19" s="71">
        <v>1</v>
      </c>
      <c r="PX19" s="71">
        <v>0</v>
      </c>
      <c r="PY19" s="71">
        <v>0</v>
      </c>
      <c r="PZ19" s="71">
        <v>4</v>
      </c>
      <c r="QA19" s="71">
        <v>0</v>
      </c>
      <c r="QB19" s="71">
        <v>2</v>
      </c>
      <c r="QC19" s="71">
        <v>0</v>
      </c>
      <c r="QD19" s="71">
        <v>0</v>
      </c>
      <c r="QE19" s="71">
        <v>0</v>
      </c>
      <c r="QF19" s="71">
        <v>0</v>
      </c>
      <c r="QG19" s="71">
        <v>3</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36</v>
      </c>
      <c r="QY19" s="71">
        <v>3</v>
      </c>
      <c r="QZ19" s="71">
        <v>0</v>
      </c>
      <c r="RA19" s="71">
        <v>0</v>
      </c>
      <c r="RB19" s="71">
        <v>4</v>
      </c>
      <c r="RC19" s="71">
        <v>0</v>
      </c>
      <c r="RD19" s="71">
        <v>4</v>
      </c>
      <c r="RE19" s="71">
        <v>1</v>
      </c>
      <c r="RF19" s="71">
        <v>0</v>
      </c>
      <c r="RG19" s="71">
        <v>1</v>
      </c>
      <c r="RH19" s="71">
        <v>4</v>
      </c>
      <c r="RI19" s="71">
        <v>2</v>
      </c>
      <c r="RJ19" s="71">
        <v>0</v>
      </c>
      <c r="RK19" s="71">
        <v>3</v>
      </c>
      <c r="RL19" s="71">
        <v>0</v>
      </c>
      <c r="RM19" s="71">
        <v>0</v>
      </c>
      <c r="RN19" s="71">
        <v>0</v>
      </c>
      <c r="RO19" s="71">
        <v>0</v>
      </c>
      <c r="RP19" s="71">
        <v>0</v>
      </c>
      <c r="RQ19" s="71">
        <v>0</v>
      </c>
      <c r="RR19" s="71">
        <v>0</v>
      </c>
      <c r="RS19" s="71">
        <v>36</v>
      </c>
      <c r="RT19" s="71">
        <v>3</v>
      </c>
      <c r="RU19" s="71">
        <v>0</v>
      </c>
      <c r="RV19" s="71">
        <v>0</v>
      </c>
      <c r="RW19" s="71">
        <v>4</v>
      </c>
      <c r="RX19" s="71">
        <v>0</v>
      </c>
      <c r="RY19" s="71">
        <v>4</v>
      </c>
      <c r="RZ19" s="71">
        <v>1</v>
      </c>
      <c r="SA19" s="71">
        <v>0</v>
      </c>
      <c r="SB19" s="71">
        <v>1</v>
      </c>
      <c r="SC19" s="71">
        <v>4</v>
      </c>
      <c r="SD19" s="71">
        <v>2</v>
      </c>
      <c r="SE19" s="71">
        <v>0</v>
      </c>
      <c r="SF19" s="71">
        <v>3</v>
      </c>
      <c r="SG19" s="71">
        <v>0</v>
      </c>
      <c r="SH19" s="71">
        <v>0</v>
      </c>
    </row>
    <row r="20" spans="1:502">
      <c r="A20" s="16" t="s">
        <v>2032</v>
      </c>
      <c r="B20" s="70">
        <v>12</v>
      </c>
      <c r="C20" s="70">
        <v>12</v>
      </c>
      <c r="D20" s="70">
        <v>1</v>
      </c>
      <c r="E20" s="70">
        <v>2015</v>
      </c>
      <c r="F20" s="70" t="s">
        <v>182</v>
      </c>
      <c r="G20" s="1073" t="s">
        <v>2020</v>
      </c>
      <c r="H20" s="70" t="s">
        <v>2021</v>
      </c>
      <c r="I20" s="1066"/>
      <c r="J20" s="73">
        <v>0</v>
      </c>
      <c r="K20" s="73">
        <v>0</v>
      </c>
      <c r="L20" s="73">
        <v>0</v>
      </c>
      <c r="M20" s="73">
        <v>0</v>
      </c>
      <c r="N20" s="73">
        <v>0</v>
      </c>
      <c r="O20" s="73">
        <v>0</v>
      </c>
      <c r="P20" s="73">
        <v>0</v>
      </c>
      <c r="Q20" s="73">
        <v>0</v>
      </c>
      <c r="R20" s="73">
        <v>28.015000000000001</v>
      </c>
      <c r="S20" s="73">
        <v>0</v>
      </c>
      <c r="T20" s="73">
        <v>0</v>
      </c>
      <c r="U20" s="73">
        <v>0</v>
      </c>
      <c r="V20" s="73">
        <v>0</v>
      </c>
      <c r="W20" s="73">
        <v>29.228000000000002</v>
      </c>
      <c r="X20" s="73">
        <v>0</v>
      </c>
      <c r="Y20" s="73">
        <v>82.022000000000006</v>
      </c>
      <c r="Z20" s="73">
        <v>4.0339999999999998</v>
      </c>
      <c r="AA20" s="73">
        <v>0</v>
      </c>
      <c r="AB20" s="73">
        <v>0</v>
      </c>
      <c r="AC20" s="73">
        <v>0</v>
      </c>
      <c r="AD20" s="73">
        <v>178.07599999999999</v>
      </c>
      <c r="AE20" s="73">
        <v>0</v>
      </c>
      <c r="AF20" s="73">
        <v>10.843</v>
      </c>
      <c r="AG20" s="73">
        <v>39.921999999999997</v>
      </c>
      <c r="AH20" s="73">
        <v>59.511000000000003</v>
      </c>
      <c r="AI20" s="73">
        <v>30.776</v>
      </c>
      <c r="AJ20" s="73">
        <v>0</v>
      </c>
      <c r="AK20" s="73">
        <v>12.93</v>
      </c>
      <c r="AL20" s="73">
        <v>40.786999999999999</v>
      </c>
      <c r="AM20" s="73">
        <v>0</v>
      </c>
      <c r="AN20" s="73">
        <v>35.893000000000001</v>
      </c>
      <c r="AO20" s="73">
        <v>0</v>
      </c>
      <c r="AP20" s="73">
        <v>0</v>
      </c>
      <c r="AQ20" s="73">
        <v>0</v>
      </c>
      <c r="AR20" s="73">
        <v>0</v>
      </c>
      <c r="AS20" s="73">
        <v>39.615000000000002</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23.41</v>
      </c>
      <c r="BN20" s="73">
        <v>0</v>
      </c>
      <c r="BO20" s="73">
        <v>0</v>
      </c>
      <c r="BP20" s="73">
        <v>0</v>
      </c>
      <c r="BQ20" s="73">
        <v>0</v>
      </c>
      <c r="BR20" s="73">
        <v>0</v>
      </c>
      <c r="BS20" s="73">
        <v>0</v>
      </c>
      <c r="BT20" s="73">
        <v>0</v>
      </c>
      <c r="BU20" s="73">
        <v>0</v>
      </c>
      <c r="BV20" s="73">
        <v>0</v>
      </c>
      <c r="BW20" s="73">
        <v>0</v>
      </c>
      <c r="BX20" s="73">
        <v>0</v>
      </c>
      <c r="BY20" s="73">
        <v>0</v>
      </c>
      <c r="BZ20" s="73">
        <v>20.864999999999998</v>
      </c>
      <c r="CA20" s="73">
        <v>0</v>
      </c>
      <c r="CB20" s="73">
        <v>6.5810000000000004</v>
      </c>
      <c r="CC20" s="73">
        <v>0</v>
      </c>
      <c r="CD20" s="73">
        <v>0</v>
      </c>
      <c r="CE20" s="73">
        <v>0</v>
      </c>
      <c r="CF20" s="73">
        <v>0</v>
      </c>
      <c r="CG20" s="73">
        <v>0</v>
      </c>
      <c r="CH20" s="73">
        <v>0</v>
      </c>
      <c r="CI20" s="73">
        <v>4.6280000000000001</v>
      </c>
      <c r="CJ20" s="73">
        <v>0</v>
      </c>
      <c r="CK20" s="73">
        <v>0</v>
      </c>
      <c r="CL20" s="73">
        <v>61.968000000000004</v>
      </c>
      <c r="CM20" s="73">
        <v>0</v>
      </c>
      <c r="CN20" s="73">
        <v>9.1449999999999996</v>
      </c>
      <c r="CO20" s="73">
        <v>0</v>
      </c>
      <c r="CP20" s="73">
        <v>0</v>
      </c>
      <c r="CQ20" s="73">
        <v>0</v>
      </c>
      <c r="CR20" s="73">
        <v>0</v>
      </c>
      <c r="CS20" s="73">
        <v>80.778999999999996</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28.015000000000001</v>
      </c>
      <c r="DT20" s="73">
        <v>0</v>
      </c>
      <c r="DU20" s="73">
        <v>0</v>
      </c>
      <c r="DV20" s="73">
        <v>0</v>
      </c>
      <c r="DW20" s="73">
        <v>0</v>
      </c>
      <c r="DX20" s="73">
        <v>29.228000000000002</v>
      </c>
      <c r="DY20" s="73">
        <v>0</v>
      </c>
      <c r="DZ20" s="73">
        <v>82.022000000000006</v>
      </c>
      <c r="EA20" s="73">
        <v>4.0339999999999998</v>
      </c>
      <c r="EB20" s="73">
        <v>0</v>
      </c>
      <c r="EC20" s="73">
        <v>0</v>
      </c>
      <c r="ED20" s="73">
        <v>0</v>
      </c>
      <c r="EE20" s="73">
        <v>178.07599999999999</v>
      </c>
      <c r="EF20" s="73">
        <v>0</v>
      </c>
      <c r="EG20" s="73">
        <v>10.843</v>
      </c>
      <c r="EH20" s="73">
        <v>39.921999999999997</v>
      </c>
      <c r="EI20" s="73">
        <v>59.511000000000003</v>
      </c>
      <c r="EJ20" s="73">
        <v>30.776</v>
      </c>
      <c r="EK20" s="73">
        <v>0</v>
      </c>
      <c r="EL20" s="73">
        <v>12.93</v>
      </c>
      <c r="EM20" s="73">
        <v>40.786999999999999</v>
      </c>
      <c r="EN20" s="73">
        <v>0</v>
      </c>
      <c r="EO20" s="73">
        <v>35.893000000000001</v>
      </c>
      <c r="EP20" s="73">
        <v>0</v>
      </c>
      <c r="EQ20" s="73">
        <v>0</v>
      </c>
      <c r="ER20" s="73">
        <v>0</v>
      </c>
      <c r="ES20" s="73">
        <v>0</v>
      </c>
      <c r="ET20" s="73">
        <v>39.615000000000002</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23.41</v>
      </c>
      <c r="FO20" s="73">
        <v>0</v>
      </c>
      <c r="FP20" s="73">
        <v>0</v>
      </c>
      <c r="FQ20" s="73">
        <v>0</v>
      </c>
      <c r="FR20" s="73">
        <v>0</v>
      </c>
      <c r="FS20" s="73">
        <v>0</v>
      </c>
      <c r="FT20" s="73">
        <v>0</v>
      </c>
      <c r="FU20" s="73">
        <v>0</v>
      </c>
      <c r="FV20" s="73">
        <v>0</v>
      </c>
      <c r="FW20" s="73">
        <v>0</v>
      </c>
      <c r="FX20" s="73">
        <v>0</v>
      </c>
      <c r="FY20" s="73">
        <v>0</v>
      </c>
      <c r="FZ20" s="73">
        <v>0</v>
      </c>
      <c r="GA20" s="73">
        <v>20.864999999999998</v>
      </c>
      <c r="GB20" s="73">
        <v>0</v>
      </c>
      <c r="GC20" s="73">
        <v>6.5810000000000004</v>
      </c>
      <c r="GD20" s="73">
        <v>0</v>
      </c>
      <c r="GE20" s="73">
        <v>0</v>
      </c>
      <c r="GF20" s="73">
        <v>0</v>
      </c>
      <c r="GG20" s="73">
        <v>0</v>
      </c>
      <c r="GH20" s="73">
        <v>0</v>
      </c>
      <c r="GI20" s="73">
        <v>0</v>
      </c>
      <c r="GJ20" s="73">
        <v>4.6280000000000001</v>
      </c>
      <c r="GK20" s="73">
        <v>0</v>
      </c>
      <c r="GL20" s="73">
        <v>0</v>
      </c>
      <c r="GM20" s="73">
        <v>61.968000000000004</v>
      </c>
      <c r="GN20" s="73">
        <v>0</v>
      </c>
      <c r="GO20" s="73">
        <v>9.1449999999999996</v>
      </c>
      <c r="GP20" s="73">
        <v>0</v>
      </c>
      <c r="GQ20" s="73">
        <v>0</v>
      </c>
      <c r="GR20" s="73">
        <v>0</v>
      </c>
      <c r="GS20" s="73">
        <v>0</v>
      </c>
      <c r="GT20" s="73">
        <v>80.778999999999996</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552.03700000000003</v>
      </c>
      <c r="HL20" s="73">
        <v>39.615000000000002</v>
      </c>
      <c r="HM20" s="73">
        <v>0</v>
      </c>
      <c r="HN20" s="73">
        <v>0</v>
      </c>
      <c r="HO20" s="73">
        <v>23.41</v>
      </c>
      <c r="HP20" s="73">
        <v>0</v>
      </c>
      <c r="HQ20" s="73">
        <v>20.864999999999998</v>
      </c>
      <c r="HR20" s="73">
        <v>6.5810000000000004</v>
      </c>
      <c r="HS20" s="73">
        <v>0</v>
      </c>
      <c r="HT20" s="73">
        <v>4.6280000000000001</v>
      </c>
      <c r="HU20" s="73">
        <v>61.968000000000004</v>
      </c>
      <c r="HV20" s="73">
        <v>9.1449999999999996</v>
      </c>
      <c r="HW20" s="73">
        <v>0</v>
      </c>
      <c r="HX20" s="73">
        <v>80.778999999999996</v>
      </c>
      <c r="HY20" s="73">
        <v>0</v>
      </c>
      <c r="HZ20" s="73">
        <v>0</v>
      </c>
      <c r="IA20" s="73">
        <v>0</v>
      </c>
      <c r="IB20" s="73">
        <v>0</v>
      </c>
      <c r="IC20" s="73">
        <v>0</v>
      </c>
      <c r="ID20" s="73">
        <v>0</v>
      </c>
      <c r="IE20" s="73">
        <v>0</v>
      </c>
      <c r="IF20" s="73">
        <v>552.03700000000003</v>
      </c>
      <c r="IG20" s="73">
        <v>39.615000000000002</v>
      </c>
      <c r="IH20" s="73">
        <v>0</v>
      </c>
      <c r="II20" s="73">
        <v>0</v>
      </c>
      <c r="IJ20" s="73">
        <v>23.41</v>
      </c>
      <c r="IK20" s="73">
        <v>0</v>
      </c>
      <c r="IL20" s="73">
        <v>20.864999999999998</v>
      </c>
      <c r="IM20" s="73">
        <v>6.5810000000000004</v>
      </c>
      <c r="IN20" s="73">
        <v>0</v>
      </c>
      <c r="IO20" s="73">
        <v>4.6280000000000001</v>
      </c>
      <c r="IP20" s="73">
        <v>61.968000000000004</v>
      </c>
      <c r="IQ20" s="73">
        <v>9.1449999999999996</v>
      </c>
      <c r="IR20" s="73">
        <v>0</v>
      </c>
      <c r="IS20" s="73">
        <v>80.778999999999996</v>
      </c>
      <c r="IT20" s="73">
        <v>0</v>
      </c>
      <c r="IU20" s="73">
        <v>0</v>
      </c>
      <c r="IV20" s="74">
        <v>0</v>
      </c>
      <c r="IW20" s="71">
        <v>0</v>
      </c>
      <c r="IX20" s="71">
        <v>0</v>
      </c>
      <c r="IY20" s="71">
        <v>0</v>
      </c>
      <c r="IZ20" s="71">
        <v>0</v>
      </c>
      <c r="JA20" s="71">
        <v>0</v>
      </c>
      <c r="JB20" s="71">
        <v>0</v>
      </c>
      <c r="JC20" s="71">
        <v>0</v>
      </c>
      <c r="JD20" s="71">
        <v>0</v>
      </c>
      <c r="JE20" s="71">
        <v>5</v>
      </c>
      <c r="JF20" s="71">
        <v>0</v>
      </c>
      <c r="JG20" s="71">
        <v>0</v>
      </c>
      <c r="JH20" s="71">
        <v>0</v>
      </c>
      <c r="JI20" s="71">
        <v>0</v>
      </c>
      <c r="JJ20" s="71">
        <v>3</v>
      </c>
      <c r="JK20" s="71">
        <v>0</v>
      </c>
      <c r="JL20" s="71">
        <v>5</v>
      </c>
      <c r="JM20" s="71">
        <v>1</v>
      </c>
      <c r="JN20" s="71">
        <v>0</v>
      </c>
      <c r="JO20" s="71">
        <v>0</v>
      </c>
      <c r="JP20" s="71">
        <v>0</v>
      </c>
      <c r="JQ20" s="71">
        <v>5</v>
      </c>
      <c r="JR20" s="71">
        <v>0</v>
      </c>
      <c r="JS20" s="71">
        <v>2</v>
      </c>
      <c r="JT20" s="71">
        <v>2</v>
      </c>
      <c r="JU20" s="71">
        <v>2</v>
      </c>
      <c r="JV20" s="71">
        <v>3</v>
      </c>
      <c r="JW20" s="71">
        <v>0</v>
      </c>
      <c r="JX20" s="71">
        <v>2</v>
      </c>
      <c r="JY20" s="71">
        <v>1</v>
      </c>
      <c r="JZ20" s="71">
        <v>0</v>
      </c>
      <c r="KA20" s="71">
        <v>5</v>
      </c>
      <c r="KB20" s="71">
        <v>0</v>
      </c>
      <c r="KC20" s="71">
        <v>0</v>
      </c>
      <c r="KD20" s="71">
        <v>0</v>
      </c>
      <c r="KE20" s="71">
        <v>0</v>
      </c>
      <c r="KF20" s="71">
        <v>3</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4</v>
      </c>
      <c r="LA20" s="71">
        <v>0</v>
      </c>
      <c r="LB20" s="71">
        <v>0</v>
      </c>
      <c r="LC20" s="71">
        <v>0</v>
      </c>
      <c r="LD20" s="71">
        <v>0</v>
      </c>
      <c r="LE20" s="71">
        <v>0</v>
      </c>
      <c r="LF20" s="71">
        <v>0</v>
      </c>
      <c r="LG20" s="71">
        <v>0</v>
      </c>
      <c r="LH20" s="71">
        <v>0</v>
      </c>
      <c r="LI20" s="71">
        <v>0</v>
      </c>
      <c r="LJ20" s="71">
        <v>0</v>
      </c>
      <c r="LK20" s="71">
        <v>0</v>
      </c>
      <c r="LL20" s="71">
        <v>0</v>
      </c>
      <c r="LM20" s="71">
        <v>4</v>
      </c>
      <c r="LN20" s="71">
        <v>0</v>
      </c>
      <c r="LO20" s="71">
        <v>1</v>
      </c>
      <c r="LP20" s="71">
        <v>0</v>
      </c>
      <c r="LQ20" s="71">
        <v>0</v>
      </c>
      <c r="LR20" s="71">
        <v>0</v>
      </c>
      <c r="LS20" s="71">
        <v>0</v>
      </c>
      <c r="LT20" s="71">
        <v>0</v>
      </c>
      <c r="LU20" s="71">
        <v>0</v>
      </c>
      <c r="LV20" s="71">
        <v>1</v>
      </c>
      <c r="LW20" s="71">
        <v>0</v>
      </c>
      <c r="LX20" s="71">
        <v>0</v>
      </c>
      <c r="LY20" s="71">
        <v>4</v>
      </c>
      <c r="LZ20" s="71">
        <v>0</v>
      </c>
      <c r="MA20" s="71">
        <v>2</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5</v>
      </c>
      <c r="NG20" s="71">
        <v>0</v>
      </c>
      <c r="NH20" s="71">
        <v>0</v>
      </c>
      <c r="NI20" s="71">
        <v>0</v>
      </c>
      <c r="NJ20" s="71">
        <v>0</v>
      </c>
      <c r="NK20" s="71">
        <v>3</v>
      </c>
      <c r="NL20" s="71">
        <v>0</v>
      </c>
      <c r="NM20" s="71">
        <v>5</v>
      </c>
      <c r="NN20" s="71">
        <v>1</v>
      </c>
      <c r="NO20" s="71">
        <v>0</v>
      </c>
      <c r="NP20" s="71">
        <v>0</v>
      </c>
      <c r="NQ20" s="71">
        <v>0</v>
      </c>
      <c r="NR20" s="71">
        <v>5</v>
      </c>
      <c r="NS20" s="71">
        <v>0</v>
      </c>
      <c r="NT20" s="71">
        <v>2</v>
      </c>
      <c r="NU20" s="71">
        <v>2</v>
      </c>
      <c r="NV20" s="71">
        <v>2</v>
      </c>
      <c r="NW20" s="71">
        <v>3</v>
      </c>
      <c r="NX20" s="71">
        <v>0</v>
      </c>
      <c r="NY20" s="71">
        <v>2</v>
      </c>
      <c r="NZ20" s="71">
        <v>1</v>
      </c>
      <c r="OA20" s="71">
        <v>0</v>
      </c>
      <c r="OB20" s="71">
        <v>5</v>
      </c>
      <c r="OC20" s="71">
        <v>0</v>
      </c>
      <c r="OD20" s="71">
        <v>0</v>
      </c>
      <c r="OE20" s="71">
        <v>0</v>
      </c>
      <c r="OF20" s="71">
        <v>0</v>
      </c>
      <c r="OG20" s="71">
        <v>3</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4</v>
      </c>
      <c r="PB20" s="71">
        <v>0</v>
      </c>
      <c r="PC20" s="71">
        <v>0</v>
      </c>
      <c r="PD20" s="71">
        <v>0</v>
      </c>
      <c r="PE20" s="71">
        <v>0</v>
      </c>
      <c r="PF20" s="71">
        <v>0</v>
      </c>
      <c r="PG20" s="71">
        <v>0</v>
      </c>
      <c r="PH20" s="71">
        <v>0</v>
      </c>
      <c r="PI20" s="71">
        <v>0</v>
      </c>
      <c r="PJ20" s="71">
        <v>0</v>
      </c>
      <c r="PK20" s="71">
        <v>0</v>
      </c>
      <c r="PL20" s="71">
        <v>0</v>
      </c>
      <c r="PM20" s="71">
        <v>0</v>
      </c>
      <c r="PN20" s="71">
        <v>4</v>
      </c>
      <c r="PO20" s="71">
        <v>0</v>
      </c>
      <c r="PP20" s="71">
        <v>1</v>
      </c>
      <c r="PQ20" s="71">
        <v>0</v>
      </c>
      <c r="PR20" s="71">
        <v>0</v>
      </c>
      <c r="PS20" s="71">
        <v>0</v>
      </c>
      <c r="PT20" s="71">
        <v>0</v>
      </c>
      <c r="PU20" s="71">
        <v>0</v>
      </c>
      <c r="PV20" s="71">
        <v>0</v>
      </c>
      <c r="PW20" s="71">
        <v>1</v>
      </c>
      <c r="PX20" s="71">
        <v>0</v>
      </c>
      <c r="PY20" s="71">
        <v>0</v>
      </c>
      <c r="PZ20" s="71">
        <v>4</v>
      </c>
      <c r="QA20" s="71">
        <v>0</v>
      </c>
      <c r="QB20" s="71">
        <v>2</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36</v>
      </c>
      <c r="QY20" s="71">
        <v>3</v>
      </c>
      <c r="QZ20" s="71">
        <v>0</v>
      </c>
      <c r="RA20" s="71">
        <v>0</v>
      </c>
      <c r="RB20" s="71">
        <v>4</v>
      </c>
      <c r="RC20" s="71">
        <v>0</v>
      </c>
      <c r="RD20" s="71">
        <v>4</v>
      </c>
      <c r="RE20" s="71">
        <v>1</v>
      </c>
      <c r="RF20" s="71">
        <v>0</v>
      </c>
      <c r="RG20" s="71">
        <v>1</v>
      </c>
      <c r="RH20" s="71">
        <v>4</v>
      </c>
      <c r="RI20" s="71">
        <v>2</v>
      </c>
      <c r="RJ20" s="71">
        <v>0</v>
      </c>
      <c r="RK20" s="71">
        <v>2</v>
      </c>
      <c r="RL20" s="71">
        <v>0</v>
      </c>
      <c r="RM20" s="71">
        <v>0</v>
      </c>
      <c r="RN20" s="71">
        <v>0</v>
      </c>
      <c r="RO20" s="71">
        <v>0</v>
      </c>
      <c r="RP20" s="71">
        <v>0</v>
      </c>
      <c r="RQ20" s="71">
        <v>0</v>
      </c>
      <c r="RR20" s="71">
        <v>0</v>
      </c>
      <c r="RS20" s="71">
        <v>36</v>
      </c>
      <c r="RT20" s="71">
        <v>3</v>
      </c>
      <c r="RU20" s="71">
        <v>0</v>
      </c>
      <c r="RV20" s="71">
        <v>0</v>
      </c>
      <c r="RW20" s="71">
        <v>4</v>
      </c>
      <c r="RX20" s="71">
        <v>0</v>
      </c>
      <c r="RY20" s="71">
        <v>4</v>
      </c>
      <c r="RZ20" s="71">
        <v>1</v>
      </c>
      <c r="SA20" s="71">
        <v>0</v>
      </c>
      <c r="SB20" s="71">
        <v>1</v>
      </c>
      <c r="SC20" s="71">
        <v>4</v>
      </c>
      <c r="SD20" s="71">
        <v>2</v>
      </c>
      <c r="SE20" s="71">
        <v>0</v>
      </c>
      <c r="SF20" s="71">
        <v>2</v>
      </c>
      <c r="SG20" s="71">
        <v>0</v>
      </c>
      <c r="SH20" s="71">
        <v>0</v>
      </c>
    </row>
    <row r="21" spans="1:502">
      <c r="A21" s="16" t="s">
        <v>2033</v>
      </c>
      <c r="B21" s="70">
        <v>13</v>
      </c>
      <c r="C21" s="70">
        <v>13</v>
      </c>
      <c r="D21" s="70">
        <v>1</v>
      </c>
      <c r="E21" s="70">
        <v>2016</v>
      </c>
      <c r="F21" s="70" t="s">
        <v>155</v>
      </c>
      <c r="G21" s="1073" t="s">
        <v>2020</v>
      </c>
      <c r="H21" s="70" t="s">
        <v>2021</v>
      </c>
      <c r="I21" s="1066"/>
      <c r="J21" s="73">
        <v>0</v>
      </c>
      <c r="K21" s="73">
        <v>0</v>
      </c>
      <c r="L21" s="73">
        <v>0</v>
      </c>
      <c r="M21" s="73">
        <v>0</v>
      </c>
      <c r="N21" s="73">
        <v>0</v>
      </c>
      <c r="O21" s="73">
        <v>0</v>
      </c>
      <c r="P21" s="73">
        <v>0</v>
      </c>
      <c r="Q21" s="73">
        <v>0</v>
      </c>
      <c r="R21" s="73">
        <v>25.838999999999999</v>
      </c>
      <c r="S21" s="73">
        <v>0</v>
      </c>
      <c r="T21" s="73">
        <v>0</v>
      </c>
      <c r="U21" s="73">
        <v>0</v>
      </c>
      <c r="V21" s="73">
        <v>0</v>
      </c>
      <c r="W21" s="73">
        <v>29.041</v>
      </c>
      <c r="X21" s="73">
        <v>0</v>
      </c>
      <c r="Y21" s="73">
        <v>87.509</v>
      </c>
      <c r="Z21" s="73">
        <v>3.879</v>
      </c>
      <c r="AA21" s="73">
        <v>0</v>
      </c>
      <c r="AB21" s="73">
        <v>0</v>
      </c>
      <c r="AC21" s="73">
        <v>0</v>
      </c>
      <c r="AD21" s="73">
        <v>172.53800000000001</v>
      </c>
      <c r="AE21" s="73">
        <v>0</v>
      </c>
      <c r="AF21" s="73">
        <v>4.343</v>
      </c>
      <c r="AG21" s="73">
        <v>42.152000000000001</v>
      </c>
      <c r="AH21" s="73">
        <v>62.72</v>
      </c>
      <c r="AI21" s="73">
        <v>27.64</v>
      </c>
      <c r="AJ21" s="73">
        <v>0</v>
      </c>
      <c r="AK21" s="73">
        <v>17.680599999999998</v>
      </c>
      <c r="AL21" s="73">
        <v>51.137</v>
      </c>
      <c r="AM21" s="73">
        <v>0</v>
      </c>
      <c r="AN21" s="73">
        <v>40.868000000000002</v>
      </c>
      <c r="AO21" s="73">
        <v>0</v>
      </c>
      <c r="AP21" s="73">
        <v>0</v>
      </c>
      <c r="AQ21" s="73">
        <v>0</v>
      </c>
      <c r="AR21" s="73">
        <v>0</v>
      </c>
      <c r="AS21" s="73">
        <v>37.69</v>
      </c>
      <c r="AT21" s="73">
        <v>0</v>
      </c>
      <c r="AU21" s="73">
        <v>0</v>
      </c>
      <c r="AV21" s="73">
        <v>0</v>
      </c>
      <c r="AW21" s="73">
        <v>0</v>
      </c>
      <c r="AX21" s="73">
        <v>0</v>
      </c>
      <c r="AY21" s="73">
        <v>0</v>
      </c>
      <c r="AZ21" s="73">
        <v>0</v>
      </c>
      <c r="BA21" s="73">
        <v>0</v>
      </c>
      <c r="BB21" s="73">
        <v>0</v>
      </c>
      <c r="BC21" s="73">
        <v>0</v>
      </c>
      <c r="BD21" s="73">
        <v>4.452</v>
      </c>
      <c r="BE21" s="73">
        <v>0</v>
      </c>
      <c r="BF21" s="73">
        <v>0</v>
      </c>
      <c r="BG21" s="73">
        <v>0</v>
      </c>
      <c r="BH21" s="73">
        <v>0</v>
      </c>
      <c r="BI21" s="73">
        <v>0</v>
      </c>
      <c r="BJ21" s="73">
        <v>0</v>
      </c>
      <c r="BK21" s="73">
        <v>0</v>
      </c>
      <c r="BL21" s="73">
        <v>0</v>
      </c>
      <c r="BM21" s="73">
        <v>22.192</v>
      </c>
      <c r="BN21" s="73">
        <v>0</v>
      </c>
      <c r="BO21" s="73">
        <v>0</v>
      </c>
      <c r="BP21" s="73">
        <v>0</v>
      </c>
      <c r="BQ21" s="73">
        <v>0</v>
      </c>
      <c r="BR21" s="73">
        <v>0</v>
      </c>
      <c r="BS21" s="73">
        <v>0</v>
      </c>
      <c r="BT21" s="73">
        <v>0</v>
      </c>
      <c r="BU21" s="73">
        <v>0</v>
      </c>
      <c r="BV21" s="73">
        <v>0</v>
      </c>
      <c r="BW21" s="73">
        <v>0</v>
      </c>
      <c r="BX21" s="73">
        <v>0</v>
      </c>
      <c r="BY21" s="73">
        <v>0</v>
      </c>
      <c r="BZ21" s="73">
        <v>16.776</v>
      </c>
      <c r="CA21" s="73">
        <v>0</v>
      </c>
      <c r="CB21" s="73">
        <v>7.1479999999999997</v>
      </c>
      <c r="CC21" s="73">
        <v>0</v>
      </c>
      <c r="CD21" s="73">
        <v>0</v>
      </c>
      <c r="CE21" s="73">
        <v>0</v>
      </c>
      <c r="CF21" s="73">
        <v>0</v>
      </c>
      <c r="CG21" s="73">
        <v>0</v>
      </c>
      <c r="CH21" s="73">
        <v>0</v>
      </c>
      <c r="CI21" s="73">
        <v>4.2370000000000001</v>
      </c>
      <c r="CJ21" s="73">
        <v>0</v>
      </c>
      <c r="CK21" s="73">
        <v>0</v>
      </c>
      <c r="CL21" s="73">
        <v>57.063000000000002</v>
      </c>
      <c r="CM21" s="73">
        <v>0</v>
      </c>
      <c r="CN21" s="73">
        <v>9.1549999999999994</v>
      </c>
      <c r="CO21" s="73">
        <v>0</v>
      </c>
      <c r="CP21" s="73">
        <v>0</v>
      </c>
      <c r="CQ21" s="73">
        <v>0</v>
      </c>
      <c r="CR21" s="73">
        <v>0</v>
      </c>
      <c r="CS21" s="73">
        <v>80.548000000000002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25.838999999999999</v>
      </c>
      <c r="DT21" s="73">
        <v>0</v>
      </c>
      <c r="DU21" s="73">
        <v>0</v>
      </c>
      <c r="DV21" s="73">
        <v>0</v>
      </c>
      <c r="DW21" s="73">
        <v>0</v>
      </c>
      <c r="DX21" s="73">
        <v>29.041</v>
      </c>
      <c r="DY21" s="73">
        <v>0</v>
      </c>
      <c r="DZ21" s="73">
        <v>87.509</v>
      </c>
      <c r="EA21" s="73">
        <v>3.879</v>
      </c>
      <c r="EB21" s="73">
        <v>0</v>
      </c>
      <c r="EC21" s="73">
        <v>0</v>
      </c>
      <c r="ED21" s="73">
        <v>0</v>
      </c>
      <c r="EE21" s="73">
        <v>172.53800000000001</v>
      </c>
      <c r="EF21" s="73">
        <v>0</v>
      </c>
      <c r="EG21" s="73">
        <v>4.343</v>
      </c>
      <c r="EH21" s="73">
        <v>42.152000000000001</v>
      </c>
      <c r="EI21" s="73">
        <v>62.72</v>
      </c>
      <c r="EJ21" s="73">
        <v>27.64</v>
      </c>
      <c r="EK21" s="73">
        <v>0</v>
      </c>
      <c r="EL21" s="73">
        <v>17.680599999999998</v>
      </c>
      <c r="EM21" s="73">
        <v>51.137</v>
      </c>
      <c r="EN21" s="73">
        <v>0</v>
      </c>
      <c r="EO21" s="73">
        <v>40.868000000000002</v>
      </c>
      <c r="EP21" s="73">
        <v>0</v>
      </c>
      <c r="EQ21" s="73">
        <v>0</v>
      </c>
      <c r="ER21" s="73">
        <v>0</v>
      </c>
      <c r="ES21" s="73">
        <v>0</v>
      </c>
      <c r="ET21" s="73">
        <v>37.69</v>
      </c>
      <c r="EU21" s="73">
        <v>0</v>
      </c>
      <c r="EV21" s="73">
        <v>0</v>
      </c>
      <c r="EW21" s="73">
        <v>0</v>
      </c>
      <c r="EX21" s="73">
        <v>0</v>
      </c>
      <c r="EY21" s="73">
        <v>0</v>
      </c>
      <c r="EZ21" s="73">
        <v>0</v>
      </c>
      <c r="FA21" s="73">
        <v>0</v>
      </c>
      <c r="FB21" s="73">
        <v>0</v>
      </c>
      <c r="FC21" s="73">
        <v>0</v>
      </c>
      <c r="FD21" s="73">
        <v>0</v>
      </c>
      <c r="FE21" s="73">
        <v>4.452</v>
      </c>
      <c r="FF21" s="73">
        <v>0</v>
      </c>
      <c r="FG21" s="73">
        <v>0</v>
      </c>
      <c r="FH21" s="73">
        <v>0</v>
      </c>
      <c r="FI21" s="73">
        <v>0</v>
      </c>
      <c r="FJ21" s="73">
        <v>0</v>
      </c>
      <c r="FK21" s="73">
        <v>0</v>
      </c>
      <c r="FL21" s="73">
        <v>0</v>
      </c>
      <c r="FM21" s="73">
        <v>0</v>
      </c>
      <c r="FN21" s="73">
        <v>22.192</v>
      </c>
      <c r="FO21" s="73">
        <v>0</v>
      </c>
      <c r="FP21" s="73">
        <v>0</v>
      </c>
      <c r="FQ21" s="73">
        <v>0</v>
      </c>
      <c r="FR21" s="73">
        <v>0</v>
      </c>
      <c r="FS21" s="73">
        <v>0</v>
      </c>
      <c r="FT21" s="73">
        <v>0</v>
      </c>
      <c r="FU21" s="73">
        <v>0</v>
      </c>
      <c r="FV21" s="73">
        <v>0</v>
      </c>
      <c r="FW21" s="73">
        <v>0</v>
      </c>
      <c r="FX21" s="73">
        <v>0</v>
      </c>
      <c r="FY21" s="73">
        <v>0</v>
      </c>
      <c r="FZ21" s="73">
        <v>0</v>
      </c>
      <c r="GA21" s="73">
        <v>16.776</v>
      </c>
      <c r="GB21" s="73">
        <v>0</v>
      </c>
      <c r="GC21" s="73">
        <v>7.1479999999999997</v>
      </c>
      <c r="GD21" s="73">
        <v>0</v>
      </c>
      <c r="GE21" s="73">
        <v>0</v>
      </c>
      <c r="GF21" s="73">
        <v>0</v>
      </c>
      <c r="GG21" s="73">
        <v>0</v>
      </c>
      <c r="GH21" s="73">
        <v>0</v>
      </c>
      <c r="GI21" s="73">
        <v>0</v>
      </c>
      <c r="GJ21" s="73">
        <v>4.2370000000000001</v>
      </c>
      <c r="GK21" s="73">
        <v>0</v>
      </c>
      <c r="GL21" s="73">
        <v>0</v>
      </c>
      <c r="GM21" s="73">
        <v>57.063000000000002</v>
      </c>
      <c r="GN21" s="73">
        <v>0</v>
      </c>
      <c r="GO21" s="73">
        <v>9.1549999999999994</v>
      </c>
      <c r="GP21" s="73">
        <v>0</v>
      </c>
      <c r="GQ21" s="73">
        <v>0</v>
      </c>
      <c r="GR21" s="73">
        <v>0</v>
      </c>
      <c r="GS21" s="73">
        <v>0</v>
      </c>
      <c r="GT21" s="73">
        <v>80.548000000000002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565.34659999999997</v>
      </c>
      <c r="HL21" s="73">
        <v>37.69</v>
      </c>
      <c r="HM21" s="73">
        <v>0</v>
      </c>
      <c r="HN21" s="73">
        <v>4.452</v>
      </c>
      <c r="HO21" s="73">
        <v>22.192</v>
      </c>
      <c r="HP21" s="73">
        <v>0</v>
      </c>
      <c r="HQ21" s="73">
        <v>16.776</v>
      </c>
      <c r="HR21" s="73">
        <v>7.1479999999999997</v>
      </c>
      <c r="HS21" s="73">
        <v>0</v>
      </c>
      <c r="HT21" s="73">
        <v>4.2370000000000001</v>
      </c>
      <c r="HU21" s="73">
        <v>57.063000000000002</v>
      </c>
      <c r="HV21" s="73">
        <v>9.1549999999999994</v>
      </c>
      <c r="HW21" s="73">
        <v>0</v>
      </c>
      <c r="HX21" s="73">
        <v>80.548000000000002</v>
      </c>
      <c r="HY21" s="73">
        <v>0</v>
      </c>
      <c r="HZ21" s="73">
        <v>0</v>
      </c>
      <c r="IA21" s="73">
        <v>0</v>
      </c>
      <c r="IB21" s="73">
        <v>0</v>
      </c>
      <c r="IC21" s="73">
        <v>0</v>
      </c>
      <c r="ID21" s="73">
        <v>0</v>
      </c>
      <c r="IE21" s="73">
        <v>0</v>
      </c>
      <c r="IF21" s="73">
        <v>565.34659999999997</v>
      </c>
      <c r="IG21" s="73">
        <v>37.69</v>
      </c>
      <c r="IH21" s="73">
        <v>0</v>
      </c>
      <c r="II21" s="73">
        <v>4.452</v>
      </c>
      <c r="IJ21" s="73">
        <v>22.192</v>
      </c>
      <c r="IK21" s="73">
        <v>0</v>
      </c>
      <c r="IL21" s="73">
        <v>16.776</v>
      </c>
      <c r="IM21" s="73">
        <v>7.1479999999999997</v>
      </c>
      <c r="IN21" s="73">
        <v>0</v>
      </c>
      <c r="IO21" s="73">
        <v>4.2370000000000001</v>
      </c>
      <c r="IP21" s="73">
        <v>57.063000000000002</v>
      </c>
      <c r="IQ21" s="73">
        <v>9.1549999999999994</v>
      </c>
      <c r="IR21" s="73">
        <v>0</v>
      </c>
      <c r="IS21" s="73">
        <v>80.548000000000002</v>
      </c>
      <c r="IT21" s="73">
        <v>0</v>
      </c>
      <c r="IU21" s="73">
        <v>0</v>
      </c>
      <c r="IV21" s="74">
        <v>0</v>
      </c>
      <c r="IW21" s="71">
        <v>0</v>
      </c>
      <c r="IX21" s="71">
        <v>0</v>
      </c>
      <c r="IY21" s="71">
        <v>0</v>
      </c>
      <c r="IZ21" s="71">
        <v>0</v>
      </c>
      <c r="JA21" s="71">
        <v>0</v>
      </c>
      <c r="JB21" s="71">
        <v>0</v>
      </c>
      <c r="JC21" s="71">
        <v>0</v>
      </c>
      <c r="JD21" s="71">
        <v>0</v>
      </c>
      <c r="JE21" s="71">
        <v>5</v>
      </c>
      <c r="JF21" s="71">
        <v>0</v>
      </c>
      <c r="JG21" s="71">
        <v>0</v>
      </c>
      <c r="JH21" s="71">
        <v>0</v>
      </c>
      <c r="JI21" s="71">
        <v>0</v>
      </c>
      <c r="JJ21" s="71">
        <v>3</v>
      </c>
      <c r="JK21" s="71">
        <v>0</v>
      </c>
      <c r="JL21" s="71">
        <v>5</v>
      </c>
      <c r="JM21" s="71">
        <v>1</v>
      </c>
      <c r="JN21" s="71">
        <v>0</v>
      </c>
      <c r="JO21" s="71">
        <v>0</v>
      </c>
      <c r="JP21" s="71">
        <v>0</v>
      </c>
      <c r="JQ21" s="71">
        <v>5</v>
      </c>
      <c r="JR21" s="71">
        <v>0</v>
      </c>
      <c r="JS21" s="71">
        <v>1</v>
      </c>
      <c r="JT21" s="71">
        <v>2</v>
      </c>
      <c r="JU21" s="71">
        <v>2</v>
      </c>
      <c r="JV21" s="71">
        <v>3</v>
      </c>
      <c r="JW21" s="71">
        <v>0</v>
      </c>
      <c r="JX21" s="71">
        <v>3</v>
      </c>
      <c r="JY21" s="71">
        <v>2</v>
      </c>
      <c r="JZ21" s="71">
        <v>0</v>
      </c>
      <c r="KA21" s="71">
        <v>6</v>
      </c>
      <c r="KB21" s="71">
        <v>0</v>
      </c>
      <c r="KC21" s="71">
        <v>0</v>
      </c>
      <c r="KD21" s="71">
        <v>0</v>
      </c>
      <c r="KE21" s="71">
        <v>0</v>
      </c>
      <c r="KF21" s="71">
        <v>3</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4</v>
      </c>
      <c r="LA21" s="71">
        <v>0</v>
      </c>
      <c r="LB21" s="71">
        <v>0</v>
      </c>
      <c r="LC21" s="71">
        <v>0</v>
      </c>
      <c r="LD21" s="71">
        <v>0</v>
      </c>
      <c r="LE21" s="71">
        <v>0</v>
      </c>
      <c r="LF21" s="71">
        <v>0</v>
      </c>
      <c r="LG21" s="71">
        <v>0</v>
      </c>
      <c r="LH21" s="71">
        <v>0</v>
      </c>
      <c r="LI21" s="71">
        <v>0</v>
      </c>
      <c r="LJ21" s="71">
        <v>0</v>
      </c>
      <c r="LK21" s="71">
        <v>0</v>
      </c>
      <c r="LL21" s="71">
        <v>0</v>
      </c>
      <c r="LM21" s="71">
        <v>3</v>
      </c>
      <c r="LN21" s="71">
        <v>0</v>
      </c>
      <c r="LO21" s="71">
        <v>1</v>
      </c>
      <c r="LP21" s="71">
        <v>0</v>
      </c>
      <c r="LQ21" s="71">
        <v>0</v>
      </c>
      <c r="LR21" s="71">
        <v>0</v>
      </c>
      <c r="LS21" s="71">
        <v>0</v>
      </c>
      <c r="LT21" s="71">
        <v>0</v>
      </c>
      <c r="LU21" s="71">
        <v>0</v>
      </c>
      <c r="LV21" s="71">
        <v>1</v>
      </c>
      <c r="LW21" s="71">
        <v>0</v>
      </c>
      <c r="LX21" s="71">
        <v>0</v>
      </c>
      <c r="LY21" s="71">
        <v>4</v>
      </c>
      <c r="LZ21" s="71">
        <v>0</v>
      </c>
      <c r="MA21" s="71">
        <v>2</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5</v>
      </c>
      <c r="NG21" s="71">
        <v>0</v>
      </c>
      <c r="NH21" s="71">
        <v>0</v>
      </c>
      <c r="NI21" s="71">
        <v>0</v>
      </c>
      <c r="NJ21" s="71">
        <v>0</v>
      </c>
      <c r="NK21" s="71">
        <v>3</v>
      </c>
      <c r="NL21" s="71">
        <v>0</v>
      </c>
      <c r="NM21" s="71">
        <v>5</v>
      </c>
      <c r="NN21" s="71">
        <v>1</v>
      </c>
      <c r="NO21" s="71">
        <v>0</v>
      </c>
      <c r="NP21" s="71">
        <v>0</v>
      </c>
      <c r="NQ21" s="71">
        <v>0</v>
      </c>
      <c r="NR21" s="71">
        <v>5</v>
      </c>
      <c r="NS21" s="71">
        <v>0</v>
      </c>
      <c r="NT21" s="71">
        <v>1</v>
      </c>
      <c r="NU21" s="71">
        <v>2</v>
      </c>
      <c r="NV21" s="71">
        <v>2</v>
      </c>
      <c r="NW21" s="71">
        <v>3</v>
      </c>
      <c r="NX21" s="71">
        <v>0</v>
      </c>
      <c r="NY21" s="71">
        <v>3</v>
      </c>
      <c r="NZ21" s="71">
        <v>2</v>
      </c>
      <c r="OA21" s="71">
        <v>0</v>
      </c>
      <c r="OB21" s="71">
        <v>6</v>
      </c>
      <c r="OC21" s="71">
        <v>0</v>
      </c>
      <c r="OD21" s="71">
        <v>0</v>
      </c>
      <c r="OE21" s="71">
        <v>0</v>
      </c>
      <c r="OF21" s="71">
        <v>0</v>
      </c>
      <c r="OG21" s="71">
        <v>3</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4</v>
      </c>
      <c r="PB21" s="71">
        <v>0</v>
      </c>
      <c r="PC21" s="71">
        <v>0</v>
      </c>
      <c r="PD21" s="71">
        <v>0</v>
      </c>
      <c r="PE21" s="71">
        <v>0</v>
      </c>
      <c r="PF21" s="71">
        <v>0</v>
      </c>
      <c r="PG21" s="71">
        <v>0</v>
      </c>
      <c r="PH21" s="71">
        <v>0</v>
      </c>
      <c r="PI21" s="71">
        <v>0</v>
      </c>
      <c r="PJ21" s="71">
        <v>0</v>
      </c>
      <c r="PK21" s="71">
        <v>0</v>
      </c>
      <c r="PL21" s="71">
        <v>0</v>
      </c>
      <c r="PM21" s="71">
        <v>0</v>
      </c>
      <c r="PN21" s="71">
        <v>3</v>
      </c>
      <c r="PO21" s="71">
        <v>0</v>
      </c>
      <c r="PP21" s="71">
        <v>1</v>
      </c>
      <c r="PQ21" s="71">
        <v>0</v>
      </c>
      <c r="PR21" s="71">
        <v>0</v>
      </c>
      <c r="PS21" s="71">
        <v>0</v>
      </c>
      <c r="PT21" s="71">
        <v>0</v>
      </c>
      <c r="PU21" s="71">
        <v>0</v>
      </c>
      <c r="PV21" s="71">
        <v>0</v>
      </c>
      <c r="PW21" s="71">
        <v>1</v>
      </c>
      <c r="PX21" s="71">
        <v>0</v>
      </c>
      <c r="PY21" s="71">
        <v>0</v>
      </c>
      <c r="PZ21" s="71">
        <v>4</v>
      </c>
      <c r="QA21" s="71">
        <v>0</v>
      </c>
      <c r="QB21" s="71">
        <v>2</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38</v>
      </c>
      <c r="QY21" s="71">
        <v>3</v>
      </c>
      <c r="QZ21" s="71">
        <v>0</v>
      </c>
      <c r="RA21" s="71">
        <v>1</v>
      </c>
      <c r="RB21" s="71">
        <v>4</v>
      </c>
      <c r="RC21" s="71">
        <v>0</v>
      </c>
      <c r="RD21" s="71">
        <v>3</v>
      </c>
      <c r="RE21" s="71">
        <v>1</v>
      </c>
      <c r="RF21" s="71">
        <v>0</v>
      </c>
      <c r="RG21" s="71">
        <v>1</v>
      </c>
      <c r="RH21" s="71">
        <v>4</v>
      </c>
      <c r="RI21" s="71">
        <v>2</v>
      </c>
      <c r="RJ21" s="71">
        <v>0</v>
      </c>
      <c r="RK21" s="71">
        <v>2</v>
      </c>
      <c r="RL21" s="71">
        <v>0</v>
      </c>
      <c r="RM21" s="71">
        <v>0</v>
      </c>
      <c r="RN21" s="71">
        <v>0</v>
      </c>
      <c r="RO21" s="71">
        <v>0</v>
      </c>
      <c r="RP21" s="71">
        <v>0</v>
      </c>
      <c r="RQ21" s="71">
        <v>0</v>
      </c>
      <c r="RR21" s="71">
        <v>0</v>
      </c>
      <c r="RS21" s="71">
        <v>38</v>
      </c>
      <c r="RT21" s="71">
        <v>3</v>
      </c>
      <c r="RU21" s="71">
        <v>0</v>
      </c>
      <c r="RV21" s="71">
        <v>1</v>
      </c>
      <c r="RW21" s="71">
        <v>4</v>
      </c>
      <c r="RX21" s="71">
        <v>0</v>
      </c>
      <c r="RY21" s="71">
        <v>3</v>
      </c>
      <c r="RZ21" s="71">
        <v>1</v>
      </c>
      <c r="SA21" s="71">
        <v>0</v>
      </c>
      <c r="SB21" s="71">
        <v>1</v>
      </c>
      <c r="SC21" s="71">
        <v>4</v>
      </c>
      <c r="SD21" s="71">
        <v>2</v>
      </c>
      <c r="SE21" s="71">
        <v>0</v>
      </c>
      <c r="SF21" s="71">
        <v>2</v>
      </c>
      <c r="SG21" s="71">
        <v>0</v>
      </c>
      <c r="SH21" s="71">
        <v>0</v>
      </c>
    </row>
    <row r="22" spans="1:502">
      <c r="A22" s="16" t="s">
        <v>2034</v>
      </c>
      <c r="B22" s="70">
        <v>14</v>
      </c>
      <c r="C22" s="70">
        <v>14</v>
      </c>
      <c r="D22" s="70">
        <v>1</v>
      </c>
      <c r="E22" s="70">
        <v>2017</v>
      </c>
      <c r="F22" s="70" t="s">
        <v>156</v>
      </c>
      <c r="G22" s="1073" t="s">
        <v>2020</v>
      </c>
      <c r="H22" s="70" t="s">
        <v>2021</v>
      </c>
      <c r="I22" s="1066"/>
      <c r="J22" s="73">
        <v>0</v>
      </c>
      <c r="K22" s="73">
        <v>0</v>
      </c>
      <c r="L22" s="73">
        <v>0</v>
      </c>
      <c r="M22" s="73">
        <v>0</v>
      </c>
      <c r="N22" s="73">
        <v>0</v>
      </c>
      <c r="O22" s="73">
        <v>0</v>
      </c>
      <c r="P22" s="73">
        <v>0</v>
      </c>
      <c r="Q22" s="73">
        <v>0</v>
      </c>
      <c r="R22" s="73">
        <v>31.356999999999999</v>
      </c>
      <c r="S22" s="73">
        <v>0</v>
      </c>
      <c r="T22" s="73">
        <v>0</v>
      </c>
      <c r="U22" s="73">
        <v>0</v>
      </c>
      <c r="V22" s="73">
        <v>0</v>
      </c>
      <c r="W22" s="73">
        <v>28.231999999999999</v>
      </c>
      <c r="X22" s="73">
        <v>0</v>
      </c>
      <c r="Y22" s="73">
        <v>83.347999999999999</v>
      </c>
      <c r="Z22" s="73">
        <v>3.5459999999999998</v>
      </c>
      <c r="AA22" s="73">
        <v>0</v>
      </c>
      <c r="AB22" s="73">
        <v>0</v>
      </c>
      <c r="AC22" s="73">
        <v>0</v>
      </c>
      <c r="AD22" s="73">
        <v>172.25200000000001</v>
      </c>
      <c r="AE22" s="73">
        <v>0</v>
      </c>
      <c r="AF22" s="73">
        <v>3.8050000000000002</v>
      </c>
      <c r="AG22" s="73">
        <v>37.878999999999998</v>
      </c>
      <c r="AH22" s="73">
        <v>65.674999999999997</v>
      </c>
      <c r="AI22" s="73">
        <v>28.469000000000001</v>
      </c>
      <c r="AJ22" s="73">
        <v>0</v>
      </c>
      <c r="AK22" s="73">
        <v>15.781000000000001</v>
      </c>
      <c r="AL22" s="73">
        <v>62.886000000000003</v>
      </c>
      <c r="AM22" s="73">
        <v>0</v>
      </c>
      <c r="AN22" s="73">
        <v>44.982999999999997</v>
      </c>
      <c r="AO22" s="73">
        <v>0</v>
      </c>
      <c r="AP22" s="73">
        <v>0</v>
      </c>
      <c r="AQ22" s="73">
        <v>0</v>
      </c>
      <c r="AR22" s="73">
        <v>4.8000000000000001E-2</v>
      </c>
      <c r="AS22" s="73">
        <v>38.229999999999997</v>
      </c>
      <c r="AT22" s="73">
        <v>0</v>
      </c>
      <c r="AU22" s="73">
        <v>0</v>
      </c>
      <c r="AV22" s="73">
        <v>0</v>
      </c>
      <c r="AW22" s="73">
        <v>0</v>
      </c>
      <c r="AX22" s="73">
        <v>0</v>
      </c>
      <c r="AY22" s="73">
        <v>0</v>
      </c>
      <c r="AZ22" s="73">
        <v>0</v>
      </c>
      <c r="BA22" s="73">
        <v>0</v>
      </c>
      <c r="BB22" s="73">
        <v>0</v>
      </c>
      <c r="BC22" s="73">
        <v>0</v>
      </c>
      <c r="BD22" s="73">
        <v>7.8970000000000002</v>
      </c>
      <c r="BE22" s="73">
        <v>0</v>
      </c>
      <c r="BF22" s="73">
        <v>0</v>
      </c>
      <c r="BG22" s="73">
        <v>0</v>
      </c>
      <c r="BH22" s="73">
        <v>0</v>
      </c>
      <c r="BI22" s="73">
        <v>0</v>
      </c>
      <c r="BJ22" s="73">
        <v>0</v>
      </c>
      <c r="BK22" s="73">
        <v>0</v>
      </c>
      <c r="BL22" s="73">
        <v>0</v>
      </c>
      <c r="BM22" s="73">
        <v>21.003</v>
      </c>
      <c r="BN22" s="73">
        <v>0</v>
      </c>
      <c r="BO22" s="73">
        <v>0</v>
      </c>
      <c r="BP22" s="73">
        <v>0</v>
      </c>
      <c r="BQ22" s="73">
        <v>0</v>
      </c>
      <c r="BR22" s="73">
        <v>0</v>
      </c>
      <c r="BS22" s="73">
        <v>0</v>
      </c>
      <c r="BT22" s="73">
        <v>0</v>
      </c>
      <c r="BU22" s="73">
        <v>0</v>
      </c>
      <c r="BV22" s="73">
        <v>4.1760000000000002</v>
      </c>
      <c r="BW22" s="73">
        <v>0</v>
      </c>
      <c r="BX22" s="73">
        <v>0</v>
      </c>
      <c r="BY22" s="73">
        <v>0</v>
      </c>
      <c r="BZ22" s="73">
        <v>16.132000000000001</v>
      </c>
      <c r="CA22" s="73">
        <v>0</v>
      </c>
      <c r="CB22" s="73">
        <v>7.2610000000000001</v>
      </c>
      <c r="CC22" s="73">
        <v>0</v>
      </c>
      <c r="CD22" s="73">
        <v>0</v>
      </c>
      <c r="CE22" s="73">
        <v>0</v>
      </c>
      <c r="CF22" s="73">
        <v>0</v>
      </c>
      <c r="CG22" s="73">
        <v>0</v>
      </c>
      <c r="CH22" s="73">
        <v>0</v>
      </c>
      <c r="CI22" s="73">
        <v>4.2430000000000003</v>
      </c>
      <c r="CJ22" s="73">
        <v>0</v>
      </c>
      <c r="CK22" s="73">
        <v>0</v>
      </c>
      <c r="CL22" s="73">
        <v>56.475000000000001</v>
      </c>
      <c r="CM22" s="73">
        <v>0</v>
      </c>
      <c r="CN22" s="73">
        <v>9.2449999999999992</v>
      </c>
      <c r="CO22" s="73">
        <v>0</v>
      </c>
      <c r="CP22" s="73">
        <v>0</v>
      </c>
      <c r="CQ22" s="73">
        <v>0</v>
      </c>
      <c r="CR22" s="73">
        <v>0</v>
      </c>
      <c r="CS22" s="73">
        <v>101.252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4.8000000000000001E-2</v>
      </c>
      <c r="DK22" s="73">
        <v>0</v>
      </c>
      <c r="DL22" s="73">
        <v>0</v>
      </c>
      <c r="DM22" s="73">
        <v>0</v>
      </c>
      <c r="DN22" s="73">
        <v>0</v>
      </c>
      <c r="DO22" s="73">
        <v>0</v>
      </c>
      <c r="DP22" s="73">
        <v>0</v>
      </c>
      <c r="DQ22" s="73">
        <v>0</v>
      </c>
      <c r="DR22" s="73">
        <v>0</v>
      </c>
      <c r="DS22" s="73">
        <v>31.356999999999999</v>
      </c>
      <c r="DT22" s="73">
        <v>0</v>
      </c>
      <c r="DU22" s="73">
        <v>0</v>
      </c>
      <c r="DV22" s="73">
        <v>0</v>
      </c>
      <c r="DW22" s="73">
        <v>0</v>
      </c>
      <c r="DX22" s="73">
        <v>28.231999999999999</v>
      </c>
      <c r="DY22" s="73">
        <v>0</v>
      </c>
      <c r="DZ22" s="73">
        <v>83.347999999999999</v>
      </c>
      <c r="EA22" s="73">
        <v>3.5459999999999998</v>
      </c>
      <c r="EB22" s="73">
        <v>0</v>
      </c>
      <c r="EC22" s="73">
        <v>0</v>
      </c>
      <c r="ED22" s="73">
        <v>0</v>
      </c>
      <c r="EE22" s="73">
        <v>172.25200000000001</v>
      </c>
      <c r="EF22" s="73">
        <v>0</v>
      </c>
      <c r="EG22" s="73">
        <v>3.8050000000000002</v>
      </c>
      <c r="EH22" s="73">
        <v>37.878999999999998</v>
      </c>
      <c r="EI22" s="73">
        <v>65.674999999999997</v>
      </c>
      <c r="EJ22" s="73">
        <v>28.469000000000001</v>
      </c>
      <c r="EK22" s="73">
        <v>0</v>
      </c>
      <c r="EL22" s="73">
        <v>15.781000000000001</v>
      </c>
      <c r="EM22" s="73">
        <v>62.886000000000003</v>
      </c>
      <c r="EN22" s="73">
        <v>0</v>
      </c>
      <c r="EO22" s="73">
        <v>44.982999999999997</v>
      </c>
      <c r="EP22" s="73">
        <v>0</v>
      </c>
      <c r="EQ22" s="73">
        <v>0</v>
      </c>
      <c r="ER22" s="73">
        <v>0</v>
      </c>
      <c r="ES22" s="73">
        <v>0</v>
      </c>
      <c r="ET22" s="73">
        <v>38.229999999999997</v>
      </c>
      <c r="EU22" s="73">
        <v>0</v>
      </c>
      <c r="EV22" s="73">
        <v>0</v>
      </c>
      <c r="EW22" s="73">
        <v>0</v>
      </c>
      <c r="EX22" s="73">
        <v>0</v>
      </c>
      <c r="EY22" s="73">
        <v>0</v>
      </c>
      <c r="EZ22" s="73">
        <v>0</v>
      </c>
      <c r="FA22" s="73">
        <v>0</v>
      </c>
      <c r="FB22" s="73">
        <v>0</v>
      </c>
      <c r="FC22" s="73">
        <v>0</v>
      </c>
      <c r="FD22" s="73">
        <v>0</v>
      </c>
      <c r="FE22" s="73">
        <v>7.8970000000000002</v>
      </c>
      <c r="FF22" s="73">
        <v>0</v>
      </c>
      <c r="FG22" s="73">
        <v>0</v>
      </c>
      <c r="FH22" s="73">
        <v>0</v>
      </c>
      <c r="FI22" s="73">
        <v>0</v>
      </c>
      <c r="FJ22" s="73">
        <v>0</v>
      </c>
      <c r="FK22" s="73">
        <v>0</v>
      </c>
      <c r="FL22" s="73">
        <v>0</v>
      </c>
      <c r="FM22" s="73">
        <v>0</v>
      </c>
      <c r="FN22" s="73">
        <v>21.003</v>
      </c>
      <c r="FO22" s="73">
        <v>0</v>
      </c>
      <c r="FP22" s="73">
        <v>0</v>
      </c>
      <c r="FQ22" s="73">
        <v>0</v>
      </c>
      <c r="FR22" s="73">
        <v>0</v>
      </c>
      <c r="FS22" s="73">
        <v>0</v>
      </c>
      <c r="FT22" s="73">
        <v>0</v>
      </c>
      <c r="FU22" s="73">
        <v>0</v>
      </c>
      <c r="FV22" s="73">
        <v>0</v>
      </c>
      <c r="FW22" s="73">
        <v>4.1760000000000002</v>
      </c>
      <c r="FX22" s="73">
        <v>0</v>
      </c>
      <c r="FY22" s="73">
        <v>0</v>
      </c>
      <c r="FZ22" s="73">
        <v>0</v>
      </c>
      <c r="GA22" s="73">
        <v>16.132000000000001</v>
      </c>
      <c r="GB22" s="73">
        <v>0</v>
      </c>
      <c r="GC22" s="73">
        <v>7.2610000000000001</v>
      </c>
      <c r="GD22" s="73">
        <v>0</v>
      </c>
      <c r="GE22" s="73">
        <v>0</v>
      </c>
      <c r="GF22" s="73">
        <v>0</v>
      </c>
      <c r="GG22" s="73">
        <v>0</v>
      </c>
      <c r="GH22" s="73">
        <v>0</v>
      </c>
      <c r="GI22" s="73">
        <v>0</v>
      </c>
      <c r="GJ22" s="73">
        <v>4.2430000000000003</v>
      </c>
      <c r="GK22" s="73">
        <v>0</v>
      </c>
      <c r="GL22" s="73">
        <v>0</v>
      </c>
      <c r="GM22" s="73">
        <v>56.475000000000001</v>
      </c>
      <c r="GN22" s="73">
        <v>0</v>
      </c>
      <c r="GO22" s="73">
        <v>9.2449999999999992</v>
      </c>
      <c r="GP22" s="73">
        <v>0</v>
      </c>
      <c r="GQ22" s="73">
        <v>0</v>
      </c>
      <c r="GR22" s="73">
        <v>0</v>
      </c>
      <c r="GS22" s="73">
        <v>0</v>
      </c>
      <c r="GT22" s="73">
        <v>101.252</v>
      </c>
      <c r="GU22" s="73">
        <v>0</v>
      </c>
      <c r="GV22" s="73">
        <v>0</v>
      </c>
      <c r="GW22" s="73">
        <v>0</v>
      </c>
      <c r="GX22" s="73">
        <v>0</v>
      </c>
      <c r="GY22" s="73">
        <v>0</v>
      </c>
      <c r="GZ22" s="73">
        <v>0</v>
      </c>
      <c r="HA22" s="73">
        <v>0</v>
      </c>
      <c r="HB22" s="73">
        <v>0</v>
      </c>
      <c r="HC22" s="73">
        <v>0</v>
      </c>
      <c r="HD22" s="73">
        <v>0</v>
      </c>
      <c r="HE22" s="73">
        <v>0</v>
      </c>
      <c r="HF22" s="73">
        <v>4.8000000000000001E-2</v>
      </c>
      <c r="HG22" s="73">
        <v>0</v>
      </c>
      <c r="HH22" s="73">
        <v>0</v>
      </c>
      <c r="HI22" s="73">
        <v>0</v>
      </c>
      <c r="HJ22" s="73">
        <v>0</v>
      </c>
      <c r="HK22" s="73">
        <v>578.21299999999997</v>
      </c>
      <c r="HL22" s="73">
        <v>38.229999999999997</v>
      </c>
      <c r="HM22" s="73">
        <v>0</v>
      </c>
      <c r="HN22" s="73">
        <v>7.8970000000000002</v>
      </c>
      <c r="HO22" s="73">
        <v>21.003</v>
      </c>
      <c r="HP22" s="73">
        <v>4.1760000000000002</v>
      </c>
      <c r="HQ22" s="73">
        <v>16.132000000000001</v>
      </c>
      <c r="HR22" s="73">
        <v>7.2610000000000001</v>
      </c>
      <c r="HS22" s="73">
        <v>0</v>
      </c>
      <c r="HT22" s="73">
        <v>4.2430000000000003</v>
      </c>
      <c r="HU22" s="73">
        <v>56.475000000000001</v>
      </c>
      <c r="HV22" s="73">
        <v>9.2449999999999992</v>
      </c>
      <c r="HW22" s="73">
        <v>0</v>
      </c>
      <c r="HX22" s="73">
        <v>101.252</v>
      </c>
      <c r="HY22" s="73">
        <v>0</v>
      </c>
      <c r="HZ22" s="73">
        <v>0</v>
      </c>
      <c r="IA22" s="73">
        <v>4.8000000000000001E-2</v>
      </c>
      <c r="IB22" s="73">
        <v>0</v>
      </c>
      <c r="IC22" s="73">
        <v>0</v>
      </c>
      <c r="ID22" s="73">
        <v>0</v>
      </c>
      <c r="IE22" s="73">
        <v>0</v>
      </c>
      <c r="IF22" s="73">
        <v>578.21299999999997</v>
      </c>
      <c r="IG22" s="73">
        <v>38.277999999999999</v>
      </c>
      <c r="IH22" s="73">
        <v>0</v>
      </c>
      <c r="II22" s="73">
        <v>7.8970000000000002</v>
      </c>
      <c r="IJ22" s="73">
        <v>21.003</v>
      </c>
      <c r="IK22" s="73">
        <v>4.1760000000000002</v>
      </c>
      <c r="IL22" s="73">
        <v>16.132000000000001</v>
      </c>
      <c r="IM22" s="73">
        <v>7.2610000000000001</v>
      </c>
      <c r="IN22" s="73">
        <v>0</v>
      </c>
      <c r="IO22" s="73">
        <v>4.2430000000000003</v>
      </c>
      <c r="IP22" s="73">
        <v>56.475000000000001</v>
      </c>
      <c r="IQ22" s="73">
        <v>9.2449999999999992</v>
      </c>
      <c r="IR22" s="73">
        <v>0</v>
      </c>
      <c r="IS22" s="73">
        <v>101.252</v>
      </c>
      <c r="IT22" s="73">
        <v>0</v>
      </c>
      <c r="IU22" s="73">
        <v>0</v>
      </c>
      <c r="IV22" s="74">
        <v>0</v>
      </c>
      <c r="IW22" s="71">
        <v>0</v>
      </c>
      <c r="IX22" s="71">
        <v>0</v>
      </c>
      <c r="IY22" s="71">
        <v>0</v>
      </c>
      <c r="IZ22" s="71">
        <v>0</v>
      </c>
      <c r="JA22" s="71">
        <v>0</v>
      </c>
      <c r="JB22" s="71">
        <v>0</v>
      </c>
      <c r="JC22" s="71">
        <v>0</v>
      </c>
      <c r="JD22" s="71">
        <v>0</v>
      </c>
      <c r="JE22" s="71">
        <v>6</v>
      </c>
      <c r="JF22" s="71">
        <v>0</v>
      </c>
      <c r="JG22" s="71">
        <v>0</v>
      </c>
      <c r="JH22" s="71">
        <v>0</v>
      </c>
      <c r="JI22" s="71">
        <v>0</v>
      </c>
      <c r="JJ22" s="71">
        <v>3</v>
      </c>
      <c r="JK22" s="71">
        <v>0</v>
      </c>
      <c r="JL22" s="71">
        <v>6</v>
      </c>
      <c r="JM22" s="71">
        <v>1</v>
      </c>
      <c r="JN22" s="71">
        <v>0</v>
      </c>
      <c r="JO22" s="71">
        <v>0</v>
      </c>
      <c r="JP22" s="71">
        <v>0</v>
      </c>
      <c r="JQ22" s="71">
        <v>5</v>
      </c>
      <c r="JR22" s="71">
        <v>0</v>
      </c>
      <c r="JS22" s="71">
        <v>1</v>
      </c>
      <c r="JT22" s="71">
        <v>2</v>
      </c>
      <c r="JU22" s="71">
        <v>2</v>
      </c>
      <c r="JV22" s="71">
        <v>3</v>
      </c>
      <c r="JW22" s="71">
        <v>0</v>
      </c>
      <c r="JX22" s="71">
        <v>3</v>
      </c>
      <c r="JY22" s="71">
        <v>2</v>
      </c>
      <c r="JZ22" s="71">
        <v>0</v>
      </c>
      <c r="KA22" s="71">
        <v>6</v>
      </c>
      <c r="KB22" s="71">
        <v>0</v>
      </c>
      <c r="KC22" s="71">
        <v>0</v>
      </c>
      <c r="KD22" s="71">
        <v>0</v>
      </c>
      <c r="KE22" s="71">
        <v>1</v>
      </c>
      <c r="KF22" s="71">
        <v>3</v>
      </c>
      <c r="KG22" s="71">
        <v>0</v>
      </c>
      <c r="KH22" s="71">
        <v>0</v>
      </c>
      <c r="KI22" s="71">
        <v>0</v>
      </c>
      <c r="KJ22" s="71">
        <v>0</v>
      </c>
      <c r="KK22" s="71">
        <v>0</v>
      </c>
      <c r="KL22" s="71">
        <v>0</v>
      </c>
      <c r="KM22" s="71">
        <v>0</v>
      </c>
      <c r="KN22" s="71">
        <v>0</v>
      </c>
      <c r="KO22" s="71">
        <v>0</v>
      </c>
      <c r="KP22" s="71">
        <v>0</v>
      </c>
      <c r="KQ22" s="71">
        <v>2</v>
      </c>
      <c r="KR22" s="71">
        <v>0</v>
      </c>
      <c r="KS22" s="71">
        <v>0</v>
      </c>
      <c r="KT22" s="71">
        <v>0</v>
      </c>
      <c r="KU22" s="71">
        <v>0</v>
      </c>
      <c r="KV22" s="71">
        <v>0</v>
      </c>
      <c r="KW22" s="71">
        <v>0</v>
      </c>
      <c r="KX22" s="71">
        <v>0</v>
      </c>
      <c r="KY22" s="71">
        <v>0</v>
      </c>
      <c r="KZ22" s="71">
        <v>4</v>
      </c>
      <c r="LA22" s="71">
        <v>0</v>
      </c>
      <c r="LB22" s="71">
        <v>0</v>
      </c>
      <c r="LC22" s="71">
        <v>0</v>
      </c>
      <c r="LD22" s="71">
        <v>0</v>
      </c>
      <c r="LE22" s="71">
        <v>0</v>
      </c>
      <c r="LF22" s="71">
        <v>0</v>
      </c>
      <c r="LG22" s="71">
        <v>0</v>
      </c>
      <c r="LH22" s="71">
        <v>0</v>
      </c>
      <c r="LI22" s="71">
        <v>1</v>
      </c>
      <c r="LJ22" s="71">
        <v>0</v>
      </c>
      <c r="LK22" s="71">
        <v>0</v>
      </c>
      <c r="LL22" s="71">
        <v>0</v>
      </c>
      <c r="LM22" s="71">
        <v>3</v>
      </c>
      <c r="LN22" s="71">
        <v>0</v>
      </c>
      <c r="LO22" s="71">
        <v>1</v>
      </c>
      <c r="LP22" s="71">
        <v>0</v>
      </c>
      <c r="LQ22" s="71">
        <v>0</v>
      </c>
      <c r="LR22" s="71">
        <v>0</v>
      </c>
      <c r="LS22" s="71">
        <v>0</v>
      </c>
      <c r="LT22" s="71">
        <v>0</v>
      </c>
      <c r="LU22" s="71">
        <v>0</v>
      </c>
      <c r="LV22" s="71">
        <v>1</v>
      </c>
      <c r="LW22" s="71">
        <v>0</v>
      </c>
      <c r="LX22" s="71">
        <v>0</v>
      </c>
      <c r="LY22" s="71">
        <v>4</v>
      </c>
      <c r="LZ22" s="71">
        <v>0</v>
      </c>
      <c r="MA22" s="71">
        <v>2</v>
      </c>
      <c r="MB22" s="71">
        <v>0</v>
      </c>
      <c r="MC22" s="71">
        <v>0</v>
      </c>
      <c r="MD22" s="71">
        <v>0</v>
      </c>
      <c r="ME22" s="71">
        <v>0</v>
      </c>
      <c r="MF22" s="71">
        <v>3</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1</v>
      </c>
      <c r="MX22" s="71">
        <v>0</v>
      </c>
      <c r="MY22" s="71">
        <v>0</v>
      </c>
      <c r="MZ22" s="71">
        <v>0</v>
      </c>
      <c r="NA22" s="71">
        <v>0</v>
      </c>
      <c r="NB22" s="71">
        <v>0</v>
      </c>
      <c r="NC22" s="71">
        <v>0</v>
      </c>
      <c r="ND22" s="71">
        <v>0</v>
      </c>
      <c r="NE22" s="71">
        <v>0</v>
      </c>
      <c r="NF22" s="71">
        <v>6</v>
      </c>
      <c r="NG22" s="71">
        <v>0</v>
      </c>
      <c r="NH22" s="71">
        <v>0</v>
      </c>
      <c r="NI22" s="71">
        <v>0</v>
      </c>
      <c r="NJ22" s="71">
        <v>0</v>
      </c>
      <c r="NK22" s="71">
        <v>3</v>
      </c>
      <c r="NL22" s="71">
        <v>0</v>
      </c>
      <c r="NM22" s="71">
        <v>6</v>
      </c>
      <c r="NN22" s="71">
        <v>1</v>
      </c>
      <c r="NO22" s="71">
        <v>0</v>
      </c>
      <c r="NP22" s="71">
        <v>0</v>
      </c>
      <c r="NQ22" s="71">
        <v>0</v>
      </c>
      <c r="NR22" s="71">
        <v>5</v>
      </c>
      <c r="NS22" s="71">
        <v>0</v>
      </c>
      <c r="NT22" s="71">
        <v>1</v>
      </c>
      <c r="NU22" s="71">
        <v>2</v>
      </c>
      <c r="NV22" s="71">
        <v>2</v>
      </c>
      <c r="NW22" s="71">
        <v>3</v>
      </c>
      <c r="NX22" s="71">
        <v>0</v>
      </c>
      <c r="NY22" s="71">
        <v>3</v>
      </c>
      <c r="NZ22" s="71">
        <v>2</v>
      </c>
      <c r="OA22" s="71">
        <v>0</v>
      </c>
      <c r="OB22" s="71">
        <v>6</v>
      </c>
      <c r="OC22" s="71">
        <v>0</v>
      </c>
      <c r="OD22" s="71">
        <v>0</v>
      </c>
      <c r="OE22" s="71">
        <v>0</v>
      </c>
      <c r="OF22" s="71">
        <v>0</v>
      </c>
      <c r="OG22" s="71">
        <v>3</v>
      </c>
      <c r="OH22" s="71">
        <v>0</v>
      </c>
      <c r="OI22" s="71">
        <v>0</v>
      </c>
      <c r="OJ22" s="71">
        <v>0</v>
      </c>
      <c r="OK22" s="71">
        <v>0</v>
      </c>
      <c r="OL22" s="71">
        <v>0</v>
      </c>
      <c r="OM22" s="71">
        <v>0</v>
      </c>
      <c r="ON22" s="71">
        <v>0</v>
      </c>
      <c r="OO22" s="71">
        <v>0</v>
      </c>
      <c r="OP22" s="71">
        <v>0</v>
      </c>
      <c r="OQ22" s="71">
        <v>0</v>
      </c>
      <c r="OR22" s="71">
        <v>2</v>
      </c>
      <c r="OS22" s="71">
        <v>0</v>
      </c>
      <c r="OT22" s="71">
        <v>0</v>
      </c>
      <c r="OU22" s="71">
        <v>0</v>
      </c>
      <c r="OV22" s="71">
        <v>0</v>
      </c>
      <c r="OW22" s="71">
        <v>0</v>
      </c>
      <c r="OX22" s="71">
        <v>0</v>
      </c>
      <c r="OY22" s="71">
        <v>0</v>
      </c>
      <c r="OZ22" s="71">
        <v>0</v>
      </c>
      <c r="PA22" s="71">
        <v>4</v>
      </c>
      <c r="PB22" s="71">
        <v>0</v>
      </c>
      <c r="PC22" s="71">
        <v>0</v>
      </c>
      <c r="PD22" s="71">
        <v>0</v>
      </c>
      <c r="PE22" s="71">
        <v>0</v>
      </c>
      <c r="PF22" s="71">
        <v>0</v>
      </c>
      <c r="PG22" s="71">
        <v>0</v>
      </c>
      <c r="PH22" s="71">
        <v>0</v>
      </c>
      <c r="PI22" s="71">
        <v>0</v>
      </c>
      <c r="PJ22" s="71">
        <v>1</v>
      </c>
      <c r="PK22" s="71">
        <v>0</v>
      </c>
      <c r="PL22" s="71">
        <v>0</v>
      </c>
      <c r="PM22" s="71">
        <v>0</v>
      </c>
      <c r="PN22" s="71">
        <v>3</v>
      </c>
      <c r="PO22" s="71">
        <v>0</v>
      </c>
      <c r="PP22" s="71">
        <v>1</v>
      </c>
      <c r="PQ22" s="71">
        <v>0</v>
      </c>
      <c r="PR22" s="71">
        <v>0</v>
      </c>
      <c r="PS22" s="71">
        <v>0</v>
      </c>
      <c r="PT22" s="71">
        <v>0</v>
      </c>
      <c r="PU22" s="71">
        <v>0</v>
      </c>
      <c r="PV22" s="71">
        <v>0</v>
      </c>
      <c r="PW22" s="71">
        <v>1</v>
      </c>
      <c r="PX22" s="71">
        <v>0</v>
      </c>
      <c r="PY22" s="71">
        <v>0</v>
      </c>
      <c r="PZ22" s="71">
        <v>4</v>
      </c>
      <c r="QA22" s="71">
        <v>0</v>
      </c>
      <c r="QB22" s="71">
        <v>2</v>
      </c>
      <c r="QC22" s="71">
        <v>0</v>
      </c>
      <c r="QD22" s="71">
        <v>0</v>
      </c>
      <c r="QE22" s="71">
        <v>0</v>
      </c>
      <c r="QF22" s="71">
        <v>0</v>
      </c>
      <c r="QG22" s="71">
        <v>3</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40</v>
      </c>
      <c r="QY22" s="71">
        <v>3</v>
      </c>
      <c r="QZ22" s="71">
        <v>0</v>
      </c>
      <c r="RA22" s="71">
        <v>2</v>
      </c>
      <c r="RB22" s="71">
        <v>4</v>
      </c>
      <c r="RC22" s="71">
        <v>1</v>
      </c>
      <c r="RD22" s="71">
        <v>3</v>
      </c>
      <c r="RE22" s="71">
        <v>1</v>
      </c>
      <c r="RF22" s="71">
        <v>0</v>
      </c>
      <c r="RG22" s="71">
        <v>1</v>
      </c>
      <c r="RH22" s="71">
        <v>4</v>
      </c>
      <c r="RI22" s="71">
        <v>2</v>
      </c>
      <c r="RJ22" s="71">
        <v>0</v>
      </c>
      <c r="RK22" s="71">
        <v>3</v>
      </c>
      <c r="RL22" s="71">
        <v>0</v>
      </c>
      <c r="RM22" s="71">
        <v>0</v>
      </c>
      <c r="RN22" s="71">
        <v>1</v>
      </c>
      <c r="RO22" s="71">
        <v>0</v>
      </c>
      <c r="RP22" s="71">
        <v>0</v>
      </c>
      <c r="RQ22" s="71">
        <v>0</v>
      </c>
      <c r="RR22" s="71">
        <v>0</v>
      </c>
      <c r="RS22" s="71">
        <v>40</v>
      </c>
      <c r="RT22" s="71">
        <v>4</v>
      </c>
      <c r="RU22" s="71">
        <v>0</v>
      </c>
      <c r="RV22" s="71">
        <v>2</v>
      </c>
      <c r="RW22" s="71">
        <v>4</v>
      </c>
      <c r="RX22" s="71">
        <v>1</v>
      </c>
      <c r="RY22" s="71">
        <v>3</v>
      </c>
      <c r="RZ22" s="71">
        <v>1</v>
      </c>
      <c r="SA22" s="71">
        <v>0</v>
      </c>
      <c r="SB22" s="71">
        <v>1</v>
      </c>
      <c r="SC22" s="71">
        <v>4</v>
      </c>
      <c r="SD22" s="71">
        <v>2</v>
      </c>
      <c r="SE22" s="71">
        <v>0</v>
      </c>
      <c r="SF22" s="71">
        <v>3</v>
      </c>
      <c r="SG22" s="71">
        <v>0</v>
      </c>
      <c r="SH22" s="71">
        <v>0</v>
      </c>
    </row>
    <row r="23" spans="1:502">
      <c r="A23" s="16" t="s">
        <v>2035</v>
      </c>
      <c r="B23" s="70">
        <v>15</v>
      </c>
      <c r="C23" s="70">
        <v>15</v>
      </c>
      <c r="D23" s="70">
        <v>1</v>
      </c>
      <c r="E23" s="70">
        <v>2018</v>
      </c>
      <c r="F23" s="70" t="s">
        <v>183</v>
      </c>
      <c r="G23" s="1073" t="s">
        <v>2020</v>
      </c>
      <c r="H23" s="70" t="s">
        <v>2021</v>
      </c>
      <c r="I23" s="1066"/>
      <c r="J23" s="73">
        <v>0</v>
      </c>
      <c r="K23" s="73">
        <v>0</v>
      </c>
      <c r="L23" s="73">
        <v>0</v>
      </c>
      <c r="M23" s="73">
        <v>0</v>
      </c>
      <c r="N23" s="73">
        <v>0</v>
      </c>
      <c r="O23" s="73">
        <v>0</v>
      </c>
      <c r="P23" s="73">
        <v>0</v>
      </c>
      <c r="Q23" s="73">
        <v>0</v>
      </c>
      <c r="R23" s="73">
        <v>282.93099999999998</v>
      </c>
      <c r="S23" s="73">
        <v>0</v>
      </c>
      <c r="T23" s="73">
        <v>0</v>
      </c>
      <c r="U23" s="73">
        <v>0</v>
      </c>
      <c r="V23" s="73">
        <v>0</v>
      </c>
      <c r="W23" s="73">
        <v>28.934999999999999</v>
      </c>
      <c r="X23" s="73">
        <v>0</v>
      </c>
      <c r="Y23" s="73">
        <v>77.344999999999999</v>
      </c>
      <c r="Z23" s="73">
        <v>3.3740000000000001</v>
      </c>
      <c r="AA23" s="73">
        <v>0</v>
      </c>
      <c r="AB23" s="73">
        <v>0</v>
      </c>
      <c r="AC23" s="73">
        <v>0</v>
      </c>
      <c r="AD23" s="73">
        <v>133.13300000000001</v>
      </c>
      <c r="AE23" s="73">
        <v>0</v>
      </c>
      <c r="AF23" s="73">
        <v>3.7829999999999999</v>
      </c>
      <c r="AG23" s="73">
        <v>35.232999999999997</v>
      </c>
      <c r="AH23" s="73">
        <v>64.305999999999997</v>
      </c>
      <c r="AI23" s="73">
        <v>11.503</v>
      </c>
      <c r="AJ23" s="73">
        <v>0</v>
      </c>
      <c r="AK23" s="73">
        <v>11.581</v>
      </c>
      <c r="AL23" s="73">
        <v>7.1680000000000001</v>
      </c>
      <c r="AM23" s="73">
        <v>0</v>
      </c>
      <c r="AN23" s="73">
        <v>43.515000000000001</v>
      </c>
      <c r="AO23" s="73">
        <v>0</v>
      </c>
      <c r="AP23" s="73">
        <v>0</v>
      </c>
      <c r="AQ23" s="73">
        <v>0</v>
      </c>
      <c r="AR23" s="73">
        <v>3.1E-2</v>
      </c>
      <c r="AS23" s="73">
        <v>35.771999999999998</v>
      </c>
      <c r="AT23" s="73">
        <v>0</v>
      </c>
      <c r="AU23" s="73">
        <v>0</v>
      </c>
      <c r="AV23" s="73">
        <v>64.692999999999998</v>
      </c>
      <c r="AW23" s="73">
        <v>0</v>
      </c>
      <c r="AX23" s="73">
        <v>0</v>
      </c>
      <c r="AY23" s="73">
        <v>0</v>
      </c>
      <c r="AZ23" s="73">
        <v>0</v>
      </c>
      <c r="BA23" s="73">
        <v>0</v>
      </c>
      <c r="BB23" s="73">
        <v>0</v>
      </c>
      <c r="BC23" s="73">
        <v>0</v>
      </c>
      <c r="BD23" s="73">
        <v>3.7229999999999999</v>
      </c>
      <c r="BE23" s="73">
        <v>0</v>
      </c>
      <c r="BF23" s="73">
        <v>0</v>
      </c>
      <c r="BG23" s="73">
        <v>0</v>
      </c>
      <c r="BH23" s="73">
        <v>0</v>
      </c>
      <c r="BI23" s="73">
        <v>0</v>
      </c>
      <c r="BJ23" s="73">
        <v>0</v>
      </c>
      <c r="BK23" s="73">
        <v>0</v>
      </c>
      <c r="BL23" s="73">
        <v>0</v>
      </c>
      <c r="BM23" s="73">
        <v>20.533999999999999</v>
      </c>
      <c r="BN23" s="73">
        <v>0</v>
      </c>
      <c r="BO23" s="73">
        <v>0</v>
      </c>
      <c r="BP23" s="73">
        <v>0</v>
      </c>
      <c r="BQ23" s="73">
        <v>0</v>
      </c>
      <c r="BR23" s="73">
        <v>0</v>
      </c>
      <c r="BS23" s="73">
        <v>0</v>
      </c>
      <c r="BT23" s="73">
        <v>0</v>
      </c>
      <c r="BU23" s="73">
        <v>0</v>
      </c>
      <c r="BV23" s="73">
        <v>0</v>
      </c>
      <c r="BW23" s="73">
        <v>0</v>
      </c>
      <c r="BX23" s="73">
        <v>0</v>
      </c>
      <c r="BY23" s="73">
        <v>0</v>
      </c>
      <c r="BZ23" s="73">
        <v>15.648</v>
      </c>
      <c r="CA23" s="73">
        <v>0</v>
      </c>
      <c r="CB23" s="73">
        <v>8.4429999999999996</v>
      </c>
      <c r="CC23" s="73">
        <v>0</v>
      </c>
      <c r="CD23" s="73">
        <v>0</v>
      </c>
      <c r="CE23" s="73">
        <v>0</v>
      </c>
      <c r="CF23" s="73">
        <v>0</v>
      </c>
      <c r="CG23" s="73">
        <v>0</v>
      </c>
      <c r="CH23" s="73">
        <v>0</v>
      </c>
      <c r="CI23" s="73">
        <v>4.0759999999999996</v>
      </c>
      <c r="CJ23" s="73">
        <v>0</v>
      </c>
      <c r="CK23" s="73">
        <v>0</v>
      </c>
      <c r="CL23" s="73">
        <v>54.198999999999998</v>
      </c>
      <c r="CM23" s="73">
        <v>0</v>
      </c>
      <c r="CN23" s="73">
        <v>9.1440000000000001</v>
      </c>
      <c r="CO23" s="73">
        <v>0</v>
      </c>
      <c r="CP23" s="73">
        <v>0</v>
      </c>
      <c r="CQ23" s="73">
        <v>0</v>
      </c>
      <c r="CR23" s="73">
        <v>0</v>
      </c>
      <c r="CS23" s="73">
        <v>72.454999999999998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3.1E-2</v>
      </c>
      <c r="DK23" s="73">
        <v>0</v>
      </c>
      <c r="DL23" s="73">
        <v>0</v>
      </c>
      <c r="DM23" s="73">
        <v>0</v>
      </c>
      <c r="DN23" s="73">
        <v>0</v>
      </c>
      <c r="DO23" s="73">
        <v>0</v>
      </c>
      <c r="DP23" s="73">
        <v>0</v>
      </c>
      <c r="DQ23" s="73">
        <v>0</v>
      </c>
      <c r="DR23" s="73">
        <v>0</v>
      </c>
      <c r="DS23" s="73">
        <v>282.93099999999998</v>
      </c>
      <c r="DT23" s="73">
        <v>0</v>
      </c>
      <c r="DU23" s="73">
        <v>0</v>
      </c>
      <c r="DV23" s="73">
        <v>0</v>
      </c>
      <c r="DW23" s="73">
        <v>0</v>
      </c>
      <c r="DX23" s="73">
        <v>28.934999999999999</v>
      </c>
      <c r="DY23" s="73">
        <v>0</v>
      </c>
      <c r="DZ23" s="73">
        <v>77.344999999999999</v>
      </c>
      <c r="EA23" s="73">
        <v>3.3740000000000001</v>
      </c>
      <c r="EB23" s="73">
        <v>0</v>
      </c>
      <c r="EC23" s="73">
        <v>0</v>
      </c>
      <c r="ED23" s="73">
        <v>0</v>
      </c>
      <c r="EE23" s="73">
        <v>133.13300000000001</v>
      </c>
      <c r="EF23" s="73">
        <v>0</v>
      </c>
      <c r="EG23" s="73">
        <v>3.7829999999999999</v>
      </c>
      <c r="EH23" s="73">
        <v>35.232999999999997</v>
      </c>
      <c r="EI23" s="73">
        <v>64.305999999999997</v>
      </c>
      <c r="EJ23" s="73">
        <v>11.503</v>
      </c>
      <c r="EK23" s="73">
        <v>0</v>
      </c>
      <c r="EL23" s="73">
        <v>11.581</v>
      </c>
      <c r="EM23" s="73">
        <v>7.1680000000000001</v>
      </c>
      <c r="EN23" s="73">
        <v>0</v>
      </c>
      <c r="EO23" s="73">
        <v>43.515000000000001</v>
      </c>
      <c r="EP23" s="73">
        <v>0</v>
      </c>
      <c r="EQ23" s="73">
        <v>0</v>
      </c>
      <c r="ER23" s="73">
        <v>0</v>
      </c>
      <c r="ES23" s="73">
        <v>0</v>
      </c>
      <c r="ET23" s="73">
        <v>35.771999999999998</v>
      </c>
      <c r="EU23" s="73">
        <v>0</v>
      </c>
      <c r="EV23" s="73">
        <v>0</v>
      </c>
      <c r="EW23" s="73">
        <v>64.692999999999998</v>
      </c>
      <c r="EX23" s="73">
        <v>0</v>
      </c>
      <c r="EY23" s="73">
        <v>0</v>
      </c>
      <c r="EZ23" s="73">
        <v>0</v>
      </c>
      <c r="FA23" s="73">
        <v>0</v>
      </c>
      <c r="FB23" s="73">
        <v>0</v>
      </c>
      <c r="FC23" s="73">
        <v>0</v>
      </c>
      <c r="FD23" s="73">
        <v>0</v>
      </c>
      <c r="FE23" s="73">
        <v>3.7229999999999999</v>
      </c>
      <c r="FF23" s="73">
        <v>0</v>
      </c>
      <c r="FG23" s="73">
        <v>0</v>
      </c>
      <c r="FH23" s="73">
        <v>0</v>
      </c>
      <c r="FI23" s="73">
        <v>0</v>
      </c>
      <c r="FJ23" s="73">
        <v>0</v>
      </c>
      <c r="FK23" s="73">
        <v>0</v>
      </c>
      <c r="FL23" s="73">
        <v>0</v>
      </c>
      <c r="FM23" s="73">
        <v>0</v>
      </c>
      <c r="FN23" s="73">
        <v>20.533999999999999</v>
      </c>
      <c r="FO23" s="73">
        <v>0</v>
      </c>
      <c r="FP23" s="73">
        <v>0</v>
      </c>
      <c r="FQ23" s="73">
        <v>0</v>
      </c>
      <c r="FR23" s="73">
        <v>0</v>
      </c>
      <c r="FS23" s="73">
        <v>0</v>
      </c>
      <c r="FT23" s="73">
        <v>0</v>
      </c>
      <c r="FU23" s="73">
        <v>0</v>
      </c>
      <c r="FV23" s="73">
        <v>0</v>
      </c>
      <c r="FW23" s="73">
        <v>0</v>
      </c>
      <c r="FX23" s="73">
        <v>0</v>
      </c>
      <c r="FY23" s="73">
        <v>0</v>
      </c>
      <c r="FZ23" s="73">
        <v>0</v>
      </c>
      <c r="GA23" s="73">
        <v>15.648</v>
      </c>
      <c r="GB23" s="73">
        <v>0</v>
      </c>
      <c r="GC23" s="73">
        <v>8.4429999999999996</v>
      </c>
      <c r="GD23" s="73">
        <v>0</v>
      </c>
      <c r="GE23" s="73">
        <v>0</v>
      </c>
      <c r="GF23" s="73">
        <v>0</v>
      </c>
      <c r="GG23" s="73">
        <v>0</v>
      </c>
      <c r="GH23" s="73">
        <v>0</v>
      </c>
      <c r="GI23" s="73">
        <v>0</v>
      </c>
      <c r="GJ23" s="73">
        <v>4.0759999999999996</v>
      </c>
      <c r="GK23" s="73">
        <v>0</v>
      </c>
      <c r="GL23" s="73">
        <v>0</v>
      </c>
      <c r="GM23" s="73">
        <v>54.198999999999998</v>
      </c>
      <c r="GN23" s="73">
        <v>0</v>
      </c>
      <c r="GO23" s="73">
        <v>9.1440000000000001</v>
      </c>
      <c r="GP23" s="73">
        <v>0</v>
      </c>
      <c r="GQ23" s="73">
        <v>0</v>
      </c>
      <c r="GR23" s="73">
        <v>0</v>
      </c>
      <c r="GS23" s="73">
        <v>0</v>
      </c>
      <c r="GT23" s="73">
        <v>72.454999999999998</v>
      </c>
      <c r="GU23" s="73">
        <v>0</v>
      </c>
      <c r="GV23" s="73">
        <v>0</v>
      </c>
      <c r="GW23" s="73">
        <v>0</v>
      </c>
      <c r="GX23" s="73">
        <v>0</v>
      </c>
      <c r="GY23" s="73">
        <v>0</v>
      </c>
      <c r="GZ23" s="73">
        <v>0</v>
      </c>
      <c r="HA23" s="73">
        <v>0</v>
      </c>
      <c r="HB23" s="73">
        <v>0</v>
      </c>
      <c r="HC23" s="73">
        <v>0</v>
      </c>
      <c r="HD23" s="73">
        <v>0</v>
      </c>
      <c r="HE23" s="73">
        <v>0</v>
      </c>
      <c r="HF23" s="73">
        <v>3.1E-2</v>
      </c>
      <c r="HG23" s="73">
        <v>0</v>
      </c>
      <c r="HH23" s="73">
        <v>0</v>
      </c>
      <c r="HI23" s="73">
        <v>0</v>
      </c>
      <c r="HJ23" s="73">
        <v>0</v>
      </c>
      <c r="HK23" s="73">
        <v>702.80700000000002</v>
      </c>
      <c r="HL23" s="73">
        <v>35.771999999999998</v>
      </c>
      <c r="HM23" s="73">
        <v>64.692999999999998</v>
      </c>
      <c r="HN23" s="73">
        <v>3.7229999999999999</v>
      </c>
      <c r="HO23" s="73">
        <v>20.533999999999999</v>
      </c>
      <c r="HP23" s="73">
        <v>0</v>
      </c>
      <c r="HQ23" s="73">
        <v>15.648</v>
      </c>
      <c r="HR23" s="73">
        <v>8.4429999999999996</v>
      </c>
      <c r="HS23" s="73">
        <v>0</v>
      </c>
      <c r="HT23" s="73">
        <v>4.0759999999999996</v>
      </c>
      <c r="HU23" s="73">
        <v>54.198999999999998</v>
      </c>
      <c r="HV23" s="73">
        <v>9.1440000000000001</v>
      </c>
      <c r="HW23" s="73">
        <v>0</v>
      </c>
      <c r="HX23" s="73">
        <v>72.454999999999998</v>
      </c>
      <c r="HY23" s="73">
        <v>0</v>
      </c>
      <c r="HZ23" s="73">
        <v>0</v>
      </c>
      <c r="IA23" s="73">
        <v>3.1E-2</v>
      </c>
      <c r="IB23" s="73">
        <v>0</v>
      </c>
      <c r="IC23" s="73">
        <v>0</v>
      </c>
      <c r="ID23" s="73">
        <v>0</v>
      </c>
      <c r="IE23" s="73">
        <v>0</v>
      </c>
      <c r="IF23" s="73">
        <v>702.80700000000002</v>
      </c>
      <c r="IG23" s="73">
        <v>35.802999999999997</v>
      </c>
      <c r="IH23" s="73">
        <v>64.692999999999998</v>
      </c>
      <c r="II23" s="73">
        <v>3.7229999999999999</v>
      </c>
      <c r="IJ23" s="73">
        <v>20.533999999999999</v>
      </c>
      <c r="IK23" s="73">
        <v>0</v>
      </c>
      <c r="IL23" s="73">
        <v>15.648</v>
      </c>
      <c r="IM23" s="73">
        <v>8.4429999999999996</v>
      </c>
      <c r="IN23" s="73">
        <v>0</v>
      </c>
      <c r="IO23" s="73">
        <v>4.0759999999999996</v>
      </c>
      <c r="IP23" s="73">
        <v>54.198999999999998</v>
      </c>
      <c r="IQ23" s="73">
        <v>9.1440000000000001</v>
      </c>
      <c r="IR23" s="73">
        <v>0</v>
      </c>
      <c r="IS23" s="73">
        <v>72.454999999999998</v>
      </c>
      <c r="IT23" s="73">
        <v>0</v>
      </c>
      <c r="IU23" s="73">
        <v>0</v>
      </c>
      <c r="IV23" s="74">
        <v>0</v>
      </c>
      <c r="IW23" s="71">
        <v>0</v>
      </c>
      <c r="IX23" s="71">
        <v>0</v>
      </c>
      <c r="IY23" s="71">
        <v>0</v>
      </c>
      <c r="IZ23" s="71">
        <v>0</v>
      </c>
      <c r="JA23" s="71">
        <v>0</v>
      </c>
      <c r="JB23" s="71">
        <v>0</v>
      </c>
      <c r="JC23" s="71">
        <v>0</v>
      </c>
      <c r="JD23" s="71">
        <v>0</v>
      </c>
      <c r="JE23" s="71">
        <v>6</v>
      </c>
      <c r="JF23" s="71">
        <v>0</v>
      </c>
      <c r="JG23" s="71">
        <v>0</v>
      </c>
      <c r="JH23" s="71">
        <v>0</v>
      </c>
      <c r="JI23" s="71">
        <v>0</v>
      </c>
      <c r="JJ23" s="71">
        <v>3</v>
      </c>
      <c r="JK23" s="71">
        <v>0</v>
      </c>
      <c r="JL23" s="71">
        <v>6</v>
      </c>
      <c r="JM23" s="71">
        <v>1</v>
      </c>
      <c r="JN23" s="71">
        <v>0</v>
      </c>
      <c r="JO23" s="71">
        <v>0</v>
      </c>
      <c r="JP23" s="71">
        <v>0</v>
      </c>
      <c r="JQ23" s="71">
        <v>4</v>
      </c>
      <c r="JR23" s="71">
        <v>0</v>
      </c>
      <c r="JS23" s="71">
        <v>1</v>
      </c>
      <c r="JT23" s="71">
        <v>2</v>
      </c>
      <c r="JU23" s="71">
        <v>2</v>
      </c>
      <c r="JV23" s="71">
        <v>3</v>
      </c>
      <c r="JW23" s="71">
        <v>0</v>
      </c>
      <c r="JX23" s="71">
        <v>2</v>
      </c>
      <c r="JY23" s="71">
        <v>1</v>
      </c>
      <c r="JZ23" s="71">
        <v>0</v>
      </c>
      <c r="KA23" s="71">
        <v>6</v>
      </c>
      <c r="KB23" s="71">
        <v>0</v>
      </c>
      <c r="KC23" s="71">
        <v>0</v>
      </c>
      <c r="KD23" s="71">
        <v>0</v>
      </c>
      <c r="KE23" s="71">
        <v>1</v>
      </c>
      <c r="KF23" s="71">
        <v>3</v>
      </c>
      <c r="KG23" s="71">
        <v>0</v>
      </c>
      <c r="KH23" s="71">
        <v>0</v>
      </c>
      <c r="KI23" s="71">
        <v>1</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4</v>
      </c>
      <c r="LA23" s="71">
        <v>0</v>
      </c>
      <c r="LB23" s="71">
        <v>0</v>
      </c>
      <c r="LC23" s="71">
        <v>0</v>
      </c>
      <c r="LD23" s="71">
        <v>0</v>
      </c>
      <c r="LE23" s="71">
        <v>0</v>
      </c>
      <c r="LF23" s="71">
        <v>0</v>
      </c>
      <c r="LG23" s="71">
        <v>0</v>
      </c>
      <c r="LH23" s="71">
        <v>0</v>
      </c>
      <c r="LI23" s="71">
        <v>0</v>
      </c>
      <c r="LJ23" s="71">
        <v>0</v>
      </c>
      <c r="LK23" s="71">
        <v>0</v>
      </c>
      <c r="LL23" s="71">
        <v>0</v>
      </c>
      <c r="LM23" s="71">
        <v>3</v>
      </c>
      <c r="LN23" s="71">
        <v>0</v>
      </c>
      <c r="LO23" s="71">
        <v>1</v>
      </c>
      <c r="LP23" s="71">
        <v>0</v>
      </c>
      <c r="LQ23" s="71">
        <v>0</v>
      </c>
      <c r="LR23" s="71">
        <v>0</v>
      </c>
      <c r="LS23" s="71">
        <v>0</v>
      </c>
      <c r="LT23" s="71">
        <v>0</v>
      </c>
      <c r="LU23" s="71">
        <v>0</v>
      </c>
      <c r="LV23" s="71">
        <v>1</v>
      </c>
      <c r="LW23" s="71">
        <v>0</v>
      </c>
      <c r="LX23" s="71">
        <v>0</v>
      </c>
      <c r="LY23" s="71">
        <v>4</v>
      </c>
      <c r="LZ23" s="71">
        <v>0</v>
      </c>
      <c r="MA23" s="71">
        <v>2</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1</v>
      </c>
      <c r="MX23" s="71">
        <v>0</v>
      </c>
      <c r="MY23" s="71">
        <v>0</v>
      </c>
      <c r="MZ23" s="71">
        <v>0</v>
      </c>
      <c r="NA23" s="71">
        <v>0</v>
      </c>
      <c r="NB23" s="71">
        <v>0</v>
      </c>
      <c r="NC23" s="71">
        <v>0</v>
      </c>
      <c r="ND23" s="71">
        <v>0</v>
      </c>
      <c r="NE23" s="71">
        <v>0</v>
      </c>
      <c r="NF23" s="71">
        <v>6</v>
      </c>
      <c r="NG23" s="71">
        <v>0</v>
      </c>
      <c r="NH23" s="71">
        <v>0</v>
      </c>
      <c r="NI23" s="71">
        <v>0</v>
      </c>
      <c r="NJ23" s="71">
        <v>0</v>
      </c>
      <c r="NK23" s="71">
        <v>3</v>
      </c>
      <c r="NL23" s="71">
        <v>0</v>
      </c>
      <c r="NM23" s="71">
        <v>6</v>
      </c>
      <c r="NN23" s="71">
        <v>1</v>
      </c>
      <c r="NO23" s="71">
        <v>0</v>
      </c>
      <c r="NP23" s="71">
        <v>0</v>
      </c>
      <c r="NQ23" s="71">
        <v>0</v>
      </c>
      <c r="NR23" s="71">
        <v>4</v>
      </c>
      <c r="NS23" s="71">
        <v>0</v>
      </c>
      <c r="NT23" s="71">
        <v>1</v>
      </c>
      <c r="NU23" s="71">
        <v>2</v>
      </c>
      <c r="NV23" s="71">
        <v>2</v>
      </c>
      <c r="NW23" s="71">
        <v>3</v>
      </c>
      <c r="NX23" s="71">
        <v>0</v>
      </c>
      <c r="NY23" s="71">
        <v>2</v>
      </c>
      <c r="NZ23" s="71">
        <v>1</v>
      </c>
      <c r="OA23" s="71">
        <v>0</v>
      </c>
      <c r="OB23" s="71">
        <v>6</v>
      </c>
      <c r="OC23" s="71">
        <v>0</v>
      </c>
      <c r="OD23" s="71">
        <v>0</v>
      </c>
      <c r="OE23" s="71">
        <v>0</v>
      </c>
      <c r="OF23" s="71">
        <v>0</v>
      </c>
      <c r="OG23" s="71">
        <v>3</v>
      </c>
      <c r="OH23" s="71">
        <v>0</v>
      </c>
      <c r="OI23" s="71">
        <v>0</v>
      </c>
      <c r="OJ23" s="71">
        <v>1</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4</v>
      </c>
      <c r="PB23" s="71">
        <v>0</v>
      </c>
      <c r="PC23" s="71">
        <v>0</v>
      </c>
      <c r="PD23" s="71">
        <v>0</v>
      </c>
      <c r="PE23" s="71">
        <v>0</v>
      </c>
      <c r="PF23" s="71">
        <v>0</v>
      </c>
      <c r="PG23" s="71">
        <v>0</v>
      </c>
      <c r="PH23" s="71">
        <v>0</v>
      </c>
      <c r="PI23" s="71">
        <v>0</v>
      </c>
      <c r="PJ23" s="71">
        <v>0</v>
      </c>
      <c r="PK23" s="71">
        <v>0</v>
      </c>
      <c r="PL23" s="71">
        <v>0</v>
      </c>
      <c r="PM23" s="71">
        <v>0</v>
      </c>
      <c r="PN23" s="71">
        <v>3</v>
      </c>
      <c r="PO23" s="71">
        <v>0</v>
      </c>
      <c r="PP23" s="71">
        <v>1</v>
      </c>
      <c r="PQ23" s="71">
        <v>0</v>
      </c>
      <c r="PR23" s="71">
        <v>0</v>
      </c>
      <c r="PS23" s="71">
        <v>0</v>
      </c>
      <c r="PT23" s="71">
        <v>0</v>
      </c>
      <c r="PU23" s="71">
        <v>0</v>
      </c>
      <c r="PV23" s="71">
        <v>0</v>
      </c>
      <c r="PW23" s="71">
        <v>1</v>
      </c>
      <c r="PX23" s="71">
        <v>0</v>
      </c>
      <c r="PY23" s="71">
        <v>0</v>
      </c>
      <c r="PZ23" s="71">
        <v>4</v>
      </c>
      <c r="QA23" s="71">
        <v>0</v>
      </c>
      <c r="QB23" s="71">
        <v>2</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37</v>
      </c>
      <c r="QY23" s="71">
        <v>3</v>
      </c>
      <c r="QZ23" s="71">
        <v>1</v>
      </c>
      <c r="RA23" s="71">
        <v>1</v>
      </c>
      <c r="RB23" s="71">
        <v>4</v>
      </c>
      <c r="RC23" s="71">
        <v>0</v>
      </c>
      <c r="RD23" s="71">
        <v>3</v>
      </c>
      <c r="RE23" s="71">
        <v>1</v>
      </c>
      <c r="RF23" s="71">
        <v>0</v>
      </c>
      <c r="RG23" s="71">
        <v>1</v>
      </c>
      <c r="RH23" s="71">
        <v>4</v>
      </c>
      <c r="RI23" s="71">
        <v>2</v>
      </c>
      <c r="RJ23" s="71">
        <v>0</v>
      </c>
      <c r="RK23" s="71">
        <v>2</v>
      </c>
      <c r="RL23" s="71">
        <v>0</v>
      </c>
      <c r="RM23" s="71">
        <v>0</v>
      </c>
      <c r="RN23" s="71">
        <v>1</v>
      </c>
      <c r="RO23" s="71">
        <v>0</v>
      </c>
      <c r="RP23" s="71">
        <v>0</v>
      </c>
      <c r="RQ23" s="71">
        <v>0</v>
      </c>
      <c r="RR23" s="71">
        <v>0</v>
      </c>
      <c r="RS23" s="71">
        <v>37</v>
      </c>
      <c r="RT23" s="71">
        <v>4</v>
      </c>
      <c r="RU23" s="71">
        <v>1</v>
      </c>
      <c r="RV23" s="71">
        <v>1</v>
      </c>
      <c r="RW23" s="71">
        <v>4</v>
      </c>
      <c r="RX23" s="71">
        <v>0</v>
      </c>
      <c r="RY23" s="71">
        <v>3</v>
      </c>
      <c r="RZ23" s="71">
        <v>1</v>
      </c>
      <c r="SA23" s="71">
        <v>0</v>
      </c>
      <c r="SB23" s="71">
        <v>1</v>
      </c>
      <c r="SC23" s="71">
        <v>4</v>
      </c>
      <c r="SD23" s="71">
        <v>2</v>
      </c>
      <c r="SE23" s="71">
        <v>0</v>
      </c>
      <c r="SF23" s="71">
        <v>2</v>
      </c>
      <c r="SG23" s="71">
        <v>0</v>
      </c>
      <c r="SH23" s="71">
        <v>0</v>
      </c>
    </row>
    <row r="24" spans="1:502">
      <c r="A24" s="16" t="s">
        <v>2036</v>
      </c>
      <c r="B24" s="70">
        <v>16</v>
      </c>
      <c r="C24" s="70">
        <v>16</v>
      </c>
      <c r="D24" s="70">
        <v>1</v>
      </c>
      <c r="E24" s="70">
        <v>2019</v>
      </c>
      <c r="F24" s="70" t="s">
        <v>158</v>
      </c>
      <c r="G24" s="1073" t="s">
        <v>2020</v>
      </c>
      <c r="H24" s="70" t="s">
        <v>2021</v>
      </c>
      <c r="I24" s="1066"/>
      <c r="J24" s="73">
        <v>0</v>
      </c>
      <c r="K24" s="73">
        <v>0</v>
      </c>
      <c r="L24" s="73">
        <v>0</v>
      </c>
      <c r="M24" s="73">
        <v>0</v>
      </c>
      <c r="N24" s="73">
        <v>0</v>
      </c>
      <c r="O24" s="73">
        <v>0</v>
      </c>
      <c r="P24" s="73">
        <v>0</v>
      </c>
      <c r="Q24" s="73">
        <v>0</v>
      </c>
      <c r="R24" s="73">
        <v>37.456000000000003</v>
      </c>
      <c r="S24" s="73">
        <v>0</v>
      </c>
      <c r="T24" s="73">
        <v>0</v>
      </c>
      <c r="U24" s="73">
        <v>0</v>
      </c>
      <c r="V24" s="73">
        <v>0</v>
      </c>
      <c r="W24" s="73">
        <v>25.957999999999998</v>
      </c>
      <c r="X24" s="73">
        <v>0</v>
      </c>
      <c r="Y24" s="73">
        <v>78.852000000000004</v>
      </c>
      <c r="Z24" s="73">
        <v>3.1309999999999998</v>
      </c>
      <c r="AA24" s="73">
        <v>0</v>
      </c>
      <c r="AB24" s="73">
        <v>0</v>
      </c>
      <c r="AC24" s="73">
        <v>0</v>
      </c>
      <c r="AD24" s="73">
        <v>142.352</v>
      </c>
      <c r="AE24" s="73">
        <v>0</v>
      </c>
      <c r="AF24" s="73">
        <v>3.71</v>
      </c>
      <c r="AG24" s="73">
        <v>35.694000000000003</v>
      </c>
      <c r="AH24" s="73">
        <v>57.125</v>
      </c>
      <c r="AI24" s="73">
        <v>8.49</v>
      </c>
      <c r="AJ24" s="73">
        <v>0</v>
      </c>
      <c r="AK24" s="73">
        <v>11.606999999999999</v>
      </c>
      <c r="AL24" s="73">
        <v>5.2880000000000003</v>
      </c>
      <c r="AM24" s="73">
        <v>0</v>
      </c>
      <c r="AN24" s="73">
        <v>38.673000000000002</v>
      </c>
      <c r="AO24" s="73">
        <v>0</v>
      </c>
      <c r="AP24" s="73">
        <v>0</v>
      </c>
      <c r="AQ24" s="73">
        <v>0</v>
      </c>
      <c r="AR24" s="73">
        <v>0.32900000000000001</v>
      </c>
      <c r="AS24" s="73">
        <v>35.387999999999998</v>
      </c>
      <c r="AT24" s="73">
        <v>0</v>
      </c>
      <c r="AU24" s="73">
        <v>0</v>
      </c>
      <c r="AV24" s="73">
        <v>26.966000000000001</v>
      </c>
      <c r="AW24" s="73">
        <v>0</v>
      </c>
      <c r="AX24" s="73">
        <v>0</v>
      </c>
      <c r="AY24" s="73">
        <v>0</v>
      </c>
      <c r="AZ24" s="73">
        <v>0</v>
      </c>
      <c r="BA24" s="73">
        <v>0</v>
      </c>
      <c r="BB24" s="73">
        <v>0</v>
      </c>
      <c r="BC24" s="73">
        <v>0</v>
      </c>
      <c r="BD24" s="73">
        <v>3.3889999999999998</v>
      </c>
      <c r="BE24" s="73">
        <v>0</v>
      </c>
      <c r="BF24" s="73">
        <v>0</v>
      </c>
      <c r="BG24" s="73">
        <v>0</v>
      </c>
      <c r="BH24" s="73">
        <v>0</v>
      </c>
      <c r="BI24" s="73">
        <v>0</v>
      </c>
      <c r="BJ24" s="73">
        <v>0</v>
      </c>
      <c r="BK24" s="73">
        <v>0</v>
      </c>
      <c r="BL24" s="73">
        <v>0</v>
      </c>
      <c r="BM24" s="73">
        <v>13.772</v>
      </c>
      <c r="BN24" s="73">
        <v>0</v>
      </c>
      <c r="BO24" s="73">
        <v>0</v>
      </c>
      <c r="BP24" s="73">
        <v>0</v>
      </c>
      <c r="BQ24" s="73">
        <v>0</v>
      </c>
      <c r="BR24" s="73">
        <v>0</v>
      </c>
      <c r="BS24" s="73">
        <v>0</v>
      </c>
      <c r="BT24" s="73">
        <v>0</v>
      </c>
      <c r="BU24" s="73">
        <v>0</v>
      </c>
      <c r="BV24" s="73">
        <v>0</v>
      </c>
      <c r="BW24" s="73">
        <v>0</v>
      </c>
      <c r="BX24" s="73">
        <v>0</v>
      </c>
      <c r="BY24" s="73">
        <v>0</v>
      </c>
      <c r="BZ24" s="73">
        <v>8.9260000000000002</v>
      </c>
      <c r="CA24" s="73">
        <v>0</v>
      </c>
      <c r="CB24" s="73">
        <v>8.2260000000000009</v>
      </c>
      <c r="CC24" s="73">
        <v>0</v>
      </c>
      <c r="CD24" s="73">
        <v>0</v>
      </c>
      <c r="CE24" s="73">
        <v>0</v>
      </c>
      <c r="CF24" s="73">
        <v>0</v>
      </c>
      <c r="CG24" s="73">
        <v>0</v>
      </c>
      <c r="CH24" s="73">
        <v>0</v>
      </c>
      <c r="CI24" s="73">
        <v>4.1390000000000002</v>
      </c>
      <c r="CJ24" s="73">
        <v>0</v>
      </c>
      <c r="CK24" s="73">
        <v>0</v>
      </c>
      <c r="CL24" s="73">
        <v>52.290999999999997</v>
      </c>
      <c r="CM24" s="73">
        <v>0</v>
      </c>
      <c r="CN24" s="73">
        <v>9.2279999999999998</v>
      </c>
      <c r="CO24" s="73">
        <v>0</v>
      </c>
      <c r="CP24" s="73">
        <v>0</v>
      </c>
      <c r="CQ24" s="73">
        <v>0</v>
      </c>
      <c r="CR24" s="73">
        <v>0</v>
      </c>
      <c r="CS24" s="73">
        <v>17.884</v>
      </c>
      <c r="CT24" s="73">
        <v>0</v>
      </c>
      <c r="CU24" s="73">
        <v>0</v>
      </c>
      <c r="CV24" s="73">
        <v>0</v>
      </c>
      <c r="CW24" s="73">
        <v>0</v>
      </c>
      <c r="CX24" s="73">
        <v>0</v>
      </c>
      <c r="CY24" s="73">
        <v>0</v>
      </c>
      <c r="CZ24" s="73">
        <v>0</v>
      </c>
      <c r="DA24" s="73">
        <v>0</v>
      </c>
      <c r="DB24" s="73">
        <v>0</v>
      </c>
      <c r="DC24" s="73">
        <v>80.141000000000005</v>
      </c>
      <c r="DD24" s="73">
        <v>0</v>
      </c>
      <c r="DE24" s="73">
        <v>0</v>
      </c>
      <c r="DF24" s="73">
        <v>0</v>
      </c>
      <c r="DG24" s="73">
        <v>0</v>
      </c>
      <c r="DH24" s="73">
        <v>0</v>
      </c>
      <c r="DI24" s="73">
        <v>0</v>
      </c>
      <c r="DJ24" s="73">
        <v>0.32900000000000001</v>
      </c>
      <c r="DK24" s="73">
        <v>0</v>
      </c>
      <c r="DL24" s="73">
        <v>0</v>
      </c>
      <c r="DM24" s="73">
        <v>0</v>
      </c>
      <c r="DN24" s="73">
        <v>0</v>
      </c>
      <c r="DO24" s="73">
        <v>0</v>
      </c>
      <c r="DP24" s="73">
        <v>0</v>
      </c>
      <c r="DQ24" s="73">
        <v>0</v>
      </c>
      <c r="DR24" s="73">
        <v>0</v>
      </c>
      <c r="DS24" s="73">
        <v>37.456000000000003</v>
      </c>
      <c r="DT24" s="73">
        <v>0</v>
      </c>
      <c r="DU24" s="73">
        <v>0</v>
      </c>
      <c r="DV24" s="73">
        <v>0</v>
      </c>
      <c r="DW24" s="73">
        <v>0</v>
      </c>
      <c r="DX24" s="73">
        <v>25.957999999999998</v>
      </c>
      <c r="DY24" s="73">
        <v>0</v>
      </c>
      <c r="DZ24" s="73">
        <v>78.852000000000004</v>
      </c>
      <c r="EA24" s="73">
        <v>3.1309999999999998</v>
      </c>
      <c r="EB24" s="73">
        <v>0</v>
      </c>
      <c r="EC24" s="73">
        <v>0</v>
      </c>
      <c r="ED24" s="73">
        <v>0</v>
      </c>
      <c r="EE24" s="73">
        <v>142.352</v>
      </c>
      <c r="EF24" s="73">
        <v>0</v>
      </c>
      <c r="EG24" s="73">
        <v>3.71</v>
      </c>
      <c r="EH24" s="73">
        <v>35.694000000000003</v>
      </c>
      <c r="EI24" s="73">
        <v>57.125</v>
      </c>
      <c r="EJ24" s="73">
        <v>8.49</v>
      </c>
      <c r="EK24" s="73">
        <v>0</v>
      </c>
      <c r="EL24" s="73">
        <v>11.606999999999999</v>
      </c>
      <c r="EM24" s="73">
        <v>5.2880000000000003</v>
      </c>
      <c r="EN24" s="73">
        <v>0</v>
      </c>
      <c r="EO24" s="73">
        <v>38.673000000000002</v>
      </c>
      <c r="EP24" s="73">
        <v>0</v>
      </c>
      <c r="EQ24" s="73">
        <v>0</v>
      </c>
      <c r="ER24" s="73">
        <v>0</v>
      </c>
      <c r="ES24" s="73">
        <v>0</v>
      </c>
      <c r="ET24" s="73">
        <v>35.387999999999998</v>
      </c>
      <c r="EU24" s="73">
        <v>0</v>
      </c>
      <c r="EV24" s="73">
        <v>0</v>
      </c>
      <c r="EW24" s="73">
        <v>26.966000000000001</v>
      </c>
      <c r="EX24" s="73">
        <v>0</v>
      </c>
      <c r="EY24" s="73">
        <v>0</v>
      </c>
      <c r="EZ24" s="73">
        <v>0</v>
      </c>
      <c r="FA24" s="73">
        <v>0</v>
      </c>
      <c r="FB24" s="73">
        <v>0</v>
      </c>
      <c r="FC24" s="73">
        <v>0</v>
      </c>
      <c r="FD24" s="73">
        <v>0</v>
      </c>
      <c r="FE24" s="73">
        <v>3.3889999999999998</v>
      </c>
      <c r="FF24" s="73">
        <v>0</v>
      </c>
      <c r="FG24" s="73">
        <v>0</v>
      </c>
      <c r="FH24" s="73">
        <v>0</v>
      </c>
      <c r="FI24" s="73">
        <v>0</v>
      </c>
      <c r="FJ24" s="73">
        <v>0</v>
      </c>
      <c r="FK24" s="73">
        <v>0</v>
      </c>
      <c r="FL24" s="73">
        <v>0</v>
      </c>
      <c r="FM24" s="73">
        <v>0</v>
      </c>
      <c r="FN24" s="73">
        <v>13.772</v>
      </c>
      <c r="FO24" s="73">
        <v>0</v>
      </c>
      <c r="FP24" s="73">
        <v>0</v>
      </c>
      <c r="FQ24" s="73">
        <v>0</v>
      </c>
      <c r="FR24" s="73">
        <v>0</v>
      </c>
      <c r="FS24" s="73">
        <v>0</v>
      </c>
      <c r="FT24" s="73">
        <v>0</v>
      </c>
      <c r="FU24" s="73">
        <v>0</v>
      </c>
      <c r="FV24" s="73">
        <v>0</v>
      </c>
      <c r="FW24" s="73">
        <v>0</v>
      </c>
      <c r="FX24" s="73">
        <v>0</v>
      </c>
      <c r="FY24" s="73">
        <v>0</v>
      </c>
      <c r="FZ24" s="73">
        <v>0</v>
      </c>
      <c r="GA24" s="73">
        <v>8.9260000000000002</v>
      </c>
      <c r="GB24" s="73">
        <v>0</v>
      </c>
      <c r="GC24" s="73">
        <v>8.2260000000000009</v>
      </c>
      <c r="GD24" s="73">
        <v>0</v>
      </c>
      <c r="GE24" s="73">
        <v>0</v>
      </c>
      <c r="GF24" s="73">
        <v>0</v>
      </c>
      <c r="GG24" s="73">
        <v>0</v>
      </c>
      <c r="GH24" s="73">
        <v>0</v>
      </c>
      <c r="GI24" s="73">
        <v>0</v>
      </c>
      <c r="GJ24" s="73">
        <v>4.1390000000000002</v>
      </c>
      <c r="GK24" s="73">
        <v>0</v>
      </c>
      <c r="GL24" s="73">
        <v>0</v>
      </c>
      <c r="GM24" s="73">
        <v>52.290999999999997</v>
      </c>
      <c r="GN24" s="73">
        <v>0</v>
      </c>
      <c r="GO24" s="73">
        <v>9.2279999999999998</v>
      </c>
      <c r="GP24" s="73">
        <v>0</v>
      </c>
      <c r="GQ24" s="73">
        <v>0</v>
      </c>
      <c r="GR24" s="73">
        <v>0</v>
      </c>
      <c r="GS24" s="73">
        <v>0</v>
      </c>
      <c r="GT24" s="73">
        <v>17.884</v>
      </c>
      <c r="GU24" s="73">
        <v>0</v>
      </c>
      <c r="GV24" s="73">
        <v>0</v>
      </c>
      <c r="GW24" s="73">
        <v>0</v>
      </c>
      <c r="GX24" s="73">
        <v>0</v>
      </c>
      <c r="GY24" s="73">
        <v>0</v>
      </c>
      <c r="GZ24" s="73">
        <v>0</v>
      </c>
      <c r="HA24" s="73">
        <v>0</v>
      </c>
      <c r="HB24" s="73">
        <v>0</v>
      </c>
      <c r="HC24" s="73">
        <v>0</v>
      </c>
      <c r="HD24" s="73">
        <v>80.141000000000005</v>
      </c>
      <c r="HE24" s="73">
        <v>0</v>
      </c>
      <c r="HF24" s="73">
        <v>0.32900000000000001</v>
      </c>
      <c r="HG24" s="73">
        <v>0</v>
      </c>
      <c r="HH24" s="73">
        <v>0</v>
      </c>
      <c r="HI24" s="73">
        <v>0</v>
      </c>
      <c r="HJ24" s="73">
        <v>0</v>
      </c>
      <c r="HK24" s="73">
        <v>448.33600000000001</v>
      </c>
      <c r="HL24" s="73">
        <v>35.387999999999998</v>
      </c>
      <c r="HM24" s="73">
        <v>26.966000000000001</v>
      </c>
      <c r="HN24" s="73">
        <v>3.3889999999999998</v>
      </c>
      <c r="HO24" s="73">
        <v>13.772</v>
      </c>
      <c r="HP24" s="73">
        <v>0</v>
      </c>
      <c r="HQ24" s="73">
        <v>8.9260000000000002</v>
      </c>
      <c r="HR24" s="73">
        <v>8.2260000000000009</v>
      </c>
      <c r="HS24" s="73">
        <v>0</v>
      </c>
      <c r="HT24" s="73">
        <v>4.1390000000000002</v>
      </c>
      <c r="HU24" s="73">
        <v>52.290999999999997</v>
      </c>
      <c r="HV24" s="73">
        <v>9.2279999999999998</v>
      </c>
      <c r="HW24" s="73">
        <v>0</v>
      </c>
      <c r="HX24" s="73">
        <v>17.884</v>
      </c>
      <c r="HY24" s="73">
        <v>80.141000000000005</v>
      </c>
      <c r="HZ24" s="73">
        <v>0</v>
      </c>
      <c r="IA24" s="73">
        <v>0.32900000000000001</v>
      </c>
      <c r="IB24" s="73">
        <v>0</v>
      </c>
      <c r="IC24" s="73">
        <v>0</v>
      </c>
      <c r="ID24" s="73">
        <v>0</v>
      </c>
      <c r="IE24" s="73">
        <v>0</v>
      </c>
      <c r="IF24" s="73">
        <v>448.33600000000001</v>
      </c>
      <c r="IG24" s="73">
        <v>35.716999999999999</v>
      </c>
      <c r="IH24" s="73">
        <v>26.966000000000001</v>
      </c>
      <c r="II24" s="73">
        <v>3.3889999999999998</v>
      </c>
      <c r="IJ24" s="73">
        <v>13.772</v>
      </c>
      <c r="IK24" s="73">
        <v>0</v>
      </c>
      <c r="IL24" s="73">
        <v>8.9260000000000002</v>
      </c>
      <c r="IM24" s="73">
        <v>8.2260000000000009</v>
      </c>
      <c r="IN24" s="73">
        <v>0</v>
      </c>
      <c r="IO24" s="73">
        <v>4.1390000000000002</v>
      </c>
      <c r="IP24" s="73">
        <v>52.290999999999997</v>
      </c>
      <c r="IQ24" s="73">
        <v>9.2279999999999998</v>
      </c>
      <c r="IR24" s="73">
        <v>0</v>
      </c>
      <c r="IS24" s="73">
        <v>17.884</v>
      </c>
      <c r="IT24" s="73">
        <v>80.141000000000005</v>
      </c>
      <c r="IU24" s="73">
        <v>0</v>
      </c>
      <c r="IV24" s="74">
        <v>0</v>
      </c>
      <c r="IW24" s="71">
        <v>0</v>
      </c>
      <c r="IX24" s="71">
        <v>0</v>
      </c>
      <c r="IY24" s="71">
        <v>0</v>
      </c>
      <c r="IZ24" s="71">
        <v>0</v>
      </c>
      <c r="JA24" s="71">
        <v>0</v>
      </c>
      <c r="JB24" s="71">
        <v>0</v>
      </c>
      <c r="JC24" s="71">
        <v>0</v>
      </c>
      <c r="JD24" s="71">
        <v>0</v>
      </c>
      <c r="JE24" s="71">
        <v>6</v>
      </c>
      <c r="JF24" s="71">
        <v>0</v>
      </c>
      <c r="JG24" s="71">
        <v>0</v>
      </c>
      <c r="JH24" s="71">
        <v>0</v>
      </c>
      <c r="JI24" s="71">
        <v>0</v>
      </c>
      <c r="JJ24" s="71">
        <v>3</v>
      </c>
      <c r="JK24" s="71">
        <v>0</v>
      </c>
      <c r="JL24" s="71">
        <v>6</v>
      </c>
      <c r="JM24" s="71">
        <v>1</v>
      </c>
      <c r="JN24" s="71">
        <v>0</v>
      </c>
      <c r="JO24" s="71">
        <v>0</v>
      </c>
      <c r="JP24" s="71">
        <v>0</v>
      </c>
      <c r="JQ24" s="71">
        <v>5</v>
      </c>
      <c r="JR24" s="71">
        <v>0</v>
      </c>
      <c r="JS24" s="71">
        <v>1</v>
      </c>
      <c r="JT24" s="71">
        <v>2</v>
      </c>
      <c r="JU24" s="71">
        <v>2</v>
      </c>
      <c r="JV24" s="71">
        <v>2</v>
      </c>
      <c r="JW24" s="71">
        <v>0</v>
      </c>
      <c r="JX24" s="71">
        <v>2</v>
      </c>
      <c r="JY24" s="71">
        <v>1</v>
      </c>
      <c r="JZ24" s="71">
        <v>0</v>
      </c>
      <c r="KA24" s="71">
        <v>6</v>
      </c>
      <c r="KB24" s="71">
        <v>0</v>
      </c>
      <c r="KC24" s="71">
        <v>0</v>
      </c>
      <c r="KD24" s="71">
        <v>0</v>
      </c>
      <c r="KE24" s="71">
        <v>1</v>
      </c>
      <c r="KF24" s="71">
        <v>3</v>
      </c>
      <c r="KG24" s="71">
        <v>0</v>
      </c>
      <c r="KH24" s="71">
        <v>0</v>
      </c>
      <c r="KI24" s="71">
        <v>1</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0</v>
      </c>
      <c r="LJ24" s="71">
        <v>0</v>
      </c>
      <c r="LK24" s="71">
        <v>0</v>
      </c>
      <c r="LL24" s="71">
        <v>0</v>
      </c>
      <c r="LM24" s="71">
        <v>2</v>
      </c>
      <c r="LN24" s="71">
        <v>0</v>
      </c>
      <c r="LO24" s="71">
        <v>1</v>
      </c>
      <c r="LP24" s="71">
        <v>0</v>
      </c>
      <c r="LQ24" s="71">
        <v>0</v>
      </c>
      <c r="LR24" s="71">
        <v>0</v>
      </c>
      <c r="LS24" s="71">
        <v>0</v>
      </c>
      <c r="LT24" s="71">
        <v>0</v>
      </c>
      <c r="LU24" s="71">
        <v>0</v>
      </c>
      <c r="LV24" s="71">
        <v>1</v>
      </c>
      <c r="LW24" s="71">
        <v>0</v>
      </c>
      <c r="LX24" s="71">
        <v>0</v>
      </c>
      <c r="LY24" s="71">
        <v>4</v>
      </c>
      <c r="LZ24" s="71">
        <v>0</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2</v>
      </c>
      <c r="MQ24" s="71">
        <v>0</v>
      </c>
      <c r="MR24" s="71">
        <v>0</v>
      </c>
      <c r="MS24" s="71">
        <v>0</v>
      </c>
      <c r="MT24" s="71">
        <v>0</v>
      </c>
      <c r="MU24" s="71">
        <v>0</v>
      </c>
      <c r="MV24" s="71">
        <v>0</v>
      </c>
      <c r="MW24" s="71">
        <v>1</v>
      </c>
      <c r="MX24" s="71">
        <v>0</v>
      </c>
      <c r="MY24" s="71">
        <v>0</v>
      </c>
      <c r="MZ24" s="71">
        <v>0</v>
      </c>
      <c r="NA24" s="71">
        <v>0</v>
      </c>
      <c r="NB24" s="71">
        <v>0</v>
      </c>
      <c r="NC24" s="71">
        <v>0</v>
      </c>
      <c r="ND24" s="71">
        <v>0</v>
      </c>
      <c r="NE24" s="71">
        <v>0</v>
      </c>
      <c r="NF24" s="71">
        <v>6</v>
      </c>
      <c r="NG24" s="71">
        <v>0</v>
      </c>
      <c r="NH24" s="71">
        <v>0</v>
      </c>
      <c r="NI24" s="71">
        <v>0</v>
      </c>
      <c r="NJ24" s="71">
        <v>0</v>
      </c>
      <c r="NK24" s="71">
        <v>3</v>
      </c>
      <c r="NL24" s="71">
        <v>0</v>
      </c>
      <c r="NM24" s="71">
        <v>6</v>
      </c>
      <c r="NN24" s="71">
        <v>1</v>
      </c>
      <c r="NO24" s="71">
        <v>0</v>
      </c>
      <c r="NP24" s="71">
        <v>0</v>
      </c>
      <c r="NQ24" s="71">
        <v>0</v>
      </c>
      <c r="NR24" s="71">
        <v>5</v>
      </c>
      <c r="NS24" s="71">
        <v>0</v>
      </c>
      <c r="NT24" s="71">
        <v>1</v>
      </c>
      <c r="NU24" s="71">
        <v>2</v>
      </c>
      <c r="NV24" s="71">
        <v>2</v>
      </c>
      <c r="NW24" s="71">
        <v>2</v>
      </c>
      <c r="NX24" s="71">
        <v>0</v>
      </c>
      <c r="NY24" s="71">
        <v>2</v>
      </c>
      <c r="NZ24" s="71">
        <v>1</v>
      </c>
      <c r="OA24" s="71">
        <v>0</v>
      </c>
      <c r="OB24" s="71">
        <v>6</v>
      </c>
      <c r="OC24" s="71">
        <v>0</v>
      </c>
      <c r="OD24" s="71">
        <v>0</v>
      </c>
      <c r="OE24" s="71">
        <v>0</v>
      </c>
      <c r="OF24" s="71">
        <v>0</v>
      </c>
      <c r="OG24" s="71">
        <v>3</v>
      </c>
      <c r="OH24" s="71">
        <v>0</v>
      </c>
      <c r="OI24" s="71">
        <v>0</v>
      </c>
      <c r="OJ24" s="71">
        <v>1</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0</v>
      </c>
      <c r="PK24" s="71">
        <v>0</v>
      </c>
      <c r="PL24" s="71">
        <v>0</v>
      </c>
      <c r="PM24" s="71">
        <v>0</v>
      </c>
      <c r="PN24" s="71">
        <v>2</v>
      </c>
      <c r="PO24" s="71">
        <v>0</v>
      </c>
      <c r="PP24" s="71">
        <v>1</v>
      </c>
      <c r="PQ24" s="71">
        <v>0</v>
      </c>
      <c r="PR24" s="71">
        <v>0</v>
      </c>
      <c r="PS24" s="71">
        <v>0</v>
      </c>
      <c r="PT24" s="71">
        <v>0</v>
      </c>
      <c r="PU24" s="71">
        <v>0</v>
      </c>
      <c r="PV24" s="71">
        <v>0</v>
      </c>
      <c r="PW24" s="71">
        <v>1</v>
      </c>
      <c r="PX24" s="71">
        <v>0</v>
      </c>
      <c r="PY24" s="71">
        <v>0</v>
      </c>
      <c r="PZ24" s="71">
        <v>4</v>
      </c>
      <c r="QA24" s="71">
        <v>0</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2</v>
      </c>
      <c r="QR24" s="71">
        <v>0</v>
      </c>
      <c r="QS24" s="71">
        <v>1</v>
      </c>
      <c r="QT24" s="71">
        <v>0</v>
      </c>
      <c r="QU24" s="71">
        <v>0</v>
      </c>
      <c r="QV24" s="71">
        <v>0</v>
      </c>
      <c r="QW24" s="71">
        <v>0</v>
      </c>
      <c r="QX24" s="71">
        <v>37</v>
      </c>
      <c r="QY24" s="71">
        <v>3</v>
      </c>
      <c r="QZ24" s="71">
        <v>1</v>
      </c>
      <c r="RA24" s="71">
        <v>1</v>
      </c>
      <c r="RB24" s="71">
        <v>3</v>
      </c>
      <c r="RC24" s="71">
        <v>0</v>
      </c>
      <c r="RD24" s="71">
        <v>2</v>
      </c>
      <c r="RE24" s="71">
        <v>1</v>
      </c>
      <c r="RF24" s="71">
        <v>0</v>
      </c>
      <c r="RG24" s="71">
        <v>1</v>
      </c>
      <c r="RH24" s="71">
        <v>4</v>
      </c>
      <c r="RI24" s="71">
        <v>2</v>
      </c>
      <c r="RJ24" s="71">
        <v>0</v>
      </c>
      <c r="RK24" s="71">
        <v>1</v>
      </c>
      <c r="RL24" s="71">
        <v>2</v>
      </c>
      <c r="RM24" s="71">
        <v>0</v>
      </c>
      <c r="RN24" s="71">
        <v>1</v>
      </c>
      <c r="RO24" s="71">
        <v>0</v>
      </c>
      <c r="RP24" s="71">
        <v>0</v>
      </c>
      <c r="RQ24" s="71">
        <v>0</v>
      </c>
      <c r="RR24" s="71">
        <v>0</v>
      </c>
      <c r="RS24" s="71">
        <v>37</v>
      </c>
      <c r="RT24" s="71">
        <v>4</v>
      </c>
      <c r="RU24" s="71">
        <v>1</v>
      </c>
      <c r="RV24" s="71">
        <v>1</v>
      </c>
      <c r="RW24" s="71">
        <v>3</v>
      </c>
      <c r="RX24" s="71">
        <v>0</v>
      </c>
      <c r="RY24" s="71">
        <v>2</v>
      </c>
      <c r="RZ24" s="71">
        <v>1</v>
      </c>
      <c r="SA24" s="71">
        <v>0</v>
      </c>
      <c r="SB24" s="71">
        <v>1</v>
      </c>
      <c r="SC24" s="71">
        <v>4</v>
      </c>
      <c r="SD24" s="71">
        <v>2</v>
      </c>
      <c r="SE24" s="71">
        <v>0</v>
      </c>
      <c r="SF24" s="71">
        <v>1</v>
      </c>
      <c r="SG24" s="71">
        <v>2</v>
      </c>
      <c r="SH24" s="71">
        <v>0</v>
      </c>
    </row>
    <row r="25" spans="1:502">
      <c r="A25" s="16" t="s">
        <v>2037</v>
      </c>
      <c r="B25" s="70">
        <v>17</v>
      </c>
      <c r="C25" s="70">
        <v>17</v>
      </c>
      <c r="D25" s="70">
        <v>1</v>
      </c>
      <c r="E25" s="70">
        <v>2020</v>
      </c>
      <c r="F25" s="70" t="s">
        <v>159</v>
      </c>
      <c r="G25" s="1073" t="s">
        <v>2020</v>
      </c>
      <c r="H25" s="70" t="s">
        <v>2021</v>
      </c>
      <c r="I25" s="1066"/>
      <c r="J25" s="73">
        <v>0</v>
      </c>
      <c r="K25" s="73">
        <v>0</v>
      </c>
      <c r="L25" s="73">
        <v>0</v>
      </c>
      <c r="M25" s="73">
        <v>0</v>
      </c>
      <c r="N25" s="73">
        <v>0</v>
      </c>
      <c r="O25" s="73">
        <v>0</v>
      </c>
      <c r="P25" s="73">
        <v>0</v>
      </c>
      <c r="Q25" s="73">
        <v>0</v>
      </c>
      <c r="R25" s="73">
        <v>13.234999999999999</v>
      </c>
      <c r="S25" s="73">
        <v>0</v>
      </c>
      <c r="T25" s="73">
        <v>0</v>
      </c>
      <c r="U25" s="73">
        <v>0</v>
      </c>
      <c r="V25" s="73">
        <v>0</v>
      </c>
      <c r="W25" s="73">
        <v>25.997</v>
      </c>
      <c r="X25" s="73">
        <v>0</v>
      </c>
      <c r="Y25" s="73">
        <v>72.376999999999995</v>
      </c>
      <c r="Z25" s="73">
        <v>3.4940000000000002</v>
      </c>
      <c r="AA25" s="73">
        <v>0</v>
      </c>
      <c r="AB25" s="73">
        <v>0</v>
      </c>
      <c r="AC25" s="73">
        <v>0</v>
      </c>
      <c r="AD25" s="73">
        <v>127.569</v>
      </c>
      <c r="AE25" s="73">
        <v>0</v>
      </c>
      <c r="AF25" s="73">
        <v>3.9239999999999999</v>
      </c>
      <c r="AG25" s="73">
        <v>30.338999999999999</v>
      </c>
      <c r="AH25" s="73">
        <v>51.597000000000001</v>
      </c>
      <c r="AI25" s="73">
        <v>4.7939999999999996</v>
      </c>
      <c r="AJ25" s="73">
        <v>0</v>
      </c>
      <c r="AK25" s="73">
        <v>15.675000000000001</v>
      </c>
      <c r="AL25" s="73">
        <v>33.698</v>
      </c>
      <c r="AM25" s="73">
        <v>0</v>
      </c>
      <c r="AN25" s="73">
        <v>34.037999999999997</v>
      </c>
      <c r="AO25" s="73">
        <v>0</v>
      </c>
      <c r="AP25" s="73">
        <v>0</v>
      </c>
      <c r="AQ25" s="73">
        <v>0</v>
      </c>
      <c r="AR25" s="73">
        <v>0.16900000000000001</v>
      </c>
      <c r="AS25" s="73">
        <v>34.177</v>
      </c>
      <c r="AT25" s="73">
        <v>3.0059999999999998</v>
      </c>
      <c r="AU25" s="73">
        <v>0</v>
      </c>
      <c r="AV25" s="73">
        <v>30.042000000000002</v>
      </c>
      <c r="AW25" s="73">
        <v>0</v>
      </c>
      <c r="AX25" s="73">
        <v>0</v>
      </c>
      <c r="AY25" s="73">
        <v>0</v>
      </c>
      <c r="AZ25" s="73">
        <v>0</v>
      </c>
      <c r="BA25" s="73">
        <v>0</v>
      </c>
      <c r="BB25" s="73">
        <v>0</v>
      </c>
      <c r="BC25" s="73">
        <v>0</v>
      </c>
      <c r="BD25" s="73">
        <v>2.5979999999999999</v>
      </c>
      <c r="BE25" s="73">
        <v>0</v>
      </c>
      <c r="BF25" s="73">
        <v>0</v>
      </c>
      <c r="BG25" s="73">
        <v>0</v>
      </c>
      <c r="BH25" s="73">
        <v>0</v>
      </c>
      <c r="BI25" s="73">
        <v>0</v>
      </c>
      <c r="BJ25" s="73">
        <v>0</v>
      </c>
      <c r="BK25" s="73">
        <v>0</v>
      </c>
      <c r="BL25" s="73">
        <v>0</v>
      </c>
      <c r="BM25" s="73">
        <v>13.281000000000001</v>
      </c>
      <c r="BN25" s="73">
        <v>0</v>
      </c>
      <c r="BO25" s="73">
        <v>0</v>
      </c>
      <c r="BP25" s="73">
        <v>0</v>
      </c>
      <c r="BQ25" s="73">
        <v>0</v>
      </c>
      <c r="BR25" s="73">
        <v>0</v>
      </c>
      <c r="BS25" s="73">
        <v>0</v>
      </c>
      <c r="BT25" s="73">
        <v>0</v>
      </c>
      <c r="BU25" s="73">
        <v>0</v>
      </c>
      <c r="BV25" s="73">
        <v>0</v>
      </c>
      <c r="BW25" s="73">
        <v>0</v>
      </c>
      <c r="BX25" s="73">
        <v>0</v>
      </c>
      <c r="BY25" s="73">
        <v>0</v>
      </c>
      <c r="BZ25" s="73">
        <v>12.32</v>
      </c>
      <c r="CA25" s="73">
        <v>0</v>
      </c>
      <c r="CB25" s="73">
        <v>6.09</v>
      </c>
      <c r="CC25" s="73">
        <v>0</v>
      </c>
      <c r="CD25" s="73">
        <v>0</v>
      </c>
      <c r="CE25" s="73">
        <v>0</v>
      </c>
      <c r="CF25" s="73">
        <v>0</v>
      </c>
      <c r="CG25" s="73">
        <v>0</v>
      </c>
      <c r="CH25" s="73">
        <v>0</v>
      </c>
      <c r="CI25" s="73">
        <v>3.9790000000000001</v>
      </c>
      <c r="CJ25" s="73">
        <v>0</v>
      </c>
      <c r="CK25" s="73">
        <v>0</v>
      </c>
      <c r="CL25" s="73">
        <v>49.012999999999998</v>
      </c>
      <c r="CM25" s="73">
        <v>0</v>
      </c>
      <c r="CN25" s="73">
        <v>9.5630000000000006</v>
      </c>
      <c r="CO25" s="73">
        <v>0</v>
      </c>
      <c r="CP25" s="73">
        <v>0</v>
      </c>
      <c r="CQ25" s="73">
        <v>0</v>
      </c>
      <c r="CR25" s="73">
        <v>0</v>
      </c>
      <c r="CS25" s="73">
        <v>79.16</v>
      </c>
      <c r="CT25" s="73">
        <v>0</v>
      </c>
      <c r="CU25" s="73">
        <v>0</v>
      </c>
      <c r="CV25" s="73">
        <v>0</v>
      </c>
      <c r="CW25" s="73">
        <v>3.2669999999999999</v>
      </c>
      <c r="CX25" s="73">
        <v>0</v>
      </c>
      <c r="CY25" s="73">
        <v>0</v>
      </c>
      <c r="CZ25" s="73">
        <v>0</v>
      </c>
      <c r="DA25" s="73">
        <v>0</v>
      </c>
      <c r="DB25" s="73">
        <v>0</v>
      </c>
      <c r="DC25" s="73">
        <v>0</v>
      </c>
      <c r="DD25" s="73">
        <v>0</v>
      </c>
      <c r="DE25" s="73">
        <v>0</v>
      </c>
      <c r="DF25" s="73">
        <v>0</v>
      </c>
      <c r="DG25" s="73">
        <v>0</v>
      </c>
      <c r="DH25" s="73">
        <v>0</v>
      </c>
      <c r="DI25" s="73">
        <v>0</v>
      </c>
      <c r="DJ25" s="73">
        <v>0.16900000000000001</v>
      </c>
      <c r="DK25" s="73">
        <v>0</v>
      </c>
      <c r="DL25" s="73">
        <v>0</v>
      </c>
      <c r="DM25" s="73">
        <v>0</v>
      </c>
      <c r="DN25" s="73">
        <v>0</v>
      </c>
      <c r="DO25" s="73">
        <v>0</v>
      </c>
      <c r="DP25" s="73">
        <v>0</v>
      </c>
      <c r="DQ25" s="73">
        <v>0</v>
      </c>
      <c r="DR25" s="73">
        <v>0</v>
      </c>
      <c r="DS25" s="73">
        <v>13.234999999999999</v>
      </c>
      <c r="DT25" s="73">
        <v>0</v>
      </c>
      <c r="DU25" s="73">
        <v>0</v>
      </c>
      <c r="DV25" s="73">
        <v>0</v>
      </c>
      <c r="DW25" s="73">
        <v>0</v>
      </c>
      <c r="DX25" s="73">
        <v>25.997</v>
      </c>
      <c r="DY25" s="73">
        <v>0</v>
      </c>
      <c r="DZ25" s="73">
        <v>72.376999999999995</v>
      </c>
      <c r="EA25" s="73">
        <v>3.4940000000000002</v>
      </c>
      <c r="EB25" s="73">
        <v>0</v>
      </c>
      <c r="EC25" s="73">
        <v>0</v>
      </c>
      <c r="ED25" s="73">
        <v>0</v>
      </c>
      <c r="EE25" s="73">
        <v>127.569</v>
      </c>
      <c r="EF25" s="73">
        <v>0</v>
      </c>
      <c r="EG25" s="73">
        <v>3.9239999999999999</v>
      </c>
      <c r="EH25" s="73">
        <v>30.338999999999999</v>
      </c>
      <c r="EI25" s="73">
        <v>51.597000000000001</v>
      </c>
      <c r="EJ25" s="73">
        <v>4.7939999999999996</v>
      </c>
      <c r="EK25" s="73">
        <v>0</v>
      </c>
      <c r="EL25" s="73">
        <v>15.675000000000001</v>
      </c>
      <c r="EM25" s="73">
        <v>33.698</v>
      </c>
      <c r="EN25" s="73">
        <v>0</v>
      </c>
      <c r="EO25" s="73">
        <v>34.037999999999997</v>
      </c>
      <c r="EP25" s="73">
        <v>0</v>
      </c>
      <c r="EQ25" s="73">
        <v>0</v>
      </c>
      <c r="ER25" s="73">
        <v>0</v>
      </c>
      <c r="ES25" s="73">
        <v>0</v>
      </c>
      <c r="ET25" s="73">
        <v>34.177</v>
      </c>
      <c r="EU25" s="73">
        <v>3.0059999999999998</v>
      </c>
      <c r="EV25" s="73">
        <v>0</v>
      </c>
      <c r="EW25" s="73">
        <v>30.042000000000002</v>
      </c>
      <c r="EX25" s="73">
        <v>0</v>
      </c>
      <c r="EY25" s="73">
        <v>0</v>
      </c>
      <c r="EZ25" s="73">
        <v>0</v>
      </c>
      <c r="FA25" s="73">
        <v>0</v>
      </c>
      <c r="FB25" s="73">
        <v>0</v>
      </c>
      <c r="FC25" s="73">
        <v>0</v>
      </c>
      <c r="FD25" s="73">
        <v>0</v>
      </c>
      <c r="FE25" s="73">
        <v>2.5979999999999999</v>
      </c>
      <c r="FF25" s="73">
        <v>0</v>
      </c>
      <c r="FG25" s="73">
        <v>0</v>
      </c>
      <c r="FH25" s="73">
        <v>0</v>
      </c>
      <c r="FI25" s="73">
        <v>0</v>
      </c>
      <c r="FJ25" s="73">
        <v>0</v>
      </c>
      <c r="FK25" s="73">
        <v>0</v>
      </c>
      <c r="FL25" s="73">
        <v>0</v>
      </c>
      <c r="FM25" s="73">
        <v>0</v>
      </c>
      <c r="FN25" s="73">
        <v>13.281000000000001</v>
      </c>
      <c r="FO25" s="73">
        <v>0</v>
      </c>
      <c r="FP25" s="73">
        <v>0</v>
      </c>
      <c r="FQ25" s="73">
        <v>0</v>
      </c>
      <c r="FR25" s="73">
        <v>0</v>
      </c>
      <c r="FS25" s="73">
        <v>0</v>
      </c>
      <c r="FT25" s="73">
        <v>0</v>
      </c>
      <c r="FU25" s="73">
        <v>0</v>
      </c>
      <c r="FV25" s="73">
        <v>0</v>
      </c>
      <c r="FW25" s="73">
        <v>0</v>
      </c>
      <c r="FX25" s="73">
        <v>0</v>
      </c>
      <c r="FY25" s="73">
        <v>0</v>
      </c>
      <c r="FZ25" s="73">
        <v>0</v>
      </c>
      <c r="GA25" s="73">
        <v>12.32</v>
      </c>
      <c r="GB25" s="73">
        <v>0</v>
      </c>
      <c r="GC25" s="73">
        <v>6.09</v>
      </c>
      <c r="GD25" s="73">
        <v>0</v>
      </c>
      <c r="GE25" s="73">
        <v>0</v>
      </c>
      <c r="GF25" s="73">
        <v>0</v>
      </c>
      <c r="GG25" s="73">
        <v>0</v>
      </c>
      <c r="GH25" s="73">
        <v>0</v>
      </c>
      <c r="GI25" s="73">
        <v>0</v>
      </c>
      <c r="GJ25" s="73">
        <v>3.9790000000000001</v>
      </c>
      <c r="GK25" s="73">
        <v>0</v>
      </c>
      <c r="GL25" s="73">
        <v>0</v>
      </c>
      <c r="GM25" s="73">
        <v>49.012999999999998</v>
      </c>
      <c r="GN25" s="73">
        <v>0</v>
      </c>
      <c r="GO25" s="73">
        <v>9.5630000000000006</v>
      </c>
      <c r="GP25" s="73">
        <v>0</v>
      </c>
      <c r="GQ25" s="73">
        <v>0</v>
      </c>
      <c r="GR25" s="73">
        <v>0</v>
      </c>
      <c r="GS25" s="73">
        <v>0</v>
      </c>
      <c r="GT25" s="73">
        <v>79.16</v>
      </c>
      <c r="GU25" s="73">
        <v>0</v>
      </c>
      <c r="GV25" s="73">
        <v>0</v>
      </c>
      <c r="GW25" s="73">
        <v>0</v>
      </c>
      <c r="GX25" s="73">
        <v>3.2669999999999999</v>
      </c>
      <c r="GY25" s="73">
        <v>0</v>
      </c>
      <c r="GZ25" s="73">
        <v>0</v>
      </c>
      <c r="HA25" s="73">
        <v>0</v>
      </c>
      <c r="HB25" s="73">
        <v>0</v>
      </c>
      <c r="HC25" s="73">
        <v>0</v>
      </c>
      <c r="HD25" s="73">
        <v>0</v>
      </c>
      <c r="HE25" s="73">
        <v>0</v>
      </c>
      <c r="HF25" s="73">
        <v>0.16900000000000001</v>
      </c>
      <c r="HG25" s="73">
        <v>0</v>
      </c>
      <c r="HH25" s="73">
        <v>0</v>
      </c>
      <c r="HI25" s="73">
        <v>0</v>
      </c>
      <c r="HJ25" s="73">
        <v>0</v>
      </c>
      <c r="HK25" s="73">
        <v>416.73700000000002</v>
      </c>
      <c r="HL25" s="73">
        <v>34.177</v>
      </c>
      <c r="HM25" s="73">
        <v>33.048000000000002</v>
      </c>
      <c r="HN25" s="73">
        <v>2.5979999999999999</v>
      </c>
      <c r="HO25" s="73">
        <v>13.281000000000001</v>
      </c>
      <c r="HP25" s="73">
        <v>0</v>
      </c>
      <c r="HQ25" s="73">
        <v>12.32</v>
      </c>
      <c r="HR25" s="73">
        <v>6.09</v>
      </c>
      <c r="HS25" s="73">
        <v>0</v>
      </c>
      <c r="HT25" s="73">
        <v>3.9790000000000001</v>
      </c>
      <c r="HU25" s="73">
        <v>49.012999999999998</v>
      </c>
      <c r="HV25" s="73">
        <v>9.5630000000000006</v>
      </c>
      <c r="HW25" s="73">
        <v>0</v>
      </c>
      <c r="HX25" s="73">
        <v>82.427000000000007</v>
      </c>
      <c r="HY25" s="73">
        <v>0</v>
      </c>
      <c r="HZ25" s="73">
        <v>0</v>
      </c>
      <c r="IA25" s="73">
        <v>0.16900000000000001</v>
      </c>
      <c r="IB25" s="73">
        <v>0</v>
      </c>
      <c r="IC25" s="73">
        <v>0</v>
      </c>
      <c r="ID25" s="73">
        <v>0</v>
      </c>
      <c r="IE25" s="73">
        <v>0</v>
      </c>
      <c r="IF25" s="73">
        <v>416.73700000000002</v>
      </c>
      <c r="IG25" s="73">
        <v>34.345999999999997</v>
      </c>
      <c r="IH25" s="73">
        <v>33.048000000000002</v>
      </c>
      <c r="II25" s="73">
        <v>2.5979999999999999</v>
      </c>
      <c r="IJ25" s="73">
        <v>13.281000000000001</v>
      </c>
      <c r="IK25" s="73">
        <v>0</v>
      </c>
      <c r="IL25" s="73">
        <v>12.32</v>
      </c>
      <c r="IM25" s="73">
        <v>6.09</v>
      </c>
      <c r="IN25" s="73">
        <v>0</v>
      </c>
      <c r="IO25" s="73">
        <v>3.9790000000000001</v>
      </c>
      <c r="IP25" s="73">
        <v>49.012999999999998</v>
      </c>
      <c r="IQ25" s="73">
        <v>9.5630000000000006</v>
      </c>
      <c r="IR25" s="73">
        <v>0</v>
      </c>
      <c r="IS25" s="73">
        <v>82.427000000000007</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3</v>
      </c>
      <c r="JK25" s="71">
        <v>0</v>
      </c>
      <c r="JL25" s="71">
        <v>5</v>
      </c>
      <c r="JM25" s="71">
        <v>1</v>
      </c>
      <c r="JN25" s="71">
        <v>0</v>
      </c>
      <c r="JO25" s="71">
        <v>0</v>
      </c>
      <c r="JP25" s="71">
        <v>0</v>
      </c>
      <c r="JQ25" s="71">
        <v>5</v>
      </c>
      <c r="JR25" s="71">
        <v>0</v>
      </c>
      <c r="JS25" s="71">
        <v>1</v>
      </c>
      <c r="JT25" s="71">
        <v>2</v>
      </c>
      <c r="JU25" s="71">
        <v>2</v>
      </c>
      <c r="JV25" s="71">
        <v>1</v>
      </c>
      <c r="JW25" s="71">
        <v>0</v>
      </c>
      <c r="JX25" s="71">
        <v>3</v>
      </c>
      <c r="JY25" s="71">
        <v>2</v>
      </c>
      <c r="JZ25" s="71">
        <v>0</v>
      </c>
      <c r="KA25" s="71">
        <v>6</v>
      </c>
      <c r="KB25" s="71">
        <v>0</v>
      </c>
      <c r="KC25" s="71">
        <v>0</v>
      </c>
      <c r="KD25" s="71">
        <v>0</v>
      </c>
      <c r="KE25" s="71">
        <v>1</v>
      </c>
      <c r="KF25" s="71">
        <v>3</v>
      </c>
      <c r="KG25" s="71">
        <v>1</v>
      </c>
      <c r="KH25" s="71">
        <v>0</v>
      </c>
      <c r="KI25" s="71">
        <v>1</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3</v>
      </c>
      <c r="LA25" s="71">
        <v>0</v>
      </c>
      <c r="LB25" s="71">
        <v>0</v>
      </c>
      <c r="LC25" s="71">
        <v>0</v>
      </c>
      <c r="LD25" s="71">
        <v>0</v>
      </c>
      <c r="LE25" s="71">
        <v>0</v>
      </c>
      <c r="LF25" s="71">
        <v>0</v>
      </c>
      <c r="LG25" s="71">
        <v>0</v>
      </c>
      <c r="LH25" s="71">
        <v>0</v>
      </c>
      <c r="LI25" s="71">
        <v>0</v>
      </c>
      <c r="LJ25" s="71">
        <v>0</v>
      </c>
      <c r="LK25" s="71">
        <v>0</v>
      </c>
      <c r="LL25" s="71">
        <v>0</v>
      </c>
      <c r="LM25" s="71">
        <v>3</v>
      </c>
      <c r="LN25" s="71">
        <v>0</v>
      </c>
      <c r="LO25" s="71">
        <v>1</v>
      </c>
      <c r="LP25" s="71">
        <v>0</v>
      </c>
      <c r="LQ25" s="71">
        <v>0</v>
      </c>
      <c r="LR25" s="71">
        <v>0</v>
      </c>
      <c r="LS25" s="71">
        <v>0</v>
      </c>
      <c r="LT25" s="71">
        <v>0</v>
      </c>
      <c r="LU25" s="71">
        <v>0</v>
      </c>
      <c r="LV25" s="71">
        <v>1</v>
      </c>
      <c r="LW25" s="71">
        <v>0</v>
      </c>
      <c r="LX25" s="71">
        <v>0</v>
      </c>
      <c r="LY25" s="71">
        <v>4</v>
      </c>
      <c r="LZ25" s="71">
        <v>0</v>
      </c>
      <c r="MA25" s="71">
        <v>2</v>
      </c>
      <c r="MB25" s="71">
        <v>0</v>
      </c>
      <c r="MC25" s="71">
        <v>0</v>
      </c>
      <c r="MD25" s="71">
        <v>0</v>
      </c>
      <c r="ME25" s="71">
        <v>0</v>
      </c>
      <c r="MF25" s="71">
        <v>2</v>
      </c>
      <c r="MG25" s="71">
        <v>0</v>
      </c>
      <c r="MH25" s="71">
        <v>0</v>
      </c>
      <c r="MI25" s="71">
        <v>0</v>
      </c>
      <c r="MJ25" s="71">
        <v>1</v>
      </c>
      <c r="MK25" s="71">
        <v>0</v>
      </c>
      <c r="ML25" s="71">
        <v>0</v>
      </c>
      <c r="MM25" s="71">
        <v>0</v>
      </c>
      <c r="MN25" s="71">
        <v>0</v>
      </c>
      <c r="MO25" s="71">
        <v>0</v>
      </c>
      <c r="MP25" s="71">
        <v>0</v>
      </c>
      <c r="MQ25" s="71">
        <v>0</v>
      </c>
      <c r="MR25" s="71">
        <v>0</v>
      </c>
      <c r="MS25" s="71">
        <v>0</v>
      </c>
      <c r="MT25" s="71">
        <v>0</v>
      </c>
      <c r="MU25" s="71">
        <v>0</v>
      </c>
      <c r="MV25" s="71">
        <v>0</v>
      </c>
      <c r="MW25" s="71">
        <v>1</v>
      </c>
      <c r="MX25" s="71">
        <v>0</v>
      </c>
      <c r="MY25" s="71">
        <v>0</v>
      </c>
      <c r="MZ25" s="71">
        <v>0</v>
      </c>
      <c r="NA25" s="71">
        <v>0</v>
      </c>
      <c r="NB25" s="71">
        <v>0</v>
      </c>
      <c r="NC25" s="71">
        <v>0</v>
      </c>
      <c r="ND25" s="71">
        <v>0</v>
      </c>
      <c r="NE25" s="71">
        <v>0</v>
      </c>
      <c r="NF25" s="71">
        <v>3</v>
      </c>
      <c r="NG25" s="71">
        <v>0</v>
      </c>
      <c r="NH25" s="71">
        <v>0</v>
      </c>
      <c r="NI25" s="71">
        <v>0</v>
      </c>
      <c r="NJ25" s="71">
        <v>0</v>
      </c>
      <c r="NK25" s="71">
        <v>3</v>
      </c>
      <c r="NL25" s="71">
        <v>0</v>
      </c>
      <c r="NM25" s="71">
        <v>5</v>
      </c>
      <c r="NN25" s="71">
        <v>1</v>
      </c>
      <c r="NO25" s="71">
        <v>0</v>
      </c>
      <c r="NP25" s="71">
        <v>0</v>
      </c>
      <c r="NQ25" s="71">
        <v>0</v>
      </c>
      <c r="NR25" s="71">
        <v>5</v>
      </c>
      <c r="NS25" s="71">
        <v>0</v>
      </c>
      <c r="NT25" s="71">
        <v>1</v>
      </c>
      <c r="NU25" s="71">
        <v>2</v>
      </c>
      <c r="NV25" s="71">
        <v>2</v>
      </c>
      <c r="NW25" s="71">
        <v>1</v>
      </c>
      <c r="NX25" s="71">
        <v>0</v>
      </c>
      <c r="NY25" s="71">
        <v>3</v>
      </c>
      <c r="NZ25" s="71">
        <v>2</v>
      </c>
      <c r="OA25" s="71">
        <v>0</v>
      </c>
      <c r="OB25" s="71">
        <v>6</v>
      </c>
      <c r="OC25" s="71">
        <v>0</v>
      </c>
      <c r="OD25" s="71">
        <v>0</v>
      </c>
      <c r="OE25" s="71">
        <v>0</v>
      </c>
      <c r="OF25" s="71">
        <v>0</v>
      </c>
      <c r="OG25" s="71">
        <v>3</v>
      </c>
      <c r="OH25" s="71">
        <v>1</v>
      </c>
      <c r="OI25" s="71">
        <v>0</v>
      </c>
      <c r="OJ25" s="71">
        <v>1</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3</v>
      </c>
      <c r="PB25" s="71">
        <v>0</v>
      </c>
      <c r="PC25" s="71">
        <v>0</v>
      </c>
      <c r="PD25" s="71">
        <v>0</v>
      </c>
      <c r="PE25" s="71">
        <v>0</v>
      </c>
      <c r="PF25" s="71">
        <v>0</v>
      </c>
      <c r="PG25" s="71">
        <v>0</v>
      </c>
      <c r="PH25" s="71">
        <v>0</v>
      </c>
      <c r="PI25" s="71">
        <v>0</v>
      </c>
      <c r="PJ25" s="71">
        <v>0</v>
      </c>
      <c r="PK25" s="71">
        <v>0</v>
      </c>
      <c r="PL25" s="71">
        <v>0</v>
      </c>
      <c r="PM25" s="71">
        <v>0</v>
      </c>
      <c r="PN25" s="71">
        <v>3</v>
      </c>
      <c r="PO25" s="71">
        <v>0</v>
      </c>
      <c r="PP25" s="71">
        <v>1</v>
      </c>
      <c r="PQ25" s="71">
        <v>0</v>
      </c>
      <c r="PR25" s="71">
        <v>0</v>
      </c>
      <c r="PS25" s="71">
        <v>0</v>
      </c>
      <c r="PT25" s="71">
        <v>0</v>
      </c>
      <c r="PU25" s="71">
        <v>0</v>
      </c>
      <c r="PV25" s="71">
        <v>0</v>
      </c>
      <c r="PW25" s="71">
        <v>1</v>
      </c>
      <c r="PX25" s="71">
        <v>0</v>
      </c>
      <c r="PY25" s="71">
        <v>0</v>
      </c>
      <c r="PZ25" s="71">
        <v>4</v>
      </c>
      <c r="QA25" s="71">
        <v>0</v>
      </c>
      <c r="QB25" s="71">
        <v>2</v>
      </c>
      <c r="QC25" s="71">
        <v>0</v>
      </c>
      <c r="QD25" s="71">
        <v>0</v>
      </c>
      <c r="QE25" s="71">
        <v>0</v>
      </c>
      <c r="QF25" s="71">
        <v>0</v>
      </c>
      <c r="QG25" s="71">
        <v>2</v>
      </c>
      <c r="QH25" s="71">
        <v>0</v>
      </c>
      <c r="QI25" s="71">
        <v>0</v>
      </c>
      <c r="QJ25" s="71">
        <v>0</v>
      </c>
      <c r="QK25" s="71">
        <v>1</v>
      </c>
      <c r="QL25" s="71">
        <v>0</v>
      </c>
      <c r="QM25" s="71">
        <v>0</v>
      </c>
      <c r="QN25" s="71">
        <v>0</v>
      </c>
      <c r="QO25" s="71">
        <v>0</v>
      </c>
      <c r="QP25" s="71">
        <v>0</v>
      </c>
      <c r="QQ25" s="71">
        <v>0</v>
      </c>
      <c r="QR25" s="71">
        <v>0</v>
      </c>
      <c r="QS25" s="71">
        <v>1</v>
      </c>
      <c r="QT25" s="71">
        <v>0</v>
      </c>
      <c r="QU25" s="71">
        <v>0</v>
      </c>
      <c r="QV25" s="71">
        <v>0</v>
      </c>
      <c r="QW25" s="71">
        <v>0</v>
      </c>
      <c r="QX25" s="71">
        <v>34</v>
      </c>
      <c r="QY25" s="71">
        <v>3</v>
      </c>
      <c r="QZ25" s="71">
        <v>2</v>
      </c>
      <c r="RA25" s="71">
        <v>1</v>
      </c>
      <c r="RB25" s="71">
        <v>3</v>
      </c>
      <c r="RC25" s="71">
        <v>0</v>
      </c>
      <c r="RD25" s="71">
        <v>3</v>
      </c>
      <c r="RE25" s="71">
        <v>1</v>
      </c>
      <c r="RF25" s="71">
        <v>0</v>
      </c>
      <c r="RG25" s="71">
        <v>1</v>
      </c>
      <c r="RH25" s="71">
        <v>4</v>
      </c>
      <c r="RI25" s="71">
        <v>2</v>
      </c>
      <c r="RJ25" s="71">
        <v>0</v>
      </c>
      <c r="RK25" s="71">
        <v>3</v>
      </c>
      <c r="RL25" s="71">
        <v>0</v>
      </c>
      <c r="RM25" s="71">
        <v>0</v>
      </c>
      <c r="RN25" s="71">
        <v>1</v>
      </c>
      <c r="RO25" s="71">
        <v>0</v>
      </c>
      <c r="RP25" s="71">
        <v>0</v>
      </c>
      <c r="RQ25" s="71">
        <v>0</v>
      </c>
      <c r="RR25" s="71">
        <v>0</v>
      </c>
      <c r="RS25" s="71">
        <v>34</v>
      </c>
      <c r="RT25" s="71">
        <v>4</v>
      </c>
      <c r="RU25" s="71">
        <v>2</v>
      </c>
      <c r="RV25" s="71">
        <v>1</v>
      </c>
      <c r="RW25" s="71">
        <v>3</v>
      </c>
      <c r="RX25" s="71">
        <v>0</v>
      </c>
      <c r="RY25" s="71">
        <v>3</v>
      </c>
      <c r="RZ25" s="71">
        <v>1</v>
      </c>
      <c r="SA25" s="71">
        <v>0</v>
      </c>
      <c r="SB25" s="71">
        <v>1</v>
      </c>
      <c r="SC25" s="71">
        <v>4</v>
      </c>
      <c r="SD25" s="71">
        <v>2</v>
      </c>
      <c r="SE25" s="71">
        <v>0</v>
      </c>
      <c r="SF25" s="71">
        <v>3</v>
      </c>
      <c r="SG25" s="71">
        <v>0</v>
      </c>
      <c r="SH25" s="71">
        <v>0</v>
      </c>
    </row>
    <row r="26" spans="1:502">
      <c r="A26" s="16" t="s">
        <v>2038</v>
      </c>
      <c r="B26" s="70">
        <v>18</v>
      </c>
      <c r="C26" s="70">
        <v>18</v>
      </c>
      <c r="D26" s="70">
        <v>1</v>
      </c>
      <c r="E26" s="70">
        <v>2021</v>
      </c>
      <c r="F26" s="70" t="s">
        <v>160</v>
      </c>
      <c r="G26" s="1073" t="s">
        <v>2020</v>
      </c>
      <c r="H26" s="70" t="s">
        <v>2021</v>
      </c>
      <c r="I26" s="1066"/>
      <c r="J26" s="73">
        <v>0</v>
      </c>
      <c r="K26" s="73">
        <v>0</v>
      </c>
      <c r="L26" s="73">
        <v>0</v>
      </c>
      <c r="M26" s="73">
        <v>0</v>
      </c>
      <c r="N26" s="73">
        <v>0</v>
      </c>
      <c r="O26" s="73">
        <v>0</v>
      </c>
      <c r="P26" s="73">
        <v>0</v>
      </c>
      <c r="Q26" s="73">
        <v>0</v>
      </c>
      <c r="R26" s="73">
        <v>35.732999999999997</v>
      </c>
      <c r="S26" s="73">
        <v>0</v>
      </c>
      <c r="T26" s="73">
        <v>0</v>
      </c>
      <c r="U26" s="73">
        <v>0</v>
      </c>
      <c r="V26" s="73">
        <v>0</v>
      </c>
      <c r="W26" s="73">
        <v>23.783999999999999</v>
      </c>
      <c r="X26" s="73">
        <v>0</v>
      </c>
      <c r="Y26" s="73">
        <v>67.944000000000003</v>
      </c>
      <c r="Z26" s="73">
        <v>3.9169999999999998</v>
      </c>
      <c r="AA26" s="73">
        <v>0</v>
      </c>
      <c r="AB26" s="73">
        <v>0</v>
      </c>
      <c r="AC26" s="73">
        <v>0</v>
      </c>
      <c r="AD26" s="73">
        <v>148.03700000000001</v>
      </c>
      <c r="AE26" s="73">
        <v>0</v>
      </c>
      <c r="AF26" s="73">
        <v>0</v>
      </c>
      <c r="AG26" s="73">
        <v>28.695</v>
      </c>
      <c r="AH26" s="73">
        <v>53.997</v>
      </c>
      <c r="AI26" s="73">
        <v>7.8970000000000002</v>
      </c>
      <c r="AJ26" s="73">
        <v>0</v>
      </c>
      <c r="AK26" s="73">
        <v>11.069000000000001</v>
      </c>
      <c r="AL26" s="73">
        <v>37.356000000000002</v>
      </c>
      <c r="AM26" s="73">
        <v>0</v>
      </c>
      <c r="AN26" s="73">
        <v>33.396000000000001</v>
      </c>
      <c r="AO26" s="73">
        <v>0</v>
      </c>
      <c r="AP26" s="73">
        <v>0</v>
      </c>
      <c r="AQ26" s="73">
        <v>0</v>
      </c>
      <c r="AR26" s="73">
        <v>1.202</v>
      </c>
      <c r="AS26" s="73">
        <v>34.43</v>
      </c>
      <c r="AT26" s="73">
        <v>2.8439999999999999</v>
      </c>
      <c r="AU26" s="73">
        <v>0</v>
      </c>
      <c r="AV26" s="73">
        <v>30.443999999999999</v>
      </c>
      <c r="AW26" s="73">
        <v>0</v>
      </c>
      <c r="AX26" s="73">
        <v>0</v>
      </c>
      <c r="AY26" s="73">
        <v>0</v>
      </c>
      <c r="AZ26" s="73">
        <v>0</v>
      </c>
      <c r="BA26" s="73">
        <v>0</v>
      </c>
      <c r="BB26" s="73">
        <v>0</v>
      </c>
      <c r="BC26" s="73">
        <v>0</v>
      </c>
      <c r="BD26" s="73">
        <v>2.9409999999999998</v>
      </c>
      <c r="BE26" s="73">
        <v>0</v>
      </c>
      <c r="BF26" s="73">
        <v>0</v>
      </c>
      <c r="BG26" s="73">
        <v>0</v>
      </c>
      <c r="BH26" s="73">
        <v>0</v>
      </c>
      <c r="BI26" s="73">
        <v>0</v>
      </c>
      <c r="BJ26" s="73">
        <v>0</v>
      </c>
      <c r="BK26" s="73">
        <v>0</v>
      </c>
      <c r="BL26" s="73">
        <v>0</v>
      </c>
      <c r="BM26" s="73">
        <v>13.403</v>
      </c>
      <c r="BN26" s="73">
        <v>0</v>
      </c>
      <c r="BO26" s="73">
        <v>0</v>
      </c>
      <c r="BP26" s="73">
        <v>0</v>
      </c>
      <c r="BQ26" s="73">
        <v>0</v>
      </c>
      <c r="BR26" s="73">
        <v>0</v>
      </c>
      <c r="BS26" s="73">
        <v>0</v>
      </c>
      <c r="BT26" s="73">
        <v>0</v>
      </c>
      <c r="BU26" s="73">
        <v>0</v>
      </c>
      <c r="BV26" s="73">
        <v>0</v>
      </c>
      <c r="BW26" s="73">
        <v>0</v>
      </c>
      <c r="BX26" s="73">
        <v>0</v>
      </c>
      <c r="BY26" s="73">
        <v>0</v>
      </c>
      <c r="BZ26" s="73">
        <v>12.163</v>
      </c>
      <c r="CA26" s="73">
        <v>0</v>
      </c>
      <c r="CB26" s="73">
        <v>6.5730000000000004</v>
      </c>
      <c r="CC26" s="73">
        <v>0</v>
      </c>
      <c r="CD26" s="73">
        <v>0</v>
      </c>
      <c r="CE26" s="73">
        <v>0</v>
      </c>
      <c r="CF26" s="73">
        <v>0</v>
      </c>
      <c r="CG26" s="73">
        <v>0</v>
      </c>
      <c r="CH26" s="73">
        <v>0</v>
      </c>
      <c r="CI26" s="73">
        <v>4.1189999999999998</v>
      </c>
      <c r="CJ26" s="73">
        <v>0</v>
      </c>
      <c r="CK26" s="73">
        <v>0</v>
      </c>
      <c r="CL26" s="73">
        <v>47.552999999999997</v>
      </c>
      <c r="CM26" s="73">
        <v>0</v>
      </c>
      <c r="CN26" s="73">
        <v>10.185</v>
      </c>
      <c r="CO26" s="73">
        <v>0</v>
      </c>
      <c r="CP26" s="73">
        <v>0</v>
      </c>
      <c r="CQ26" s="73">
        <v>0</v>
      </c>
      <c r="CR26" s="73">
        <v>0</v>
      </c>
      <c r="CS26" s="73">
        <v>92.790999999999997</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1.202</v>
      </c>
      <c r="DK26" s="73">
        <v>0</v>
      </c>
      <c r="DL26" s="73">
        <v>0</v>
      </c>
      <c r="DM26" s="73">
        <v>0</v>
      </c>
      <c r="DN26" s="73">
        <v>0</v>
      </c>
      <c r="DO26" s="73">
        <v>0</v>
      </c>
      <c r="DP26" s="73">
        <v>0</v>
      </c>
      <c r="DQ26" s="73">
        <v>0</v>
      </c>
      <c r="DR26" s="73">
        <v>0</v>
      </c>
      <c r="DS26" s="73">
        <v>35.732999999999997</v>
      </c>
      <c r="DT26" s="73">
        <v>0</v>
      </c>
      <c r="DU26" s="73">
        <v>0</v>
      </c>
      <c r="DV26" s="73">
        <v>0</v>
      </c>
      <c r="DW26" s="73">
        <v>0</v>
      </c>
      <c r="DX26" s="73">
        <v>23.783999999999999</v>
      </c>
      <c r="DY26" s="73">
        <v>0</v>
      </c>
      <c r="DZ26" s="73">
        <v>67.944000000000003</v>
      </c>
      <c r="EA26" s="73">
        <v>3.9169999999999998</v>
      </c>
      <c r="EB26" s="73">
        <v>0</v>
      </c>
      <c r="EC26" s="73">
        <v>0</v>
      </c>
      <c r="ED26" s="73">
        <v>0</v>
      </c>
      <c r="EE26" s="73">
        <v>148.03700000000001</v>
      </c>
      <c r="EF26" s="73">
        <v>0</v>
      </c>
      <c r="EG26" s="73">
        <v>0</v>
      </c>
      <c r="EH26" s="73">
        <v>28.695</v>
      </c>
      <c r="EI26" s="73">
        <v>53.997</v>
      </c>
      <c r="EJ26" s="73">
        <v>7.8970000000000002</v>
      </c>
      <c r="EK26" s="73">
        <v>0</v>
      </c>
      <c r="EL26" s="73">
        <v>11.069000000000001</v>
      </c>
      <c r="EM26" s="73">
        <v>37.356000000000002</v>
      </c>
      <c r="EN26" s="73">
        <v>0</v>
      </c>
      <c r="EO26" s="73">
        <v>33.396000000000001</v>
      </c>
      <c r="EP26" s="73">
        <v>0</v>
      </c>
      <c r="EQ26" s="73">
        <v>0</v>
      </c>
      <c r="ER26" s="73">
        <v>0</v>
      </c>
      <c r="ES26" s="73">
        <v>0</v>
      </c>
      <c r="ET26" s="73">
        <v>34.43</v>
      </c>
      <c r="EU26" s="73">
        <v>2.8439999999999999</v>
      </c>
      <c r="EV26" s="73">
        <v>0</v>
      </c>
      <c r="EW26" s="73">
        <v>30.443999999999999</v>
      </c>
      <c r="EX26" s="73">
        <v>0</v>
      </c>
      <c r="EY26" s="73">
        <v>0</v>
      </c>
      <c r="EZ26" s="73">
        <v>0</v>
      </c>
      <c r="FA26" s="73">
        <v>0</v>
      </c>
      <c r="FB26" s="73">
        <v>0</v>
      </c>
      <c r="FC26" s="73">
        <v>0</v>
      </c>
      <c r="FD26" s="73">
        <v>0</v>
      </c>
      <c r="FE26" s="73">
        <v>2.9409999999999998</v>
      </c>
      <c r="FF26" s="73">
        <v>0</v>
      </c>
      <c r="FG26" s="73">
        <v>0</v>
      </c>
      <c r="FH26" s="73">
        <v>0</v>
      </c>
      <c r="FI26" s="73">
        <v>0</v>
      </c>
      <c r="FJ26" s="73">
        <v>0</v>
      </c>
      <c r="FK26" s="73">
        <v>0</v>
      </c>
      <c r="FL26" s="73">
        <v>0</v>
      </c>
      <c r="FM26" s="73">
        <v>0</v>
      </c>
      <c r="FN26" s="73">
        <v>13.403</v>
      </c>
      <c r="FO26" s="73">
        <v>0</v>
      </c>
      <c r="FP26" s="73">
        <v>0</v>
      </c>
      <c r="FQ26" s="73">
        <v>0</v>
      </c>
      <c r="FR26" s="73">
        <v>0</v>
      </c>
      <c r="FS26" s="73">
        <v>0</v>
      </c>
      <c r="FT26" s="73">
        <v>0</v>
      </c>
      <c r="FU26" s="73">
        <v>0</v>
      </c>
      <c r="FV26" s="73">
        <v>0</v>
      </c>
      <c r="FW26" s="73">
        <v>0</v>
      </c>
      <c r="FX26" s="73">
        <v>0</v>
      </c>
      <c r="FY26" s="73">
        <v>0</v>
      </c>
      <c r="FZ26" s="73">
        <v>0</v>
      </c>
      <c r="GA26" s="73">
        <v>12.163</v>
      </c>
      <c r="GB26" s="73">
        <v>0</v>
      </c>
      <c r="GC26" s="73">
        <v>6.5730000000000004</v>
      </c>
      <c r="GD26" s="73">
        <v>0</v>
      </c>
      <c r="GE26" s="73">
        <v>0</v>
      </c>
      <c r="GF26" s="73">
        <v>0</v>
      </c>
      <c r="GG26" s="73">
        <v>0</v>
      </c>
      <c r="GH26" s="73">
        <v>0</v>
      </c>
      <c r="GI26" s="73">
        <v>0</v>
      </c>
      <c r="GJ26" s="73">
        <v>4.1189999999999998</v>
      </c>
      <c r="GK26" s="73">
        <v>0</v>
      </c>
      <c r="GL26" s="73">
        <v>0</v>
      </c>
      <c r="GM26" s="73">
        <v>47.552999999999997</v>
      </c>
      <c r="GN26" s="73">
        <v>0</v>
      </c>
      <c r="GO26" s="73">
        <v>10.185</v>
      </c>
      <c r="GP26" s="73">
        <v>0</v>
      </c>
      <c r="GQ26" s="73">
        <v>0</v>
      </c>
      <c r="GR26" s="73">
        <v>0</v>
      </c>
      <c r="GS26" s="73">
        <v>0</v>
      </c>
      <c r="GT26" s="73">
        <v>92.790999999999997</v>
      </c>
      <c r="GU26" s="73">
        <v>0</v>
      </c>
      <c r="GV26" s="73">
        <v>0</v>
      </c>
      <c r="GW26" s="73">
        <v>0</v>
      </c>
      <c r="GX26" s="73">
        <v>0</v>
      </c>
      <c r="GY26" s="73">
        <v>0</v>
      </c>
      <c r="GZ26" s="73">
        <v>0</v>
      </c>
      <c r="HA26" s="73">
        <v>0</v>
      </c>
      <c r="HB26" s="73">
        <v>0</v>
      </c>
      <c r="HC26" s="73">
        <v>0</v>
      </c>
      <c r="HD26" s="73">
        <v>0</v>
      </c>
      <c r="HE26" s="73">
        <v>0</v>
      </c>
      <c r="HF26" s="73">
        <v>1.202</v>
      </c>
      <c r="HG26" s="73">
        <v>0</v>
      </c>
      <c r="HH26" s="73">
        <v>0</v>
      </c>
      <c r="HI26" s="73">
        <v>0</v>
      </c>
      <c r="HJ26" s="73">
        <v>0</v>
      </c>
      <c r="HK26" s="73">
        <v>451.82499999999999</v>
      </c>
      <c r="HL26" s="73">
        <v>34.43</v>
      </c>
      <c r="HM26" s="73">
        <v>33.287999999999997</v>
      </c>
      <c r="HN26" s="73">
        <v>2.9409999999999998</v>
      </c>
      <c r="HO26" s="73">
        <v>13.403</v>
      </c>
      <c r="HP26" s="73">
        <v>0</v>
      </c>
      <c r="HQ26" s="73">
        <v>12.163</v>
      </c>
      <c r="HR26" s="73">
        <v>6.5730000000000004</v>
      </c>
      <c r="HS26" s="73">
        <v>0</v>
      </c>
      <c r="HT26" s="73">
        <v>4.1189999999999998</v>
      </c>
      <c r="HU26" s="73">
        <v>47.552999999999997</v>
      </c>
      <c r="HV26" s="73">
        <v>10.185</v>
      </c>
      <c r="HW26" s="73">
        <v>0</v>
      </c>
      <c r="HX26" s="73">
        <v>92.790999999999997</v>
      </c>
      <c r="HY26" s="73">
        <v>0</v>
      </c>
      <c r="HZ26" s="73">
        <v>0</v>
      </c>
      <c r="IA26" s="73">
        <v>1.202</v>
      </c>
      <c r="IB26" s="73">
        <v>0</v>
      </c>
      <c r="IC26" s="73">
        <v>0</v>
      </c>
      <c r="ID26" s="73">
        <v>0</v>
      </c>
      <c r="IE26" s="73">
        <v>0</v>
      </c>
      <c r="IF26" s="73">
        <v>451.82499999999999</v>
      </c>
      <c r="IG26" s="73">
        <v>35.631999999999998</v>
      </c>
      <c r="IH26" s="73">
        <v>33.287999999999997</v>
      </c>
      <c r="II26" s="73">
        <v>2.9409999999999998</v>
      </c>
      <c r="IJ26" s="73">
        <v>13.403</v>
      </c>
      <c r="IK26" s="73">
        <v>0</v>
      </c>
      <c r="IL26" s="73">
        <v>12.163</v>
      </c>
      <c r="IM26" s="73">
        <v>6.5730000000000004</v>
      </c>
      <c r="IN26" s="73">
        <v>0</v>
      </c>
      <c r="IO26" s="73">
        <v>4.1189999999999998</v>
      </c>
      <c r="IP26" s="73">
        <v>47.552999999999997</v>
      </c>
      <c r="IQ26" s="73">
        <v>10.185</v>
      </c>
      <c r="IR26" s="73">
        <v>0</v>
      </c>
      <c r="IS26" s="73">
        <v>92.790999999999997</v>
      </c>
      <c r="IT26" s="73">
        <v>0</v>
      </c>
      <c r="IU26" s="73">
        <v>0</v>
      </c>
      <c r="IV26" s="74">
        <v>0</v>
      </c>
      <c r="IW26" s="71">
        <v>0</v>
      </c>
      <c r="IX26" s="71">
        <v>0</v>
      </c>
      <c r="IY26" s="71">
        <v>0</v>
      </c>
      <c r="IZ26" s="71">
        <v>0</v>
      </c>
      <c r="JA26" s="71">
        <v>0</v>
      </c>
      <c r="JB26" s="71">
        <v>0</v>
      </c>
      <c r="JC26" s="71">
        <v>0</v>
      </c>
      <c r="JD26" s="71">
        <v>0</v>
      </c>
      <c r="JE26" s="71">
        <v>6</v>
      </c>
      <c r="JF26" s="71">
        <v>0</v>
      </c>
      <c r="JG26" s="71">
        <v>0</v>
      </c>
      <c r="JH26" s="71">
        <v>0</v>
      </c>
      <c r="JI26" s="71">
        <v>0</v>
      </c>
      <c r="JJ26" s="71">
        <v>3</v>
      </c>
      <c r="JK26" s="71">
        <v>0</v>
      </c>
      <c r="JL26" s="71">
        <v>5</v>
      </c>
      <c r="JM26" s="71">
        <v>1</v>
      </c>
      <c r="JN26" s="71">
        <v>0</v>
      </c>
      <c r="JO26" s="71">
        <v>0</v>
      </c>
      <c r="JP26" s="71">
        <v>0</v>
      </c>
      <c r="JQ26" s="71">
        <v>5</v>
      </c>
      <c r="JR26" s="71">
        <v>0</v>
      </c>
      <c r="JS26" s="71">
        <v>0</v>
      </c>
      <c r="JT26" s="71">
        <v>2</v>
      </c>
      <c r="JU26" s="71">
        <v>2</v>
      </c>
      <c r="JV26" s="71">
        <v>2</v>
      </c>
      <c r="JW26" s="71">
        <v>0</v>
      </c>
      <c r="JX26" s="71">
        <v>2</v>
      </c>
      <c r="JY26" s="71">
        <v>2</v>
      </c>
      <c r="JZ26" s="71">
        <v>0</v>
      </c>
      <c r="KA26" s="71">
        <v>5</v>
      </c>
      <c r="KB26" s="71">
        <v>0</v>
      </c>
      <c r="KC26" s="71">
        <v>0</v>
      </c>
      <c r="KD26" s="71">
        <v>0</v>
      </c>
      <c r="KE26" s="71">
        <v>1</v>
      </c>
      <c r="KF26" s="71">
        <v>3</v>
      </c>
      <c r="KG26" s="71">
        <v>1</v>
      </c>
      <c r="KH26" s="71">
        <v>0</v>
      </c>
      <c r="KI26" s="71">
        <v>1</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3</v>
      </c>
      <c r="LA26" s="71">
        <v>0</v>
      </c>
      <c r="LB26" s="71">
        <v>0</v>
      </c>
      <c r="LC26" s="71">
        <v>0</v>
      </c>
      <c r="LD26" s="71">
        <v>0</v>
      </c>
      <c r="LE26" s="71">
        <v>0</v>
      </c>
      <c r="LF26" s="71">
        <v>0</v>
      </c>
      <c r="LG26" s="71">
        <v>0</v>
      </c>
      <c r="LH26" s="71">
        <v>0</v>
      </c>
      <c r="LI26" s="71">
        <v>0</v>
      </c>
      <c r="LJ26" s="71">
        <v>0</v>
      </c>
      <c r="LK26" s="71">
        <v>0</v>
      </c>
      <c r="LL26" s="71">
        <v>0</v>
      </c>
      <c r="LM26" s="71">
        <v>3</v>
      </c>
      <c r="LN26" s="71">
        <v>0</v>
      </c>
      <c r="LO26" s="71">
        <v>1</v>
      </c>
      <c r="LP26" s="71">
        <v>0</v>
      </c>
      <c r="LQ26" s="71">
        <v>0</v>
      </c>
      <c r="LR26" s="71">
        <v>0</v>
      </c>
      <c r="LS26" s="71">
        <v>0</v>
      </c>
      <c r="LT26" s="71">
        <v>0</v>
      </c>
      <c r="LU26" s="71">
        <v>0</v>
      </c>
      <c r="LV26" s="71">
        <v>1</v>
      </c>
      <c r="LW26" s="71">
        <v>0</v>
      </c>
      <c r="LX26" s="71">
        <v>0</v>
      </c>
      <c r="LY26" s="71">
        <v>4</v>
      </c>
      <c r="LZ26" s="71">
        <v>0</v>
      </c>
      <c r="MA26" s="71">
        <v>2</v>
      </c>
      <c r="MB26" s="71">
        <v>0</v>
      </c>
      <c r="MC26" s="71">
        <v>0</v>
      </c>
      <c r="MD26" s="71">
        <v>0</v>
      </c>
      <c r="ME26" s="71">
        <v>0</v>
      </c>
      <c r="MF26" s="71">
        <v>3</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1</v>
      </c>
      <c r="MX26" s="71">
        <v>0</v>
      </c>
      <c r="MY26" s="71">
        <v>0</v>
      </c>
      <c r="MZ26" s="71">
        <v>0</v>
      </c>
      <c r="NA26" s="71">
        <v>0</v>
      </c>
      <c r="NB26" s="71">
        <v>0</v>
      </c>
      <c r="NC26" s="71">
        <v>0</v>
      </c>
      <c r="ND26" s="71">
        <v>0</v>
      </c>
      <c r="NE26" s="71">
        <v>0</v>
      </c>
      <c r="NF26" s="71">
        <v>6</v>
      </c>
      <c r="NG26" s="71">
        <v>0</v>
      </c>
      <c r="NH26" s="71">
        <v>0</v>
      </c>
      <c r="NI26" s="71">
        <v>0</v>
      </c>
      <c r="NJ26" s="71">
        <v>0</v>
      </c>
      <c r="NK26" s="71">
        <v>3</v>
      </c>
      <c r="NL26" s="71">
        <v>0</v>
      </c>
      <c r="NM26" s="71">
        <v>5</v>
      </c>
      <c r="NN26" s="71">
        <v>1</v>
      </c>
      <c r="NO26" s="71">
        <v>0</v>
      </c>
      <c r="NP26" s="71">
        <v>0</v>
      </c>
      <c r="NQ26" s="71">
        <v>0</v>
      </c>
      <c r="NR26" s="71">
        <v>5</v>
      </c>
      <c r="NS26" s="71">
        <v>0</v>
      </c>
      <c r="NT26" s="71">
        <v>0</v>
      </c>
      <c r="NU26" s="71">
        <v>2</v>
      </c>
      <c r="NV26" s="71">
        <v>2</v>
      </c>
      <c r="NW26" s="71">
        <v>2</v>
      </c>
      <c r="NX26" s="71">
        <v>0</v>
      </c>
      <c r="NY26" s="71">
        <v>2</v>
      </c>
      <c r="NZ26" s="71">
        <v>2</v>
      </c>
      <c r="OA26" s="71">
        <v>0</v>
      </c>
      <c r="OB26" s="71">
        <v>5</v>
      </c>
      <c r="OC26" s="71">
        <v>0</v>
      </c>
      <c r="OD26" s="71">
        <v>0</v>
      </c>
      <c r="OE26" s="71">
        <v>0</v>
      </c>
      <c r="OF26" s="71">
        <v>0</v>
      </c>
      <c r="OG26" s="71">
        <v>3</v>
      </c>
      <c r="OH26" s="71">
        <v>1</v>
      </c>
      <c r="OI26" s="71">
        <v>0</v>
      </c>
      <c r="OJ26" s="71">
        <v>1</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3</v>
      </c>
      <c r="PB26" s="71">
        <v>0</v>
      </c>
      <c r="PC26" s="71">
        <v>0</v>
      </c>
      <c r="PD26" s="71">
        <v>0</v>
      </c>
      <c r="PE26" s="71">
        <v>0</v>
      </c>
      <c r="PF26" s="71">
        <v>0</v>
      </c>
      <c r="PG26" s="71">
        <v>0</v>
      </c>
      <c r="PH26" s="71">
        <v>0</v>
      </c>
      <c r="PI26" s="71">
        <v>0</v>
      </c>
      <c r="PJ26" s="71">
        <v>0</v>
      </c>
      <c r="PK26" s="71">
        <v>0</v>
      </c>
      <c r="PL26" s="71">
        <v>0</v>
      </c>
      <c r="PM26" s="71">
        <v>0</v>
      </c>
      <c r="PN26" s="71">
        <v>3</v>
      </c>
      <c r="PO26" s="71">
        <v>0</v>
      </c>
      <c r="PP26" s="71">
        <v>1</v>
      </c>
      <c r="PQ26" s="71">
        <v>0</v>
      </c>
      <c r="PR26" s="71">
        <v>0</v>
      </c>
      <c r="PS26" s="71">
        <v>0</v>
      </c>
      <c r="PT26" s="71">
        <v>0</v>
      </c>
      <c r="PU26" s="71">
        <v>0</v>
      </c>
      <c r="PV26" s="71">
        <v>0</v>
      </c>
      <c r="PW26" s="71">
        <v>1</v>
      </c>
      <c r="PX26" s="71">
        <v>0</v>
      </c>
      <c r="PY26" s="71">
        <v>0</v>
      </c>
      <c r="PZ26" s="71">
        <v>4</v>
      </c>
      <c r="QA26" s="71">
        <v>0</v>
      </c>
      <c r="QB26" s="71">
        <v>2</v>
      </c>
      <c r="QC26" s="71">
        <v>0</v>
      </c>
      <c r="QD26" s="71">
        <v>0</v>
      </c>
      <c r="QE26" s="71">
        <v>0</v>
      </c>
      <c r="QF26" s="71">
        <v>0</v>
      </c>
      <c r="QG26" s="71">
        <v>3</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35</v>
      </c>
      <c r="QY26" s="71">
        <v>3</v>
      </c>
      <c r="QZ26" s="71">
        <v>2</v>
      </c>
      <c r="RA26" s="71">
        <v>1</v>
      </c>
      <c r="RB26" s="71">
        <v>3</v>
      </c>
      <c r="RC26" s="71">
        <v>0</v>
      </c>
      <c r="RD26" s="71">
        <v>3</v>
      </c>
      <c r="RE26" s="71">
        <v>1</v>
      </c>
      <c r="RF26" s="71">
        <v>0</v>
      </c>
      <c r="RG26" s="71">
        <v>1</v>
      </c>
      <c r="RH26" s="71">
        <v>4</v>
      </c>
      <c r="RI26" s="71">
        <v>2</v>
      </c>
      <c r="RJ26" s="71">
        <v>0</v>
      </c>
      <c r="RK26" s="71">
        <v>3</v>
      </c>
      <c r="RL26" s="71">
        <v>0</v>
      </c>
      <c r="RM26" s="71">
        <v>0</v>
      </c>
      <c r="RN26" s="71">
        <v>1</v>
      </c>
      <c r="RO26" s="71">
        <v>0</v>
      </c>
      <c r="RP26" s="71">
        <v>0</v>
      </c>
      <c r="RQ26" s="71">
        <v>0</v>
      </c>
      <c r="RR26" s="71">
        <v>0</v>
      </c>
      <c r="RS26" s="71">
        <v>35</v>
      </c>
      <c r="RT26" s="71">
        <v>4</v>
      </c>
      <c r="RU26" s="71">
        <v>2</v>
      </c>
      <c r="RV26" s="71">
        <v>1</v>
      </c>
      <c r="RW26" s="71">
        <v>3</v>
      </c>
      <c r="RX26" s="71">
        <v>0</v>
      </c>
      <c r="RY26" s="71">
        <v>3</v>
      </c>
      <c r="RZ26" s="71">
        <v>1</v>
      </c>
      <c r="SA26" s="71">
        <v>0</v>
      </c>
      <c r="SB26" s="71">
        <v>1</v>
      </c>
      <c r="SC26" s="71">
        <v>4</v>
      </c>
      <c r="SD26" s="71">
        <v>2</v>
      </c>
      <c r="SE26" s="71">
        <v>0</v>
      </c>
      <c r="SF26" s="71">
        <v>3</v>
      </c>
      <c r="SG26" s="71">
        <v>0</v>
      </c>
      <c r="SH26" s="71">
        <v>0</v>
      </c>
    </row>
    <row r="27" spans="1:502">
      <c r="A27" s="16" t="s">
        <v>2039</v>
      </c>
      <c r="B27" s="70">
        <v>19</v>
      </c>
      <c r="C27" s="70">
        <v>19</v>
      </c>
      <c r="D27" s="70">
        <v>1</v>
      </c>
      <c r="E27" s="70">
        <v>2022</v>
      </c>
      <c r="F27" s="70" t="s">
        <v>161</v>
      </c>
      <c r="G27" s="1073" t="s">
        <v>2020</v>
      </c>
      <c r="H27" s="70" t="s">
        <v>2021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2040</v>
      </c>
      <c r="B28" s="70">
        <v>20</v>
      </c>
      <c r="C28" s="70">
        <v>20</v>
      </c>
      <c r="D28" s="70">
        <v>1</v>
      </c>
      <c r="E28" s="70">
        <v>2023</v>
      </c>
      <c r="F28" s="70" t="s">
        <v>1539</v>
      </c>
      <c r="G28" s="1073" t="s">
        <v>2020</v>
      </c>
      <c r="H28" s="70" t="s">
        <v>2021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2041</v>
      </c>
      <c r="B29" s="70">
        <v>21</v>
      </c>
      <c r="C29" s="70">
        <v>21</v>
      </c>
      <c r="D29" s="70">
        <v>1</v>
      </c>
      <c r="E29" s="70">
        <v>2024</v>
      </c>
      <c r="F29" s="70" t="s">
        <v>1585</v>
      </c>
      <c r="G29" s="1073" t="s">
        <v>2020</v>
      </c>
      <c r="H29" s="70" t="s">
        <v>2021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2223</v>
      </c>
      <c r="G30" s="1073" t="s">
        <v>2020</v>
      </c>
      <c r="H30" s="70" t="s">
        <v>2021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2224</v>
      </c>
      <c r="G31" s="1073" t="s">
        <v>2020</v>
      </c>
      <c r="H31" s="70" t="s">
        <v>2021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2225</v>
      </c>
      <c r="G32" s="1073" t="s">
        <v>2020</v>
      </c>
      <c r="H32" s="70" t="s">
        <v>2021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2226</v>
      </c>
      <c r="G33" s="1073" t="s">
        <v>2020</v>
      </c>
      <c r="H33" s="70" t="s">
        <v>2021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2227</v>
      </c>
      <c r="G34" s="1073" t="s">
        <v>2020</v>
      </c>
      <c r="H34" s="70" t="s">
        <v>2021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2228</v>
      </c>
      <c r="G35" s="1073" t="s">
        <v>2020</v>
      </c>
      <c r="H35" s="70" t="s">
        <v>2021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2406</v>
      </c>
      <c r="B10" s="70">
        <v>2</v>
      </c>
      <c r="C10" s="70">
        <v>18</v>
      </c>
      <c r="D10" s="70">
        <v>2</v>
      </c>
      <c r="E10" s="70">
        <v>2024</v>
      </c>
      <c r="F10" s="70" t="s">
        <v>1585</v>
      </c>
      <c r="G10" s="1073" t="s">
        <v>2403</v>
      </c>
      <c r="H10" s="70" t="s">
        <v>2404</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2378</v>
      </c>
      <c r="B11" s="70">
        <v>3</v>
      </c>
      <c r="C11" s="70">
        <v>18</v>
      </c>
      <c r="D11" s="70">
        <v>3</v>
      </c>
      <c r="E11" s="70">
        <v>2024</v>
      </c>
      <c r="F11" s="70" t="s">
        <v>1585</v>
      </c>
      <c r="G11" s="1073" t="s">
        <v>2375</v>
      </c>
      <c r="H11" s="70" t="s">
        <v>2376</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1585</v>
      </c>
      <c r="G12" s="1073" t="s">
        <v>2387</v>
      </c>
      <c r="H12" s="70" t="s">
        <v>2388</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2310</v>
      </c>
      <c r="B13" s="70">
        <v>5</v>
      </c>
      <c r="C13" s="70">
        <v>18</v>
      </c>
      <c r="D13" s="70">
        <v>5</v>
      </c>
      <c r="E13" s="70">
        <v>2024</v>
      </c>
      <c r="F13" s="70" t="s">
        <v>1585</v>
      </c>
      <c r="G13" s="1073" t="s">
        <v>2307</v>
      </c>
      <c r="H13" s="70" t="s">
        <v>2308</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2410</v>
      </c>
      <c r="B14" s="70">
        <v>6</v>
      </c>
      <c r="C14" s="70">
        <v>18</v>
      </c>
      <c r="D14" s="70">
        <v>6</v>
      </c>
      <c r="E14" s="70">
        <v>2024</v>
      </c>
      <c r="F14" s="70" t="s">
        <v>1585</v>
      </c>
      <c r="G14" s="1073" t="s">
        <v>2407</v>
      </c>
      <c r="H14" s="70" t="s">
        <v>2408</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2334</v>
      </c>
      <c r="B15" s="70">
        <v>7</v>
      </c>
      <c r="C15" s="70">
        <v>18</v>
      </c>
      <c r="D15" s="70">
        <v>7</v>
      </c>
      <c r="E15" s="70">
        <v>2024</v>
      </c>
      <c r="F15" s="70" t="s">
        <v>1585</v>
      </c>
      <c r="G15" s="1073" t="s">
        <v>2331</v>
      </c>
      <c r="H15" s="70" t="s">
        <v>2332</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1585</v>
      </c>
      <c r="G16" s="1073" t="s">
        <v>2343</v>
      </c>
      <c r="H16" s="70" t="s">
        <v>2344</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1585</v>
      </c>
      <c r="G17" s="1073" t="s">
        <v>2379</v>
      </c>
      <c r="H17" s="70" t="s">
        <v>2380</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2338</v>
      </c>
      <c r="B18" s="70">
        <v>10</v>
      </c>
      <c r="C18" s="70">
        <v>18</v>
      </c>
      <c r="D18" s="70">
        <v>10</v>
      </c>
      <c r="E18" s="70">
        <v>2024</v>
      </c>
      <c r="F18" s="70" t="s">
        <v>1585</v>
      </c>
      <c r="G18" s="1073" t="s">
        <v>2335</v>
      </c>
      <c r="H18" s="70" t="s">
        <v>2336</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2318</v>
      </c>
      <c r="B19" s="70">
        <v>11</v>
      </c>
      <c r="C19" s="70">
        <v>18</v>
      </c>
      <c r="D19" s="70">
        <v>11</v>
      </c>
      <c r="E19" s="70">
        <v>2024</v>
      </c>
      <c r="F19" s="70" t="s">
        <v>1585</v>
      </c>
      <c r="G19" s="1073" t="s">
        <v>2315</v>
      </c>
      <c r="H19" s="70" t="s">
        <v>2316</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1700</v>
      </c>
      <c r="B20" s="70">
        <v>12</v>
      </c>
      <c r="C20" s="70">
        <v>18</v>
      </c>
      <c r="D20" s="70">
        <v>12</v>
      </c>
      <c r="E20" s="70">
        <v>2024</v>
      </c>
      <c r="F20" s="70" t="s">
        <v>1585</v>
      </c>
      <c r="G20" s="1073" t="s">
        <v>1679</v>
      </c>
      <c r="H20" s="70" t="s">
        <v>1680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1585</v>
      </c>
      <c r="G21" s="1073" t="s">
        <v>2351</v>
      </c>
      <c r="H21" s="70" t="s">
        <v>2352</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2041</v>
      </c>
      <c r="B22" s="70">
        <v>14</v>
      </c>
      <c r="C22" s="70">
        <v>18</v>
      </c>
      <c r="D22" s="70">
        <v>14</v>
      </c>
      <c r="E22" s="70">
        <v>2024</v>
      </c>
      <c r="F22" s="70" t="s">
        <v>1585</v>
      </c>
      <c r="G22" s="1073" t="s">
        <v>2020</v>
      </c>
      <c r="H22" s="70" t="s">
        <v>2021</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2342</v>
      </c>
      <c r="B23" s="70">
        <v>15</v>
      </c>
      <c r="C23" s="70">
        <v>18</v>
      </c>
      <c r="D23" s="70">
        <v>15</v>
      </c>
      <c r="E23" s="70">
        <v>2024</v>
      </c>
      <c r="F23" s="70" t="s">
        <v>1585</v>
      </c>
      <c r="G23" s="1073" t="s">
        <v>2339</v>
      </c>
      <c r="H23" s="70" t="s">
        <v>2340</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2394</v>
      </c>
      <c r="B24" s="70">
        <v>16</v>
      </c>
      <c r="C24" s="70">
        <v>18</v>
      </c>
      <c r="D24" s="70">
        <v>16</v>
      </c>
      <c r="E24" s="70">
        <v>2024</v>
      </c>
      <c r="F24" s="70" t="s">
        <v>1585</v>
      </c>
      <c r="G24" s="1073" t="s">
        <v>2391</v>
      </c>
      <c r="H24" s="70" t="s">
        <v>2392</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2386</v>
      </c>
      <c r="B25" s="70">
        <v>17</v>
      </c>
      <c r="C25" s="70">
        <v>18</v>
      </c>
      <c r="D25" s="70">
        <v>17</v>
      </c>
      <c r="E25" s="70">
        <v>2024</v>
      </c>
      <c r="F25" s="70" t="s">
        <v>1585</v>
      </c>
      <c r="G25" s="1073" t="s">
        <v>2383</v>
      </c>
      <c r="H25" s="70" t="s">
        <v>2384</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2302</v>
      </c>
      <c r="B26" s="70">
        <v>18</v>
      </c>
      <c r="C26" s="70">
        <v>18</v>
      </c>
      <c r="D26" s="70">
        <v>18</v>
      </c>
      <c r="E26" s="70">
        <v>2024</v>
      </c>
      <c r="F26" s="70" t="s">
        <v>1585</v>
      </c>
      <c r="G26" s="1073" t="s">
        <v>2299</v>
      </c>
      <c r="H26" s="70" t="s">
        <v>2300</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2374</v>
      </c>
      <c r="B27" s="70">
        <v>19</v>
      </c>
      <c r="C27" s="70">
        <v>18</v>
      </c>
      <c r="D27" s="70">
        <v>19</v>
      </c>
      <c r="E27" s="70">
        <v>2024</v>
      </c>
      <c r="F27" s="70" t="s">
        <v>1585</v>
      </c>
      <c r="G27" s="1073" t="s">
        <v>2371</v>
      </c>
      <c r="H27" s="70" t="s">
        <v>2372</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2358</v>
      </c>
      <c r="B28" s="70">
        <v>20</v>
      </c>
      <c r="C28" s="70">
        <v>18</v>
      </c>
      <c r="D28" s="70">
        <v>20</v>
      </c>
      <c r="E28" s="70">
        <v>2024</v>
      </c>
      <c r="F28" s="70" t="s">
        <v>1585</v>
      </c>
      <c r="G28" s="1073" t="s">
        <v>2355</v>
      </c>
      <c r="H28" s="70" t="s">
        <v>2356</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2362</v>
      </c>
      <c r="B29" s="70">
        <v>21</v>
      </c>
      <c r="C29" s="70">
        <v>18</v>
      </c>
      <c r="D29" s="70">
        <v>21</v>
      </c>
      <c r="E29" s="70">
        <v>2024</v>
      </c>
      <c r="F29" s="70" t="s">
        <v>1585</v>
      </c>
      <c r="G29" s="1073" t="s">
        <v>2359</v>
      </c>
      <c r="H29" s="70" t="s">
        <v>2360</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1585</v>
      </c>
      <c r="G30" s="1073" t="s">
        <v>2319</v>
      </c>
      <c r="H30" s="70" t="s">
        <v>2320</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2330</v>
      </c>
      <c r="B31" s="70">
        <v>23</v>
      </c>
      <c r="C31" s="70">
        <v>18</v>
      </c>
      <c r="D31" s="70">
        <v>23</v>
      </c>
      <c r="E31" s="70">
        <v>2024</v>
      </c>
      <c r="F31" s="70" t="s">
        <v>1585</v>
      </c>
      <c r="G31" s="1073" t="s">
        <v>2327</v>
      </c>
      <c r="H31" s="70" t="s">
        <v>2328</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2298</v>
      </c>
      <c r="B32" s="70">
        <v>24</v>
      </c>
      <c r="C32" s="70">
        <v>18</v>
      </c>
      <c r="D32" s="70">
        <v>24</v>
      </c>
      <c r="E32" s="70">
        <v>2024</v>
      </c>
      <c r="F32" s="70" t="s">
        <v>1585</v>
      </c>
      <c r="G32" s="1073" t="s">
        <v>2295</v>
      </c>
      <c r="H32" s="70" t="s">
        <v>2296</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2414</v>
      </c>
      <c r="B33" s="70">
        <v>25</v>
      </c>
      <c r="C33" s="70">
        <v>18</v>
      </c>
      <c r="D33" s="70">
        <v>25</v>
      </c>
      <c r="E33" s="70">
        <v>2024</v>
      </c>
      <c r="F33" s="70" t="s">
        <v>1585</v>
      </c>
      <c r="G33" s="1073" t="s">
        <v>2411</v>
      </c>
      <c r="H33" s="70" t="s">
        <v>2412</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2366</v>
      </c>
      <c r="B34" s="70">
        <v>26</v>
      </c>
      <c r="C34" s="70">
        <v>18</v>
      </c>
      <c r="D34" s="70">
        <v>26</v>
      </c>
      <c r="E34" s="70">
        <v>2024</v>
      </c>
      <c r="F34" s="70" t="s">
        <v>1585</v>
      </c>
      <c r="G34" s="1073" t="s">
        <v>2363</v>
      </c>
      <c r="H34" s="70" t="s">
        <v>2364</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1585</v>
      </c>
      <c r="G35" s="1073" t="s">
        <v>2323</v>
      </c>
      <c r="H35" s="70" t="s">
        <v>2324</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2402</v>
      </c>
      <c r="B36" s="70">
        <v>28</v>
      </c>
      <c r="C36" s="70">
        <v>18</v>
      </c>
      <c r="D36" s="70">
        <v>28</v>
      </c>
      <c r="E36" s="70">
        <v>2024</v>
      </c>
      <c r="F36" s="70" t="s">
        <v>1585</v>
      </c>
      <c r="G36" s="1073" t="s">
        <v>2399</v>
      </c>
      <c r="H36" s="70" t="s">
        <v>2400</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2398</v>
      </c>
      <c r="B37" s="70">
        <v>29</v>
      </c>
      <c r="C37" s="70">
        <v>18</v>
      </c>
      <c r="D37" s="70">
        <v>29</v>
      </c>
      <c r="E37" s="70">
        <v>2024</v>
      </c>
      <c r="F37" s="70" t="s">
        <v>1585</v>
      </c>
      <c r="G37" s="1073" t="s">
        <v>2395</v>
      </c>
      <c r="H37" s="70" t="s">
        <v>2396</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2370</v>
      </c>
      <c r="B38" s="70">
        <v>30</v>
      </c>
      <c r="C38" s="70">
        <v>18</v>
      </c>
      <c r="D38" s="70">
        <v>30</v>
      </c>
      <c r="E38" s="70">
        <v>2024</v>
      </c>
      <c r="F38" s="70" t="s">
        <v>1585</v>
      </c>
      <c r="G38" s="1073" t="s">
        <v>2367</v>
      </c>
      <c r="H38" s="70" t="s">
        <v>2368</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2306</v>
      </c>
      <c r="B39" s="70">
        <v>31</v>
      </c>
      <c r="C39" s="70">
        <v>18</v>
      </c>
      <c r="D39" s="70">
        <v>31</v>
      </c>
      <c r="E39" s="70">
        <v>2024</v>
      </c>
      <c r="F39" s="70" t="s">
        <v>1585</v>
      </c>
      <c r="G39" s="1073" t="s">
        <v>2303</v>
      </c>
      <c r="H39" s="70" t="s">
        <v>2304</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2350</v>
      </c>
      <c r="B40" s="70">
        <v>32</v>
      </c>
      <c r="C40" s="70">
        <v>18</v>
      </c>
      <c r="D40" s="70">
        <v>32</v>
      </c>
      <c r="E40" s="70">
        <v>2024</v>
      </c>
      <c r="F40" s="70" t="s">
        <v>1585</v>
      </c>
      <c r="G40" s="1073" t="s">
        <v>2347</v>
      </c>
      <c r="H40" s="70" t="s">
        <v>2348</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2314</v>
      </c>
      <c r="B41" s="70">
        <v>33</v>
      </c>
      <c r="C41" s="70">
        <v>18</v>
      </c>
      <c r="D41" s="70">
        <v>33</v>
      </c>
      <c r="E41" s="70">
        <v>2024</v>
      </c>
      <c r="F41" s="70" t="s">
        <v>1585</v>
      </c>
      <c r="G41" s="1073" t="s">
        <v>2311</v>
      </c>
      <c r="H41" s="70" t="s">
        <v>2312</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1584</v>
      </c>
      <c r="B42" s="70">
        <v>34</v>
      </c>
      <c r="C42" s="70">
        <v>18</v>
      </c>
      <c r="D42" s="70">
        <v>34</v>
      </c>
      <c r="E42" s="70">
        <v>2024</v>
      </c>
      <c r="F42" s="70" t="s">
        <v>1585</v>
      </c>
      <c r="G42" s="1073" t="s">
        <v>1563</v>
      </c>
      <c r="H42" s="70" t="s">
        <v>1564</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2236</v>
      </c>
      <c r="B43" s="70">
        <v>35</v>
      </c>
      <c r="C43" s="70">
        <v>18</v>
      </c>
      <c r="D43" s="70">
        <v>35</v>
      </c>
      <c r="E43" s="70">
        <v>2024</v>
      </c>
      <c r="F43" s="70" t="s">
        <v>1585</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2236</v>
      </c>
      <c r="B44" s="70">
        <v>36</v>
      </c>
      <c r="C44" s="70">
        <v>18</v>
      </c>
      <c r="D44" s="70">
        <v>36</v>
      </c>
      <c r="E44" s="70">
        <v>2024</v>
      </c>
      <c r="F44" s="70" t="s">
        <v>1585</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2236</v>
      </c>
      <c r="B45" s="70">
        <v>37</v>
      </c>
      <c r="C45" s="70">
        <v>18</v>
      </c>
      <c r="D45" s="70">
        <v>37</v>
      </c>
      <c r="E45" s="70">
        <v>2024</v>
      </c>
      <c r="F45" s="70" t="s">
        <v>1585</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2236</v>
      </c>
      <c r="B46" s="70">
        <v>38</v>
      </c>
      <c r="C46" s="70">
        <v>18</v>
      </c>
      <c r="D46" s="70">
        <v>38</v>
      </c>
      <c r="E46" s="70">
        <v>2024</v>
      </c>
      <c r="F46" s="70" t="s">
        <v>1585</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2236</v>
      </c>
      <c r="B47" s="70">
        <v>39</v>
      </c>
      <c r="C47" s="70">
        <v>18</v>
      </c>
      <c r="D47" s="70">
        <v>39</v>
      </c>
      <c r="E47" s="70">
        <v>2024</v>
      </c>
      <c r="F47" s="70" t="s">
        <v>1585</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2236</v>
      </c>
      <c r="B48" s="70">
        <v>40</v>
      </c>
      <c r="C48" s="70">
        <v>18</v>
      </c>
      <c r="D48" s="70">
        <v>40</v>
      </c>
      <c r="E48" s="70">
        <v>2024</v>
      </c>
      <c r="F48" s="70" t="s">
        <v>1585</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2236</v>
      </c>
      <c r="B49" s="70">
        <v>41</v>
      </c>
      <c r="C49" s="70">
        <v>18</v>
      </c>
      <c r="D49" s="70">
        <v>41</v>
      </c>
      <c r="E49" s="70">
        <v>2024</v>
      </c>
      <c r="F49" s="70" t="s">
        <v>1585</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2236</v>
      </c>
      <c r="B50" s="70">
        <v>42</v>
      </c>
      <c r="C50" s="70">
        <v>18</v>
      </c>
      <c r="D50" s="70">
        <v>42</v>
      </c>
      <c r="E50" s="70">
        <v>2024</v>
      </c>
      <c r="F50" s="70" t="s">
        <v>1585</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2236</v>
      </c>
      <c r="B51" s="70">
        <v>43</v>
      </c>
      <c r="C51" s="70">
        <v>18</v>
      </c>
      <c r="D51" s="70">
        <v>43</v>
      </c>
      <c r="E51" s="70">
        <v>2024</v>
      </c>
      <c r="F51" s="70" t="s">
        <v>1585</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2236</v>
      </c>
      <c r="B52" s="70">
        <v>44</v>
      </c>
      <c r="C52" s="70">
        <v>18</v>
      </c>
      <c r="D52" s="70">
        <v>44</v>
      </c>
      <c r="E52" s="70">
        <v>2024</v>
      </c>
      <c r="F52" s="70" t="s">
        <v>1585</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2236</v>
      </c>
      <c r="B53" s="70">
        <v>45</v>
      </c>
      <c r="C53" s="70">
        <v>18</v>
      </c>
      <c r="D53" s="70">
        <v>45</v>
      </c>
      <c r="E53" s="70">
        <v>2024</v>
      </c>
      <c r="F53" s="70" t="s">
        <v>1585</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2236</v>
      </c>
      <c r="B54" s="70">
        <v>46</v>
      </c>
      <c r="C54" s="70">
        <v>18</v>
      </c>
      <c r="D54" s="70">
        <v>46</v>
      </c>
      <c r="E54" s="70">
        <v>2024</v>
      </c>
      <c r="F54" s="70" t="s">
        <v>1585</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2236</v>
      </c>
      <c r="B55" s="70">
        <v>47</v>
      </c>
      <c r="C55" s="70">
        <v>18</v>
      </c>
      <c r="D55" s="70">
        <v>47</v>
      </c>
      <c r="E55" s="70">
        <v>2024</v>
      </c>
      <c r="F55" s="70" t="s">
        <v>1585</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2236</v>
      </c>
      <c r="B56" s="70">
        <v>48</v>
      </c>
      <c r="C56" s="70">
        <v>18</v>
      </c>
      <c r="D56" s="70">
        <v>48</v>
      </c>
      <c r="E56" s="70">
        <v>2024</v>
      </c>
      <c r="F56" s="70" t="s">
        <v>1585</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2236</v>
      </c>
      <c r="B57" s="70">
        <v>49</v>
      </c>
      <c r="C57" s="70">
        <v>18</v>
      </c>
      <c r="D57" s="70">
        <v>49</v>
      </c>
      <c r="E57" s="70">
        <v>2024</v>
      </c>
      <c r="F57" s="70" t="s">
        <v>1585</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2236</v>
      </c>
      <c r="B58" s="70">
        <v>50</v>
      </c>
      <c r="C58" s="70">
        <v>18</v>
      </c>
      <c r="D58" s="70">
        <v>50</v>
      </c>
      <c r="E58" s="70">
        <v>2024</v>
      </c>
      <c r="F58" s="70" t="s">
        <v>1585</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2236</v>
      </c>
      <c r="B59" s="70">
        <v>51</v>
      </c>
      <c r="C59" s="70">
        <v>18</v>
      </c>
      <c r="D59" s="70">
        <v>51</v>
      </c>
      <c r="E59" s="70">
        <v>2024</v>
      </c>
      <c r="F59" s="70" t="s">
        <v>1585</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2236</v>
      </c>
      <c r="B60" s="70">
        <v>52</v>
      </c>
      <c r="C60" s="70">
        <v>18</v>
      </c>
      <c r="D60" s="70">
        <v>52</v>
      </c>
      <c r="E60" s="70">
        <v>2024</v>
      </c>
      <c r="F60" s="70" t="s">
        <v>1585</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2236</v>
      </c>
      <c r="B61" s="70">
        <v>53</v>
      </c>
      <c r="C61" s="70">
        <v>18</v>
      </c>
      <c r="D61" s="70">
        <v>53</v>
      </c>
      <c r="E61" s="70">
        <v>2024</v>
      </c>
      <c r="F61" s="70" t="s">
        <v>1585</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2236</v>
      </c>
      <c r="B62" s="70">
        <v>54</v>
      </c>
      <c r="C62" s="70">
        <v>18</v>
      </c>
      <c r="D62" s="70">
        <v>54</v>
      </c>
      <c r="E62" s="70">
        <v>2024</v>
      </c>
      <c r="F62" s="70" t="s">
        <v>1585</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2236</v>
      </c>
      <c r="B63" s="70">
        <v>55</v>
      </c>
      <c r="C63" s="70">
        <v>18</v>
      </c>
      <c r="D63" s="70">
        <v>55</v>
      </c>
      <c r="E63" s="70">
        <v>2024</v>
      </c>
      <c r="F63" s="70" t="s">
        <v>1585</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2236</v>
      </c>
      <c r="B64" s="70">
        <v>56</v>
      </c>
      <c r="C64" s="70">
        <v>18</v>
      </c>
      <c r="D64" s="70">
        <v>56</v>
      </c>
      <c r="E64" s="70">
        <v>2024</v>
      </c>
      <c r="F64" s="70" t="s">
        <v>1585</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2236</v>
      </c>
      <c r="B65" s="70">
        <v>57</v>
      </c>
      <c r="C65" s="70">
        <v>18</v>
      </c>
      <c r="D65" s="70">
        <v>57</v>
      </c>
      <c r="E65" s="70">
        <v>2024</v>
      </c>
      <c r="F65" s="70" t="s">
        <v>1585</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2236</v>
      </c>
      <c r="B66" s="70">
        <v>58</v>
      </c>
      <c r="C66" s="70">
        <v>18</v>
      </c>
      <c r="D66" s="70">
        <v>58</v>
      </c>
      <c r="E66" s="70">
        <v>2024</v>
      </c>
      <c r="F66" s="70" t="s">
        <v>1585</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2236</v>
      </c>
      <c r="B67" s="70">
        <v>59</v>
      </c>
      <c r="C67" s="70">
        <v>18</v>
      </c>
      <c r="D67" s="70">
        <v>59</v>
      </c>
      <c r="E67" s="70">
        <v>2024</v>
      </c>
      <c r="F67" s="70" t="s">
        <v>1585</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2236</v>
      </c>
      <c r="B68" s="70">
        <v>60</v>
      </c>
      <c r="C68" s="70">
        <v>18</v>
      </c>
      <c r="D68" s="70">
        <v>60</v>
      </c>
      <c r="E68" s="70">
        <v>2024</v>
      </c>
      <c r="F68" s="70" t="s">
        <v>1585</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2236</v>
      </c>
      <c r="B69" s="70">
        <v>61</v>
      </c>
      <c r="C69" s="70">
        <v>18</v>
      </c>
      <c r="D69" s="70">
        <v>61</v>
      </c>
      <c r="E69" s="70">
        <v>2024</v>
      </c>
      <c r="F69" s="70" t="s">
        <v>1585</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2236</v>
      </c>
      <c r="B70" s="70">
        <v>62</v>
      </c>
      <c r="C70" s="70">
        <v>18</v>
      </c>
      <c r="D70" s="70">
        <v>62</v>
      </c>
      <c r="E70" s="70">
        <v>2024</v>
      </c>
      <c r="F70" s="70" t="s">
        <v>1585</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2236</v>
      </c>
      <c r="B71" s="70">
        <v>63</v>
      </c>
      <c r="C71" s="70">
        <v>18</v>
      </c>
      <c r="D71" s="70">
        <v>63</v>
      </c>
      <c r="E71" s="70">
        <v>2024</v>
      </c>
      <c r="F71" s="70" t="s">
        <v>1585</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2405</v>
      </c>
      <c r="B190" s="70">
        <v>182</v>
      </c>
      <c r="C190" s="70">
        <v>16</v>
      </c>
      <c r="D190" s="70">
        <v>2</v>
      </c>
      <c r="E190" s="70">
        <v>2022</v>
      </c>
      <c r="F190" s="70" t="s">
        <v>161</v>
      </c>
      <c r="G190" s="1073" t="s">
        <v>2403</v>
      </c>
      <c r="H190" s="70" t="s">
        <v>2404</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2377</v>
      </c>
      <c r="B191" s="70">
        <v>183</v>
      </c>
      <c r="C191" s="70">
        <v>16</v>
      </c>
      <c r="D191" s="70">
        <v>3</v>
      </c>
      <c r="E191" s="70">
        <v>2022</v>
      </c>
      <c r="F191" s="70" t="s">
        <v>161</v>
      </c>
      <c r="G191" s="1073" t="s">
        <v>2375</v>
      </c>
      <c r="H191" s="70" t="s">
        <v>2376</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2309</v>
      </c>
      <c r="B193" s="70">
        <v>185</v>
      </c>
      <c r="C193" s="70">
        <v>16</v>
      </c>
      <c r="D193" s="70">
        <v>5</v>
      </c>
      <c r="E193" s="70">
        <v>2022</v>
      </c>
      <c r="F193" s="70" t="s">
        <v>161</v>
      </c>
      <c r="G193" s="1073" t="s">
        <v>2307</v>
      </c>
      <c r="H193" s="70" t="s">
        <v>2308</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2409</v>
      </c>
      <c r="B194" s="70">
        <v>186</v>
      </c>
      <c r="C194" s="70">
        <v>16</v>
      </c>
      <c r="D194" s="70">
        <v>6</v>
      </c>
      <c r="E194" s="70">
        <v>2022</v>
      </c>
      <c r="F194" s="70" t="s">
        <v>161</v>
      </c>
      <c r="G194" s="1073" t="s">
        <v>2407</v>
      </c>
      <c r="H194" s="70" t="s">
        <v>2408</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2333</v>
      </c>
      <c r="B195" s="70">
        <v>187</v>
      </c>
      <c r="C195" s="70">
        <v>16</v>
      </c>
      <c r="D195" s="70">
        <v>7</v>
      </c>
      <c r="E195" s="70">
        <v>2022</v>
      </c>
      <c r="F195" s="70" t="s">
        <v>161</v>
      </c>
      <c r="G195" s="1073" t="s">
        <v>2331</v>
      </c>
      <c r="H195" s="70" t="s">
        <v>2332</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2337</v>
      </c>
      <c r="B198" s="70">
        <v>190</v>
      </c>
      <c r="C198" s="70">
        <v>16</v>
      </c>
      <c r="D198" s="70">
        <v>10</v>
      </c>
      <c r="E198" s="70">
        <v>2022</v>
      </c>
      <c r="F198" s="70" t="s">
        <v>161</v>
      </c>
      <c r="G198" s="1073" t="s">
        <v>2335</v>
      </c>
      <c r="H198" s="70" t="s">
        <v>2336</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2317</v>
      </c>
      <c r="B199" s="70">
        <v>191</v>
      </c>
      <c r="C199" s="70">
        <v>16</v>
      </c>
      <c r="D199" s="70">
        <v>11</v>
      </c>
      <c r="E199" s="70">
        <v>2022</v>
      </c>
      <c r="F199" s="70" t="s">
        <v>161</v>
      </c>
      <c r="G199" s="1073" t="s">
        <v>2315</v>
      </c>
      <c r="H199" s="70" t="s">
        <v>2316</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1698</v>
      </c>
      <c r="B200" s="70">
        <v>192</v>
      </c>
      <c r="C200" s="70">
        <v>16</v>
      </c>
      <c r="D200" s="70">
        <v>12</v>
      </c>
      <c r="E200" s="70">
        <v>2022</v>
      </c>
      <c r="F200" s="70" t="s">
        <v>161</v>
      </c>
      <c r="G200" s="1073" t="s">
        <v>1679</v>
      </c>
      <c r="H200" s="70" t="s">
        <v>1680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2039</v>
      </c>
      <c r="B202" s="70">
        <v>194</v>
      </c>
      <c r="C202" s="70">
        <v>16</v>
      </c>
      <c r="D202" s="70">
        <v>14</v>
      </c>
      <c r="E202" s="70">
        <v>2022</v>
      </c>
      <c r="F202" s="70" t="s">
        <v>161</v>
      </c>
      <c r="G202" s="1073" t="s">
        <v>2020</v>
      </c>
      <c r="H202" s="70" t="s">
        <v>2021</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2341</v>
      </c>
      <c r="B203" s="70">
        <v>195</v>
      </c>
      <c r="C203" s="70">
        <v>16</v>
      </c>
      <c r="D203" s="70">
        <v>15</v>
      </c>
      <c r="E203" s="70">
        <v>2022</v>
      </c>
      <c r="F203" s="70" t="s">
        <v>161</v>
      </c>
      <c r="G203" s="1073" t="s">
        <v>2339</v>
      </c>
      <c r="H203" s="70" t="s">
        <v>2340</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2393</v>
      </c>
      <c r="B204" s="70">
        <v>196</v>
      </c>
      <c r="C204" s="70">
        <v>16</v>
      </c>
      <c r="D204" s="70">
        <v>16</v>
      </c>
      <c r="E204" s="70">
        <v>2022</v>
      </c>
      <c r="F204" s="70" t="s">
        <v>161</v>
      </c>
      <c r="G204" s="1073" t="s">
        <v>2391</v>
      </c>
      <c r="H204" s="70" t="s">
        <v>2392</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2385</v>
      </c>
      <c r="B205" s="70">
        <v>197</v>
      </c>
      <c r="C205" s="70">
        <v>16</v>
      </c>
      <c r="D205" s="70">
        <v>17</v>
      </c>
      <c r="E205" s="70">
        <v>2022</v>
      </c>
      <c r="F205" s="70" t="s">
        <v>161</v>
      </c>
      <c r="G205" s="1073" t="s">
        <v>2383</v>
      </c>
      <c r="H205" s="70" t="s">
        <v>2384</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2301</v>
      </c>
      <c r="B206" s="70">
        <v>198</v>
      </c>
      <c r="C206" s="70">
        <v>16</v>
      </c>
      <c r="D206" s="70">
        <v>18</v>
      </c>
      <c r="E206" s="70">
        <v>2022</v>
      </c>
      <c r="F206" s="70" t="s">
        <v>161</v>
      </c>
      <c r="G206" s="1073" t="s">
        <v>2299</v>
      </c>
      <c r="H206" s="70" t="s">
        <v>2300</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2373</v>
      </c>
      <c r="B207" s="70">
        <v>199</v>
      </c>
      <c r="C207" s="70">
        <v>16</v>
      </c>
      <c r="D207" s="70">
        <v>19</v>
      </c>
      <c r="E207" s="70">
        <v>2022</v>
      </c>
      <c r="F207" s="70" t="s">
        <v>161</v>
      </c>
      <c r="G207" s="1073" t="s">
        <v>2371</v>
      </c>
      <c r="H207" s="70" t="s">
        <v>2372</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2357</v>
      </c>
      <c r="B208" s="70">
        <v>200</v>
      </c>
      <c r="C208" s="70">
        <v>16</v>
      </c>
      <c r="D208" s="70">
        <v>20</v>
      </c>
      <c r="E208" s="70">
        <v>2022</v>
      </c>
      <c r="F208" s="70" t="s">
        <v>161</v>
      </c>
      <c r="G208" s="1073" t="s">
        <v>2355</v>
      </c>
      <c r="H208" s="70" t="s">
        <v>2356</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2361</v>
      </c>
      <c r="B209" s="70">
        <v>201</v>
      </c>
      <c r="C209" s="70">
        <v>16</v>
      </c>
      <c r="D209" s="70">
        <v>21</v>
      </c>
      <c r="E209" s="70">
        <v>2022</v>
      </c>
      <c r="F209" s="70" t="s">
        <v>161</v>
      </c>
      <c r="G209" s="1073" t="s">
        <v>2359</v>
      </c>
      <c r="H209" s="70" t="s">
        <v>2360</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2329</v>
      </c>
      <c r="B211" s="70">
        <v>203</v>
      </c>
      <c r="C211" s="70">
        <v>16</v>
      </c>
      <c r="D211" s="70">
        <v>23</v>
      </c>
      <c r="E211" s="70">
        <v>2022</v>
      </c>
      <c r="F211" s="70" t="s">
        <v>161</v>
      </c>
      <c r="G211" s="1073" t="s">
        <v>2327</v>
      </c>
      <c r="H211" s="70" t="s">
        <v>2328</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2297</v>
      </c>
      <c r="B212" s="70">
        <v>204</v>
      </c>
      <c r="C212" s="70">
        <v>16</v>
      </c>
      <c r="D212" s="70">
        <v>24</v>
      </c>
      <c r="E212" s="70">
        <v>2022</v>
      </c>
      <c r="F212" s="70" t="s">
        <v>161</v>
      </c>
      <c r="G212" s="1073" t="s">
        <v>2295</v>
      </c>
      <c r="H212" s="70" t="s">
        <v>2296</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2413</v>
      </c>
      <c r="B213" s="70">
        <v>205</v>
      </c>
      <c r="C213" s="70">
        <v>16</v>
      </c>
      <c r="D213" s="70">
        <v>25</v>
      </c>
      <c r="E213" s="70">
        <v>2022</v>
      </c>
      <c r="F213" s="70" t="s">
        <v>161</v>
      </c>
      <c r="G213" s="1073" t="s">
        <v>2411</v>
      </c>
      <c r="H213" s="70" t="s">
        <v>2412</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2365</v>
      </c>
      <c r="B214" s="70">
        <v>206</v>
      </c>
      <c r="C214" s="70">
        <v>16</v>
      </c>
      <c r="D214" s="70">
        <v>26</v>
      </c>
      <c r="E214" s="70">
        <v>2022</v>
      </c>
      <c r="F214" s="70" t="s">
        <v>161</v>
      </c>
      <c r="G214" s="1073" t="s">
        <v>2363</v>
      </c>
      <c r="H214" s="70" t="s">
        <v>2364</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2401</v>
      </c>
      <c r="B216" s="70">
        <v>208</v>
      </c>
      <c r="C216" s="70">
        <v>16</v>
      </c>
      <c r="D216" s="70">
        <v>28</v>
      </c>
      <c r="E216" s="70">
        <v>2022</v>
      </c>
      <c r="F216" s="70" t="s">
        <v>161</v>
      </c>
      <c r="G216" s="1073" t="s">
        <v>2399</v>
      </c>
      <c r="H216" s="70" t="s">
        <v>2400</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2397</v>
      </c>
      <c r="B217" s="70">
        <v>209</v>
      </c>
      <c r="C217" s="70">
        <v>16</v>
      </c>
      <c r="D217" s="70">
        <v>29</v>
      </c>
      <c r="E217" s="70">
        <v>2022</v>
      </c>
      <c r="F217" s="70" t="s">
        <v>161</v>
      </c>
      <c r="G217" s="1073" t="s">
        <v>2395</v>
      </c>
      <c r="H217" s="70" t="s">
        <v>2396</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2369</v>
      </c>
      <c r="B218" s="70">
        <v>210</v>
      </c>
      <c r="C218" s="70">
        <v>16</v>
      </c>
      <c r="D218" s="70">
        <v>30</v>
      </c>
      <c r="E218" s="70">
        <v>2022</v>
      </c>
      <c r="F218" s="70" t="s">
        <v>161</v>
      </c>
      <c r="G218" s="1073" t="s">
        <v>2367</v>
      </c>
      <c r="H218" s="70" t="s">
        <v>2368</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2305</v>
      </c>
      <c r="B219" s="70">
        <v>211</v>
      </c>
      <c r="C219" s="70">
        <v>16</v>
      </c>
      <c r="D219" s="70">
        <v>31</v>
      </c>
      <c r="E219" s="70">
        <v>2022</v>
      </c>
      <c r="F219" s="70" t="s">
        <v>161</v>
      </c>
      <c r="G219" s="1073" t="s">
        <v>2303</v>
      </c>
      <c r="H219" s="70" t="s">
        <v>2304</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2349</v>
      </c>
      <c r="B220" s="70">
        <v>212</v>
      </c>
      <c r="C220" s="70">
        <v>16</v>
      </c>
      <c r="D220" s="70">
        <v>32</v>
      </c>
      <c r="E220" s="70">
        <v>2022</v>
      </c>
      <c r="F220" s="70" t="s">
        <v>161</v>
      </c>
      <c r="G220" s="1073" t="s">
        <v>2347</v>
      </c>
      <c r="H220" s="70" t="s">
        <v>2348</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2313</v>
      </c>
      <c r="B221" s="70">
        <v>213</v>
      </c>
      <c r="C221" s="70">
        <v>16</v>
      </c>
      <c r="D221" s="70">
        <v>33</v>
      </c>
      <c r="E221" s="70">
        <v>2022</v>
      </c>
      <c r="F221" s="70" t="s">
        <v>161</v>
      </c>
      <c r="G221" s="1073" t="s">
        <v>2311</v>
      </c>
      <c r="H221" s="70" t="s">
        <v>2312</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1582</v>
      </c>
      <c r="B222" s="70">
        <v>214</v>
      </c>
      <c r="C222" s="70">
        <v>16</v>
      </c>
      <c r="D222" s="70">
        <v>34</v>
      </c>
      <c r="E222" s="70">
        <v>2022</v>
      </c>
      <c r="F222" s="70" t="s">
        <v>161</v>
      </c>
      <c r="G222" s="1073" t="s">
        <v>1563</v>
      </c>
      <c r="H222" s="70" t="s">
        <v>1564</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2238</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2238</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2238</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2238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2238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2238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2238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2238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2238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2238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2238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2238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2238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2238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2238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2238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2238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2238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2238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2238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2238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2238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2238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2238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2238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2238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2238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2238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2238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2020</v>
      </c>
      <c r="H6" s="77" t="s">
        <v>2021</v>
      </c>
      <c r="I6" s="77" t="s">
        <v>2416</v>
      </c>
      <c r="J6" s="77" t="s">
        <v>2417</v>
      </c>
      <c r="K6" s="1080">
        <v>1</v>
      </c>
      <c r="L6" s="1081">
        <v>17</v>
      </c>
      <c r="M6" s="1044"/>
      <c r="N6" s="988">
        <v>1</v>
      </c>
      <c r="O6" s="77" t="s">
        <v>1563</v>
      </c>
      <c r="P6" s="77" t="s">
        <v>1564</v>
      </c>
      <c r="Q6" s="77" t="s">
        <v>1501</v>
      </c>
      <c r="R6" s="16"/>
      <c r="S6" s="77">
        <v>1</v>
      </c>
      <c r="T6" s="77" t="s">
        <v>2020</v>
      </c>
      <c r="U6" s="77" t="s">
        <v>2021</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2403</v>
      </c>
      <c r="AE7" s="77" t="s">
        <v>2404</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2375</v>
      </c>
      <c r="AE8" s="77" t="s">
        <v>2376</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2387</v>
      </c>
      <c r="AE9" s="77" t="s">
        <v>2388</v>
      </c>
      <c r="AF9" s="77" t="s">
        <v>1501</v>
      </c>
    </row>
    <row r="10" spans="1:32" ht="12">
      <c r="A10" s="16"/>
      <c r="B10" s="16"/>
      <c r="C10" s="16"/>
      <c r="D10" s="16"/>
      <c r="F10" s="75" t="s">
        <v>1501</v>
      </c>
      <c r="G10" s="76" t="s">
        <v>2020</v>
      </c>
      <c r="H10" s="77" t="s">
        <v>2021</v>
      </c>
      <c r="I10" s="77" t="s">
        <v>2416</v>
      </c>
      <c r="J10" s="77" t="s">
        <v>2417</v>
      </c>
      <c r="K10" s="1079">
        <v>1</v>
      </c>
      <c r="L10" s="1045">
        <v>17</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2307</v>
      </c>
      <c r="AE10" s="77" t="s">
        <v>2308</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2407</v>
      </c>
      <c r="AE11" s="77" t="s">
        <v>2408</v>
      </c>
      <c r="AF11" s="77" t="s">
        <v>1501</v>
      </c>
    </row>
    <row r="12" spans="1:32" ht="12">
      <c r="A12" s="16"/>
      <c r="B12" s="16"/>
      <c r="C12" s="16"/>
      <c r="D12" s="16"/>
      <c r="F12" s="75" t="s">
        <v>1505</v>
      </c>
      <c r="G12" s="76" t="s">
        <v>2020</v>
      </c>
      <c r="H12" s="77"/>
      <c r="I12" s="77" t="s">
        <v>2020</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2331</v>
      </c>
      <c r="AE12" s="77" t="s">
        <v>2332</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2335</v>
      </c>
      <c r="AE15" s="77" t="s">
        <v>2336</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2315</v>
      </c>
      <c r="AE16" s="77" t="s">
        <v>2316</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1679</v>
      </c>
      <c r="AE17" s="77" t="s">
        <v>1680</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2020</v>
      </c>
      <c r="AE19" s="77" t="s">
        <v>2021</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2339</v>
      </c>
      <c r="AE20" s="77" t="s">
        <v>2340</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2391</v>
      </c>
      <c r="AE21" s="77" t="s">
        <v>2392</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2383</v>
      </c>
      <c r="AE22" s="77" t="s">
        <v>2384</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2299</v>
      </c>
      <c r="AE23" s="77" t="s">
        <v>2300</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2371</v>
      </c>
      <c r="AE24" s="77" t="s">
        <v>2372</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2355</v>
      </c>
      <c r="AE25" s="77" t="s">
        <v>2356</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2359</v>
      </c>
      <c r="AE26" s="77" t="s">
        <v>2360</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2327</v>
      </c>
      <c r="AE28" s="77" t="s">
        <v>2328</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2295</v>
      </c>
      <c r="AE29" s="77" t="s">
        <v>2296</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2411</v>
      </c>
      <c r="AE30" s="77" t="s">
        <v>2412</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2363</v>
      </c>
      <c r="AE31" s="77" t="s">
        <v>2364</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2399</v>
      </c>
      <c r="AE33" s="77" t="s">
        <v>2400</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2395</v>
      </c>
      <c r="AE34" s="77" t="s">
        <v>2396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2367</v>
      </c>
      <c r="AE35" s="77" t="s">
        <v>2368</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2303</v>
      </c>
      <c r="AE36" s="77" t="s">
        <v>2304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2347</v>
      </c>
      <c r="AE37" s="77" t="s">
        <v>2348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2311</v>
      </c>
      <c r="AE38" s="77" t="s">
        <v>2312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1563</v>
      </c>
      <c r="AE39" s="77" t="s">
        <v>1564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相模原市</v>
      </c>
      <c r="K4" s="70" t="str">
        <f>HLOOKUP(K3,比較地域マスタ!$E$5:$L$6,2,0)</f>
        <v>14150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相模原市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2235.1814952068175</v>
      </c>
      <c r="BB5" s="29"/>
      <c r="BC5" s="17"/>
      <c r="BD5" s="1005">
        <f>SUM(BC6:BC8)</f>
        <v>1991.3380973748363</v>
      </c>
      <c r="BE5" s="29"/>
      <c r="BF5" s="17"/>
      <c r="BG5" s="1005">
        <f>AK35</f>
        <v>1578.8316390312905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2171.649220252003</v>
      </c>
      <c r="BA6" s="17"/>
      <c r="BB6" s="29"/>
      <c r="BC6" s="1005">
        <f>O32</f>
        <v>1915.235497951621</v>
      </c>
      <c r="BD6" s="17"/>
      <c r="BE6" s="29"/>
      <c r="BF6" s="1005">
        <f>AK36</f>
        <v>1514.2292162671201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34.44758330883591</v>
      </c>
      <c r="BA7" s="17"/>
      <c r="BB7" s="29"/>
      <c r="BC7" s="1005">
        <f>O33</f>
        <v>35.958322961008918</v>
      </c>
      <c r="BD7" s="17"/>
      <c r="BE7" s="29"/>
      <c r="BF7" s="1005">
        <f t="shared" ref="BF7:BF8" si="0">AK37</f>
        <v>31.545285205343827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29.084691645978541</v>
      </c>
      <c r="BA8" s="17"/>
      <c r="BB8" s="29"/>
      <c r="BC8" s="1005">
        <f>O34</f>
        <v>40.144276462206442</v>
      </c>
      <c r="BD8" s="17"/>
      <c r="BE8" s="29"/>
      <c r="BF8" s="1005">
        <f t="shared" si="0"/>
        <v>33.057137558826518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4930.1643277747771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835.17206268153268</v>
      </c>
      <c r="BA9" s="1005">
        <f>AZ9</f>
        <v>835.17206268153268</v>
      </c>
      <c r="BB9" s="29"/>
      <c r="BC9" s="1005">
        <f>O35</f>
        <v>1156.965351437515</v>
      </c>
      <c r="BD9" s="1005">
        <f>BC9</f>
        <v>1156.965351437515</v>
      </c>
      <c r="BE9" s="29"/>
      <c r="BF9" s="1005">
        <f>AK39</f>
        <v>799.71588025853634</v>
      </c>
      <c r="BG9" s="1005">
        <f>AK39</f>
        <v>799.71588025853634</v>
      </c>
      <c r="BH9" s="29"/>
    </row>
    <row r="10" spans="1:62" ht="17.100000000000001" customHeight="1" thickBot="1">
      <c r="B10" s="323"/>
      <c r="C10" s="324"/>
      <c r="D10" s="326"/>
      <c r="E10" s="326"/>
      <c r="F10" s="326"/>
      <c r="G10" s="325"/>
      <c r="H10" s="325"/>
      <c r="I10" s="326"/>
      <c r="J10" s="327"/>
      <c r="K10" s="334"/>
      <c r="L10" s="246" t="s">
        <v>114</v>
      </c>
      <c r="M10" s="246"/>
      <c r="N10" s="563"/>
      <c r="O10" s="906">
        <f>SUM(O11:O13)</f>
        <v>2235.1814952068175</v>
      </c>
      <c r="P10" s="453">
        <f t="shared" ref="P10:P22" si="1">O10/$O$9</f>
        <v>0.45336855865322923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806.38677211197</v>
      </c>
      <c r="BA10" s="1005">
        <f>AZ10</f>
        <v>806.38677211197</v>
      </c>
      <c r="BB10" s="29"/>
      <c r="BC10" s="1005">
        <f>O36</f>
        <v>961.12159123098741</v>
      </c>
      <c r="BD10" s="1005">
        <f>BC10</f>
        <v>961.12159123098741</v>
      </c>
      <c r="BE10" s="29"/>
      <c r="BF10" s="1005">
        <f>AK40</f>
        <v>881.76299977196686</v>
      </c>
      <c r="BG10" s="1005">
        <f>AK40</f>
        <v>881.76299977196686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2171.649220252003</v>
      </c>
      <c r="P11" s="454">
        <f t="shared" si="1"/>
        <v>0.44048211699916578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950.48690127845725</v>
      </c>
      <c r="BB11" s="29"/>
      <c r="BC11" s="1005"/>
      <c r="BD11" s="1005">
        <f>SUM(BC12:BC14)</f>
        <v>870.66809899053749</v>
      </c>
      <c r="BE11" s="29"/>
      <c r="BF11" s="17"/>
      <c r="BG11" s="1005">
        <f>AK41</f>
        <v>745.79422040477482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34.44758330883591</v>
      </c>
      <c r="P12" s="454">
        <f t="shared" si="1"/>
        <v>6.9871065178843195E-3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910.0343281803498</v>
      </c>
      <c r="BA12" s="17"/>
      <c r="BB12" s="29"/>
      <c r="BC12" s="1005">
        <f>O38</f>
        <v>815.48690814483939</v>
      </c>
      <c r="BD12" s="17"/>
      <c r="BE12" s="29"/>
      <c r="BF12" s="1005">
        <f>AK42</f>
        <v>703.4598570007654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29.084691645978541</v>
      </c>
      <c r="P13" s="454">
        <f t="shared" si="1"/>
        <v>5.899335136179097E-3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40.452573098107401</v>
      </c>
      <c r="BA13" s="17"/>
      <c r="BB13" s="29"/>
      <c r="BC13" s="1005">
        <f>O41</f>
        <v>55.181190845698097</v>
      </c>
      <c r="BD13" s="17"/>
      <c r="BE13" s="29"/>
      <c r="BF13" s="1005">
        <f>AK45</f>
        <v>42.334363404009423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835.17206268153268</v>
      </c>
      <c r="P14" s="453">
        <f t="shared" si="1"/>
        <v>0.16940045141628909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806.38677211197</v>
      </c>
      <c r="P15" s="453">
        <f t="shared" si="1"/>
        <v>0.16356184469736154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102.937096496</v>
      </c>
      <c r="BA15" s="1005">
        <f>AZ15</f>
        <v>102.937096496</v>
      </c>
      <c r="BB15" s="29"/>
      <c r="BC15" s="1005">
        <f>O43</f>
        <v>70.245394392040012</v>
      </c>
      <c r="BD15" s="1005">
        <f>BC15</f>
        <v>70.245394392040012</v>
      </c>
      <c r="BE15" s="29"/>
      <c r="BF15" s="1005">
        <f>AK47</f>
        <v>87.070108143399992</v>
      </c>
      <c r="BG15" s="1005">
        <f>AK47</f>
        <v>87.070108143399992</v>
      </c>
      <c r="BH15" s="29"/>
    </row>
    <row r="16" spans="1:62" ht="17.100000000000001" customHeight="1" thickBot="1">
      <c r="B16" s="323"/>
      <c r="C16" s="324"/>
      <c r="D16" s="326"/>
      <c r="E16" s="326"/>
      <c r="F16" s="326"/>
      <c r="G16" s="325"/>
      <c r="H16" s="325"/>
      <c r="I16" s="326"/>
      <c r="J16" s="327"/>
      <c r="K16" s="335"/>
      <c r="L16" s="246" t="s">
        <v>128</v>
      </c>
      <c r="M16" s="344"/>
      <c r="N16" s="345"/>
      <c r="O16" s="906">
        <f>SUM(O18:O21)</f>
        <v>950.48690127845725</v>
      </c>
      <c r="P16" s="453">
        <f t="shared" si="1"/>
        <v>0.19279010558000167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910.0343281803498</v>
      </c>
      <c r="P17" s="454">
        <f t="shared" si="1"/>
        <v>0.18458498899388462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595.57188436893773</v>
      </c>
      <c r="P18" s="454">
        <f t="shared" si="1"/>
        <v>0.12080162947382897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314.46244381141202</v>
      </c>
      <c r="P19" s="454">
        <f t="shared" si="1"/>
        <v>6.3783359520055635E-2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40.452573098107401</v>
      </c>
      <c r="P20" s="454">
        <f t="shared" si="1"/>
        <v>8.2051165861170422E-3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102.937096496</v>
      </c>
      <c r="P22" s="612">
        <f t="shared" si="1"/>
        <v>2.0879039653118523E-2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1879.4136611896809</v>
      </c>
      <c r="AZ22" s="1005">
        <f t="shared" si="3"/>
        <v>1843.0240827143302</v>
      </c>
      <c r="BA22" s="1005">
        <f t="shared" si="3"/>
        <v>1826.0300901966452</v>
      </c>
      <c r="BB22" s="1005">
        <f t="shared" si="3"/>
        <v>1853.6010947150694</v>
      </c>
      <c r="BC22" s="1005">
        <f t="shared" si="3"/>
        <v>1991.3380973748363</v>
      </c>
      <c r="BD22" s="1005">
        <f t="shared" si="3"/>
        <v>1969.3041153337094</v>
      </c>
      <c r="BE22" s="1005">
        <f t="shared" si="3"/>
        <v>1882.7336627755481</v>
      </c>
      <c r="BF22" s="1005">
        <f t="shared" si="3"/>
        <v>2015.1025257779966</v>
      </c>
      <c r="BG22" s="1005">
        <f t="shared" si="3"/>
        <v>2117.5667447279343</v>
      </c>
      <c r="BH22" s="1005">
        <f t="shared" si="3"/>
        <v>2021.3915837285283</v>
      </c>
      <c r="BI22" s="1005">
        <f t="shared" si="3"/>
        <v>1903.5390405576447</v>
      </c>
      <c r="BJ22" s="1005">
        <f t="shared" si="3"/>
        <v>1816.0960875484634</v>
      </c>
      <c r="BK22" s="1005">
        <f t="shared" si="3"/>
        <v>1627.5782968769083</v>
      </c>
      <c r="BL22" s="1005">
        <f t="shared" si="3"/>
        <v>1578.8316390312905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832.1886902501891</v>
      </c>
      <c r="AZ23" s="1005">
        <f t="shared" ref="AZ23:BL23" si="4">Y39</f>
        <v>842.67566503580088</v>
      </c>
      <c r="BA23" s="1005">
        <f t="shared" si="4"/>
        <v>1064.7008453744911</v>
      </c>
      <c r="BB23" s="1005">
        <f t="shared" si="4"/>
        <v>1095.1381378541751</v>
      </c>
      <c r="BC23" s="1005">
        <f t="shared" si="4"/>
        <v>1156.965351437515</v>
      </c>
      <c r="BD23" s="1005">
        <f t="shared" si="4"/>
        <v>1006.611538750043</v>
      </c>
      <c r="BE23" s="1005">
        <f t="shared" si="4"/>
        <v>1011.937357348517</v>
      </c>
      <c r="BF23" s="1005">
        <f t="shared" si="4"/>
        <v>857.77598415557247</v>
      </c>
      <c r="BG23" s="1005">
        <f t="shared" si="4"/>
        <v>855.6854794188788</v>
      </c>
      <c r="BH23" s="1005">
        <f t="shared" si="4"/>
        <v>843.28545392266494</v>
      </c>
      <c r="BI23" s="1005">
        <f t="shared" si="4"/>
        <v>843.01089923997472</v>
      </c>
      <c r="BJ23" s="1005">
        <f t="shared" si="4"/>
        <v>749.26367893187978</v>
      </c>
      <c r="BK23" s="1005">
        <f t="shared" si="4"/>
        <v>807.28251534583467</v>
      </c>
      <c r="BL23" s="1005">
        <f t="shared" si="4"/>
        <v>799.71588025853634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744.17673135010784</v>
      </c>
      <c r="AZ24" s="1005">
        <f t="shared" ref="AZ24:BL24" si="5">Y40</f>
        <v>795.99237994898351</v>
      </c>
      <c r="BA24" s="1005">
        <f t="shared" si="5"/>
        <v>845.28300432381366</v>
      </c>
      <c r="BB24" s="1005">
        <f t="shared" si="5"/>
        <v>902.83936726893512</v>
      </c>
      <c r="BC24" s="1005">
        <f t="shared" si="5"/>
        <v>961.12159123098741</v>
      </c>
      <c r="BD24" s="1005">
        <f t="shared" si="5"/>
        <v>965.56687044893056</v>
      </c>
      <c r="BE24" s="1005">
        <f t="shared" si="5"/>
        <v>863.30662711610569</v>
      </c>
      <c r="BF24" s="1005">
        <f t="shared" si="5"/>
        <v>836.61336554330649</v>
      </c>
      <c r="BG24" s="1005">
        <f t="shared" si="5"/>
        <v>861.32889578897027</v>
      </c>
      <c r="BH24" s="1005">
        <f t="shared" si="5"/>
        <v>837.22735096934559</v>
      </c>
      <c r="BI24" s="1005">
        <f t="shared" si="5"/>
        <v>862.28729667153004</v>
      </c>
      <c r="BJ24" s="1005">
        <f t="shared" si="5"/>
        <v>887.30946979654061</v>
      </c>
      <c r="BK24" s="1005">
        <f t="shared" si="5"/>
        <v>853.03972441811209</v>
      </c>
      <c r="BL24" s="1005">
        <f t="shared" si="5"/>
        <v>881.76299977196686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886.68432282574884</v>
      </c>
      <c r="AZ25" s="1005">
        <f t="shared" ref="AZ25:BL25" si="6">Y41</f>
        <v>890.73636265887797</v>
      </c>
      <c r="BA25" s="1005">
        <f t="shared" si="6"/>
        <v>879.41008922096739</v>
      </c>
      <c r="BB25" s="1005">
        <f t="shared" si="6"/>
        <v>884.26269286734509</v>
      </c>
      <c r="BC25" s="1005">
        <f t="shared" si="6"/>
        <v>870.66809899053749</v>
      </c>
      <c r="BD25" s="1005">
        <f t="shared" si="6"/>
        <v>846.13226000863938</v>
      </c>
      <c r="BE25" s="1005">
        <f t="shared" si="6"/>
        <v>843.91009962941735</v>
      </c>
      <c r="BF25" s="1005">
        <f t="shared" si="6"/>
        <v>834.74638551510759</v>
      </c>
      <c r="BG25" s="1005">
        <f t="shared" si="6"/>
        <v>825.87462659047901</v>
      </c>
      <c r="BH25" s="1005">
        <f t="shared" si="6"/>
        <v>813.60380846320106</v>
      </c>
      <c r="BI25" s="1005">
        <f t="shared" si="6"/>
        <v>798.1607856941356</v>
      </c>
      <c r="BJ25" s="1005">
        <f t="shared" si="6"/>
        <v>725.4921277238318</v>
      </c>
      <c r="BK25" s="1005">
        <f t="shared" si="6"/>
        <v>723.58687345821227</v>
      </c>
      <c r="BL25" s="1005">
        <f t="shared" si="6"/>
        <v>745.79422040477482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87.317687567499988</v>
      </c>
      <c r="AZ26" s="1005">
        <f t="shared" si="7"/>
        <v>73.71073955864</v>
      </c>
      <c r="BA26" s="1005">
        <f t="shared" si="7"/>
        <v>91.576924632979996</v>
      </c>
      <c r="BB26" s="1005">
        <f t="shared" si="7"/>
        <v>86.84758435194</v>
      </c>
      <c r="BC26" s="1005">
        <f t="shared" si="7"/>
        <v>70.245394392040012</v>
      </c>
      <c r="BD26" s="1005">
        <f t="shared" si="7"/>
        <v>96.701635070659975</v>
      </c>
      <c r="BE26" s="1005">
        <f t="shared" si="7"/>
        <v>92.17356854706</v>
      </c>
      <c r="BF26" s="1005">
        <f t="shared" si="7"/>
        <v>89.43130300768</v>
      </c>
      <c r="BG26" s="1005">
        <f t="shared" si="7"/>
        <v>84.28321218678802</v>
      </c>
      <c r="BH26" s="1005">
        <f t="shared" si="7"/>
        <v>89.190338230467987</v>
      </c>
      <c r="BI26" s="1005">
        <f t="shared" si="7"/>
        <v>97.265010501478997</v>
      </c>
      <c r="BJ26" s="1005">
        <f t="shared" si="7"/>
        <v>107.3873726658372</v>
      </c>
      <c r="BK26" s="1005">
        <f t="shared" si="7"/>
        <v>109.79957334269</v>
      </c>
      <c r="BL26" s="1005">
        <f t="shared" si="7"/>
        <v>87.070108143399992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4429.7810931832264</v>
      </c>
      <c r="AZ27" s="1005">
        <f t="shared" si="8"/>
        <v>4446.1392299166318</v>
      </c>
      <c r="BA27" s="1005">
        <f t="shared" si="8"/>
        <v>4707.0009537488977</v>
      </c>
      <c r="BB27" s="1005">
        <f t="shared" si="8"/>
        <v>4822.6888770574651</v>
      </c>
      <c r="BC27" s="1005">
        <f t="shared" si="8"/>
        <v>5050.3385334259156</v>
      </c>
      <c r="BD27" s="1005">
        <f t="shared" si="8"/>
        <v>4884.3164196119824</v>
      </c>
      <c r="BE27" s="1005">
        <f t="shared" si="8"/>
        <v>4694.0613154166485</v>
      </c>
      <c r="BF27" s="1005">
        <f t="shared" si="8"/>
        <v>4633.6695639996633</v>
      </c>
      <c r="BG27" s="1005">
        <f t="shared" si="8"/>
        <v>4744.7389587130501</v>
      </c>
      <c r="BH27" s="1005">
        <f t="shared" si="8"/>
        <v>4604.6985353142081</v>
      </c>
      <c r="BI27" s="1005">
        <f t="shared" si="8"/>
        <v>4504.2630326647641</v>
      </c>
      <c r="BJ27" s="1005">
        <f t="shared" si="8"/>
        <v>4285.5487366665539</v>
      </c>
      <c r="BK27" s="1005">
        <f t="shared" si="8"/>
        <v>4121.286983441757</v>
      </c>
      <c r="BL27" s="1005">
        <f t="shared" si="8"/>
        <v>4093.1748476099683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5050.3385334259156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1991.3380973748363</v>
      </c>
      <c r="P31" s="453">
        <f t="shared" ref="P31:P43" si="9">O31/$O$30</f>
        <v>0.39429794343390379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1915.235497951621</v>
      </c>
      <c r="P32" s="454">
        <f t="shared" si="9"/>
        <v>0.37922913192364038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35.958322961008918</v>
      </c>
      <c r="P33" s="454">
        <f t="shared" si="9"/>
        <v>7.1199826948266888E-3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40.144276462206442</v>
      </c>
      <c r="P34" s="454">
        <f t="shared" si="9"/>
        <v>7.9488288154367405E-3</v>
      </c>
      <c r="Q34" s="328"/>
      <c r="R34" s="13"/>
      <c r="S34" s="323"/>
      <c r="T34" s="563" t="s">
        <v>112</v>
      </c>
      <c r="U34" s="332"/>
      <c r="V34" s="332"/>
      <c r="W34" s="332"/>
      <c r="X34" s="893">
        <f>X35+X39+X40+X41+X47</f>
        <v>4429.7810931832264</v>
      </c>
      <c r="Y34" s="894">
        <f t="shared" ref="Y34:AK34" si="10">Y35+Y39+Y40+Y41+Y47</f>
        <v>4446.1392299166318</v>
      </c>
      <c r="Z34" s="894">
        <f t="shared" si="10"/>
        <v>4707.0009537488977</v>
      </c>
      <c r="AA34" s="894">
        <f t="shared" si="10"/>
        <v>4822.6888770574651</v>
      </c>
      <c r="AB34" s="894">
        <f t="shared" si="10"/>
        <v>5050.3385334259156</v>
      </c>
      <c r="AC34" s="894">
        <f t="shared" si="10"/>
        <v>4884.3164196119824</v>
      </c>
      <c r="AD34" s="894">
        <f t="shared" si="10"/>
        <v>4694.0613154166485</v>
      </c>
      <c r="AE34" s="894">
        <f t="shared" si="10"/>
        <v>4633.6695639996633</v>
      </c>
      <c r="AF34" s="894">
        <f t="shared" si="10"/>
        <v>4744.7389587130501</v>
      </c>
      <c r="AG34" s="894">
        <f t="shared" si="10"/>
        <v>4604.6985353142081</v>
      </c>
      <c r="AH34" s="894">
        <f t="shared" si="10"/>
        <v>4504.2630326647641</v>
      </c>
      <c r="AI34" s="894">
        <f t="shared" si="10"/>
        <v>4285.5487366665539</v>
      </c>
      <c r="AJ34" s="894">
        <f t="shared" si="10"/>
        <v>4121.286983441757</v>
      </c>
      <c r="AK34" s="895">
        <f t="shared" si="10"/>
        <v>4093.1748476099683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1156.965351437515</v>
      </c>
      <c r="P35" s="453">
        <f t="shared" si="9"/>
        <v>0.2290866926603202</v>
      </c>
      <c r="Q35" s="328"/>
      <c r="R35" s="13"/>
      <c r="S35" s="323"/>
      <c r="T35" s="334"/>
      <c r="U35" s="246" t="s">
        <v>114</v>
      </c>
      <c r="V35" s="344"/>
      <c r="W35" s="344"/>
      <c r="X35" s="896">
        <f>SUM(X36:X38)</f>
        <v>1879.4136611896809</v>
      </c>
      <c r="Y35" s="897">
        <f t="shared" ref="Y35:AK35" si="11">SUM(Y36:Y38)</f>
        <v>1843.0240827143302</v>
      </c>
      <c r="Z35" s="897">
        <f t="shared" si="11"/>
        <v>1826.0300901966452</v>
      </c>
      <c r="AA35" s="897">
        <f t="shared" si="11"/>
        <v>1853.6010947150694</v>
      </c>
      <c r="AB35" s="897">
        <f t="shared" si="11"/>
        <v>1991.3380973748363</v>
      </c>
      <c r="AC35" s="897">
        <f t="shared" si="11"/>
        <v>1969.3041153337094</v>
      </c>
      <c r="AD35" s="897">
        <f t="shared" si="11"/>
        <v>1882.7336627755481</v>
      </c>
      <c r="AE35" s="897">
        <f t="shared" si="11"/>
        <v>2015.1025257779966</v>
      </c>
      <c r="AF35" s="897">
        <f t="shared" si="11"/>
        <v>2117.5667447279343</v>
      </c>
      <c r="AG35" s="897">
        <f t="shared" si="11"/>
        <v>2021.3915837285283</v>
      </c>
      <c r="AH35" s="897">
        <f t="shared" si="11"/>
        <v>1903.5390405576447</v>
      </c>
      <c r="AI35" s="897">
        <f t="shared" si="11"/>
        <v>1816.0960875484634</v>
      </c>
      <c r="AJ35" s="897">
        <f t="shared" si="11"/>
        <v>1627.5782968769083</v>
      </c>
      <c r="AK35" s="898">
        <f t="shared" si="11"/>
        <v>1578.8316390312905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961.12159123098741</v>
      </c>
      <c r="P36" s="453">
        <f t="shared" si="9"/>
        <v>0.19030834960265666</v>
      </c>
      <c r="Q36" s="328"/>
      <c r="R36" s="13"/>
      <c r="S36" s="356" t="s">
        <v>184</v>
      </c>
      <c r="T36" s="335"/>
      <c r="U36" s="346"/>
      <c r="V36" s="336" t="s">
        <v>184</v>
      </c>
      <c r="W36" s="357"/>
      <c r="X36" s="899">
        <f>VLOOKUP(年度マスタ!$K$4&amp;"_"&amp;X$33,データシート1!$A:$BT,MATCH("aa_"&amp;$S36,データシート1!$A$1:$BT$1,0),0)</f>
        <v>1801.741922690062</v>
      </c>
      <c r="Y36" s="900">
        <f>VLOOKUP(年度マスタ!$K$4&amp;"_"&amp;Y$33,データシート1!$A:$BT,MATCH("aa_"&amp;$S36,データシート1!$A$1:$BT$1,0),0)</f>
        <v>1767.454474112488</v>
      </c>
      <c r="Z36" s="900">
        <f>VLOOKUP(年度マスタ!$K$4&amp;"_"&amp;Z$33,データシート1!$A:$BT,MATCH("aa_"&amp;$S36,データシート1!$A$1:$BT$1,0),0)</f>
        <v>1739.2559853907151</v>
      </c>
      <c r="AA36" s="900">
        <f>VLOOKUP(年度マスタ!$K$4&amp;"_"&amp;AA$33,データシート1!$A:$BT,MATCH("aa_"&amp;$S36,データシート1!$A$1:$BT$1,0),0)</f>
        <v>1769.6389426294979</v>
      </c>
      <c r="AB36" s="900">
        <f>VLOOKUP(年度マスタ!$K$4&amp;"_"&amp;AB$33,データシート1!$A:$BT,MATCH("aa_"&amp;$S36,データシート1!$A$1:$BT$1,0),0)</f>
        <v>1915.235497951621</v>
      </c>
      <c r="AC36" s="900">
        <f>VLOOKUP(年度マスタ!$K$4&amp;"_"&amp;AC$33,データシート1!$A:$BT,MATCH("aa_"&amp;$S36,データシート1!$A$1:$BT$1,0),0)</f>
        <v>1869.82947946165</v>
      </c>
      <c r="AD36" s="900">
        <f>VLOOKUP(年度マスタ!$K$4&amp;"_"&amp;AD$33,データシート1!$A:$BT,MATCH("aa_"&amp;$S36,データシート1!$A$1:$BT$1,0),0)</f>
        <v>1778.1124347832681</v>
      </c>
      <c r="AE36" s="900">
        <f>VLOOKUP(年度マスタ!$K$4&amp;"_"&amp;AE$33,データシート1!$A:$BT,MATCH("aa_"&amp;$S36,データシート1!$A$1:$BT$1,0),0)</f>
        <v>1904.0844479077748</v>
      </c>
      <c r="AF36" s="900">
        <f>VLOOKUP(年度マスタ!$K$4&amp;"_"&amp;AF$33,データシート1!$A:$BT,MATCH("aa_"&amp;$S36,データシート1!$A$1:$BT$1,0),0)</f>
        <v>1991.2467661134879</v>
      </c>
      <c r="AG36" s="900">
        <f>VLOOKUP(年度マスタ!$K$4&amp;"_"&amp;AG$33,データシート1!$A:$BT,MATCH("aa_"&amp;$S36,データシート1!$A$1:$BT$1,0),0)</f>
        <v>1928.9927915358739</v>
      </c>
      <c r="AH36" s="900">
        <f>VLOOKUP(年度マスタ!$K$4&amp;"_"&amp;AH$33,データシート1!$A:$BT,MATCH("aa_"&amp;$S36,データシート1!$A$1:$BT$1,0),0)</f>
        <v>1813.507569955533</v>
      </c>
      <c r="AI36" s="900">
        <f>VLOOKUP(年度マスタ!$K$4&amp;"_"&amp;AI$33,データシート1!$A:$BT,MATCH("aa_"&amp;$S36,データシート1!$A$1:$BT$1,0),0)</f>
        <v>1739.835855994075</v>
      </c>
      <c r="AJ36" s="900">
        <f>VLOOKUP(年度マスタ!$K$4&amp;"_"&amp;AJ$33,データシート1!$A:$BT,MATCH("aa_"&amp;$S36,データシート1!$A$1:$BT$1,0),0)</f>
        <v>1545.2278587466119</v>
      </c>
      <c r="AK36" s="901">
        <f>VLOOKUP(年度マスタ!$K$4&amp;"_"&amp;AK$33,データシート1!$A:$BT,MATCH("aa_"&amp;$S36,データシート1!$A$1:$BT$1,0),0)</f>
        <v>1514.2292162671201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870.66809899053749</v>
      </c>
      <c r="P37" s="453">
        <f t="shared" si="9"/>
        <v>0.172397967626918</v>
      </c>
      <c r="Q37" s="328"/>
      <c r="R37" s="13"/>
      <c r="S37" s="356" t="s">
        <v>187</v>
      </c>
      <c r="T37" s="335"/>
      <c r="U37" s="346"/>
      <c r="V37" s="336" t="s">
        <v>194</v>
      </c>
      <c r="W37" s="357"/>
      <c r="X37" s="899">
        <f>VLOOKUP(年度マスタ!$K$4&amp;"_"&amp;X$33,データシート1!$A:$BT,MATCH("aa_"&amp;$S37,データシート1!$A$1:$BT$1,0),0)</f>
        <v>25.268950108092881</v>
      </c>
      <c r="Y37" s="900">
        <f>VLOOKUP(年度マスタ!$K$4&amp;"_"&amp;Y$33,データシート1!$A:$BT,MATCH("aa_"&amp;$S37,データシート1!$A$1:$BT$1,0),0)</f>
        <v>27.01596434237517</v>
      </c>
      <c r="Z37" s="900">
        <f>VLOOKUP(年度マスタ!$K$4&amp;"_"&amp;Z$33,データシート1!$A:$BT,MATCH("aa_"&amp;$S37,データシート1!$A$1:$BT$1,0),0)</f>
        <v>42.272825456816939</v>
      </c>
      <c r="AA37" s="900">
        <f>VLOOKUP(年度マスタ!$K$4&amp;"_"&amp;AA$33,データシート1!$A:$BT,MATCH("aa_"&amp;$S37,データシート1!$A$1:$BT$1,0),0)</f>
        <v>40.079630912290227</v>
      </c>
      <c r="AB37" s="900">
        <f>VLOOKUP(年度マスタ!$K$4&amp;"_"&amp;AB$33,データシート1!$A:$BT,MATCH("aa_"&amp;$S37,データシート1!$A$1:$BT$1,0),0)</f>
        <v>35.958322961008918</v>
      </c>
      <c r="AC37" s="900">
        <f>VLOOKUP(年度マスタ!$K$4&amp;"_"&amp;AC$33,データシート1!$A:$BT,MATCH("aa_"&amp;$S37,データシート1!$A$1:$BT$1,0),0)</f>
        <v>35.147841572032988</v>
      </c>
      <c r="AD37" s="900">
        <f>VLOOKUP(年度マスタ!$K$4&amp;"_"&amp;AD$33,データシート1!$A:$BT,MATCH("aa_"&amp;$S37,データシート1!$A$1:$BT$1,0),0)</f>
        <v>33.560940088223482</v>
      </c>
      <c r="AE37" s="900">
        <f>VLOOKUP(年度マスタ!$K$4&amp;"_"&amp;AE$33,データシート1!$A:$BT,MATCH("aa_"&amp;$S37,データシート1!$A$1:$BT$1,0),0)</f>
        <v>33.052921342966116</v>
      </c>
      <c r="AF37" s="900">
        <f>VLOOKUP(年度マスタ!$K$4&amp;"_"&amp;AF$33,データシート1!$A:$BT,MATCH("aa_"&amp;$S37,データシート1!$A$1:$BT$1,0),0)</f>
        <v>34.113308857296587</v>
      </c>
      <c r="AG37" s="900">
        <f>VLOOKUP(年度マスタ!$K$4&amp;"_"&amp;AG$33,データシート1!$A:$BT,MATCH("aa_"&amp;$S37,データシート1!$A$1:$BT$1,0),0)</f>
        <v>31.862804715885876</v>
      </c>
      <c r="AH37" s="900">
        <f>VLOOKUP(年度マスタ!$K$4&amp;"_"&amp;AH$33,データシート1!$A:$BT,MATCH("aa_"&amp;$S37,データシート1!$A$1:$BT$1,0),0)</f>
        <v>28.979959034976066</v>
      </c>
      <c r="AI37" s="900">
        <f>VLOOKUP(年度マスタ!$K$4&amp;"_"&amp;AI$33,データシート1!$A:$BT,MATCH("aa_"&amp;$S37,データシート1!$A$1:$BT$1,0),0)</f>
        <v>28.518831691697837</v>
      </c>
      <c r="AJ37" s="900">
        <f>VLOOKUP(年度マスタ!$K$4&amp;"_"&amp;AJ$33,データシート1!$A:$BT,MATCH("aa_"&amp;$S37,データシート1!$A$1:$BT$1,0),0)</f>
        <v>35.815985727235045</v>
      </c>
      <c r="AK37" s="901">
        <f>VLOOKUP(年度マスタ!$K$4&amp;"_"&amp;AK$33,データシート1!$A:$BT,MATCH("aa_"&amp;$S37,データシート1!$A$1:$BT$1,0),0)</f>
        <v>31.545285205343827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815.48690814483939</v>
      </c>
      <c r="P38" s="454">
        <f t="shared" si="9"/>
        <v>0.16147173159729766</v>
      </c>
      <c r="Q38" s="328"/>
      <c r="R38" s="13"/>
      <c r="S38" s="356" t="s">
        <v>188</v>
      </c>
      <c r="T38" s="335"/>
      <c r="U38" s="348"/>
      <c r="V38" s="358" t="s">
        <v>197</v>
      </c>
      <c r="W38" s="358"/>
      <c r="X38" s="899">
        <f>VLOOKUP(年度マスタ!$K$4&amp;"_"&amp;X$33,データシート1!$A:$BT,MATCH("aa_"&amp;$S38,データシート1!$A$1:$BT$1,0),0)</f>
        <v>52.402788391526038</v>
      </c>
      <c r="Y38" s="900">
        <f>VLOOKUP(年度マスタ!$K$4&amp;"_"&amp;Y$33,データシート1!$A:$BT,MATCH("aa_"&amp;$S38,データシート1!$A$1:$BT$1,0),0)</f>
        <v>48.553644259467177</v>
      </c>
      <c r="Z38" s="900">
        <f>VLOOKUP(年度マスタ!$K$4&amp;"_"&amp;Z$33,データシート1!$A:$BT,MATCH("aa_"&amp;$S38,データシート1!$A$1:$BT$1,0),0)</f>
        <v>44.501279349113219</v>
      </c>
      <c r="AA38" s="900">
        <f>VLOOKUP(年度マスタ!$K$4&amp;"_"&amp;AA$33,データシート1!$A:$BT,MATCH("aa_"&amp;$S38,データシート1!$A$1:$BT$1,0),0)</f>
        <v>43.882521173281312</v>
      </c>
      <c r="AB38" s="900">
        <f>VLOOKUP(年度マスタ!$K$4&amp;"_"&amp;AB$33,データシート1!$A:$BT,MATCH("aa_"&amp;$S38,データシート1!$A$1:$BT$1,0),0)</f>
        <v>40.144276462206442</v>
      </c>
      <c r="AC38" s="900">
        <f>VLOOKUP(年度マスタ!$K$4&amp;"_"&amp;AC$33,データシート1!$A:$BT,MATCH("aa_"&amp;$S38,データシート1!$A$1:$BT$1,0),0)</f>
        <v>64.32679430002635</v>
      </c>
      <c r="AD38" s="900">
        <f>VLOOKUP(年度マスタ!$K$4&amp;"_"&amp;AD$33,データシート1!$A:$BT,MATCH("aa_"&amp;$S38,データシート1!$A$1:$BT$1,0),0)</f>
        <v>71.06028790405648</v>
      </c>
      <c r="AE38" s="900">
        <f>VLOOKUP(年度マスタ!$K$4&amp;"_"&amp;AE$33,データシート1!$A:$BT,MATCH("aa_"&amp;$S38,データシート1!$A$1:$BT$1,0),0)</f>
        <v>77.965156527255616</v>
      </c>
      <c r="AF38" s="900">
        <f>VLOOKUP(年度マスタ!$K$4&amp;"_"&amp;AF$33,データシート1!$A:$BT,MATCH("aa_"&amp;$S38,データシート1!$A$1:$BT$1,0),0)</f>
        <v>92.206669757150067</v>
      </c>
      <c r="AG38" s="900">
        <f>VLOOKUP(年度マスタ!$K$4&amp;"_"&amp;AG$33,データシート1!$A:$BT,MATCH("aa_"&amp;$S38,データシート1!$A$1:$BT$1,0),0)</f>
        <v>60.535987476768547</v>
      </c>
      <c r="AH38" s="900">
        <f>VLOOKUP(年度マスタ!$K$4&amp;"_"&amp;AH$33,データシート1!$A:$BT,MATCH("aa_"&amp;$S38,データシート1!$A$1:$BT$1,0),0)</f>
        <v>61.051511567135833</v>
      </c>
      <c r="AI38" s="900">
        <f>VLOOKUP(年度マスタ!$K$4&amp;"_"&amp;AI$33,データシート1!$A:$BT,MATCH("aa_"&amp;$S38,データシート1!$A$1:$BT$1,0),0)</f>
        <v>47.741399862690443</v>
      </c>
      <c r="AJ38" s="900">
        <f>VLOOKUP(年度マスタ!$K$4&amp;"_"&amp;AJ$33,データシート1!$A:$BT,MATCH("aa_"&amp;$S38,データシート1!$A$1:$BT$1,0),0)</f>
        <v>46.534452403061387</v>
      </c>
      <c r="AK38" s="901">
        <f>VLOOKUP(年度マスタ!$K$4&amp;"_"&amp;AK$33,データシート1!$A:$BT,MATCH("aa_"&amp;$S38,データシート1!$A$1:$BT$1,0),0)</f>
        <v>33.057137558826518</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522.48383742384794</v>
      </c>
      <c r="P39" s="454">
        <f t="shared" si="9"/>
        <v>0.10345521076770652</v>
      </c>
      <c r="Q39" s="328"/>
      <c r="R39" s="13"/>
      <c r="S39" s="356" t="s">
        <v>189</v>
      </c>
      <c r="T39" s="335"/>
      <c r="U39" s="343" t="s">
        <v>199</v>
      </c>
      <c r="V39" s="344"/>
      <c r="W39" s="344"/>
      <c r="X39" s="896">
        <f>VLOOKUP(年度マスタ!$K$4&amp;"_"&amp;X$33,データシート1!$A:$BT,MATCH("aa_"&amp;$S39,データシート1!$A$1:$BT$1,0),0)</f>
        <v>832.1886902501891</v>
      </c>
      <c r="Y39" s="897">
        <f>VLOOKUP(年度マスタ!$K$4&amp;"_"&amp;Y$33,データシート1!$A:$BT,MATCH("aa_"&amp;$S39,データシート1!$A$1:$BT$1,0),0)</f>
        <v>842.67566503580088</v>
      </c>
      <c r="Z39" s="897">
        <f>VLOOKUP(年度マスタ!$K$4&amp;"_"&amp;Z$33,データシート1!$A:$BT,MATCH("aa_"&amp;$S39,データシート1!$A$1:$BT$1,0),0)</f>
        <v>1064.7008453744911</v>
      </c>
      <c r="AA39" s="897">
        <f>VLOOKUP(年度マスタ!$K$4&amp;"_"&amp;AA$33,データシート1!$A:$BT,MATCH("aa_"&amp;$S39,データシート1!$A$1:$BT$1,0),0)</f>
        <v>1095.1381378541751</v>
      </c>
      <c r="AB39" s="897">
        <f>VLOOKUP(年度マスタ!$K$4&amp;"_"&amp;AB$33,データシート1!$A:$BT,MATCH("aa_"&amp;$S39,データシート1!$A$1:$BT$1,0),0)</f>
        <v>1156.965351437515</v>
      </c>
      <c r="AC39" s="897">
        <f>VLOOKUP(年度マスタ!$K$4&amp;"_"&amp;AC$33,データシート1!$A:$BT,MATCH("aa_"&amp;$S39,データシート1!$A$1:$BT$1,0),0)</f>
        <v>1006.611538750043</v>
      </c>
      <c r="AD39" s="897">
        <f>VLOOKUP(年度マスタ!$K$4&amp;"_"&amp;AD$33,データシート1!$A:$BT,MATCH("aa_"&amp;$S39,データシート1!$A$1:$BT$1,0),0)</f>
        <v>1011.937357348517</v>
      </c>
      <c r="AE39" s="897">
        <f>VLOOKUP(年度マスタ!$K$4&amp;"_"&amp;AE$33,データシート1!$A:$BT,MATCH("aa_"&amp;$S39,データシート1!$A$1:$BT$1,0),0)</f>
        <v>857.77598415557247</v>
      </c>
      <c r="AF39" s="897">
        <f>VLOOKUP(年度マスタ!$K$4&amp;"_"&amp;AF$33,データシート1!$A:$BT,MATCH("aa_"&amp;$S39,データシート1!$A$1:$BT$1,0),0)</f>
        <v>855.6854794188788</v>
      </c>
      <c r="AG39" s="897">
        <f>VLOOKUP(年度マスタ!$K$4&amp;"_"&amp;AG$33,データシート1!$A:$BT,MATCH("aa_"&amp;$S39,データシート1!$A$1:$BT$1,0),0)</f>
        <v>843.28545392266494</v>
      </c>
      <c r="AH39" s="897">
        <f>VLOOKUP(年度マスタ!$K$4&amp;"_"&amp;AH$33,データシート1!$A:$BT,MATCH("aa_"&amp;$S39,データシート1!$A$1:$BT$1,0),0)</f>
        <v>843.01089923997472</v>
      </c>
      <c r="AI39" s="897">
        <f>VLOOKUP(年度マスタ!$K$4&amp;"_"&amp;AI$33,データシート1!$A:$BT,MATCH("aa_"&amp;$S39,データシート1!$A$1:$BT$1,0),0)</f>
        <v>749.26367893187978</v>
      </c>
      <c r="AJ39" s="897">
        <f>VLOOKUP(年度マスタ!$K$4&amp;"_"&amp;AJ$33,データシート1!$A:$BT,MATCH("aa_"&amp;$S39,データシート1!$A$1:$BT$1,0),0)</f>
        <v>807.28251534583467</v>
      </c>
      <c r="AK39" s="898">
        <f>VLOOKUP(年度マスタ!$K$4&amp;"_"&amp;AK$33,データシート1!$A:$BT,MATCH("aa_"&amp;$S39,データシート1!$A$1:$BT$1,0),0)</f>
        <v>799.71588025853634</v>
      </c>
      <c r="AL39" s="330"/>
      <c r="AW39" s="17" t="str">
        <f>年度マスタ!K4</f>
        <v>14150</v>
      </c>
      <c r="AX39" s="17" t="s">
        <v>200</v>
      </c>
      <c r="AY39" s="17">
        <f>VLOOKUP($AW39&amp;"_"&amp;$AY$34,データシート1!$A:$BT,MATCH($AY$31&amp;"_"&amp;AY$36,データシート1!$A$1:$BT$1,0),0)</f>
        <v>1514.2292162671201</v>
      </c>
      <c r="AZ39" s="17">
        <f>VLOOKUP($AW39&amp;"_"&amp;$AY$34,データシート1!$A:$BT,MATCH($AY$31&amp;"_"&amp;AZ$36,データシート1!$A$1:$BT$1,0),0)</f>
        <v>31.545285205343827</v>
      </c>
      <c r="BA39" s="17">
        <f>VLOOKUP($AW39&amp;"_"&amp;$AY$34,データシート1!$A:$BT,MATCH($AY$31&amp;"_"&amp;BA$36,データシート1!$A$1:$BT$1,0),0)</f>
        <v>33.057137558826518</v>
      </c>
      <c r="BB39" s="17">
        <f>VLOOKUP($AW39&amp;"_"&amp;$AY$34,データシート1!$A:$BT,MATCH($AY$31&amp;"_"&amp;BB$36,データシート1!$A$1:$BT$1,0),0)</f>
        <v>799.71588025853634</v>
      </c>
      <c r="BC39" s="17">
        <f>VLOOKUP($AW39&amp;"_"&amp;$AY$34,データシート1!$A:$BT,MATCH($AY$31&amp;"_"&amp;BC$36,データシート1!$A$1:$BT$1,0),0)</f>
        <v>881.76299977196686</v>
      </c>
      <c r="BD39" s="17">
        <f>VLOOKUP($AW39&amp;"_"&amp;$AY$34,データシート1!$A:$BT,MATCH($AY$31&amp;"_"&amp;BD$36,データシート1!$A$1:$BT$1,0),0)</f>
        <v>415.09156130951453</v>
      </c>
      <c r="BE39" s="17">
        <f>VLOOKUP($AW39&amp;"_"&amp;$AY$34,データシート1!$A:$BT,MATCH($AY$31&amp;"_"&amp;BE$36,データシート1!$A$1:$BT$1,0),0)</f>
        <v>288.36829569125092</v>
      </c>
      <c r="BF39" s="17">
        <f>VLOOKUP($AW39&amp;"_"&amp;$AY$34,データシート1!$A:$BT,MATCH($AY$31&amp;"_"&amp;BF$36,データシート1!$A$1:$BT$1,0),0)</f>
        <v>42.334363404009423</v>
      </c>
      <c r="BG39" s="17">
        <f>VLOOKUP($AW39&amp;"_"&amp;$AY$34,データシート1!$A:$BT,MATCH($AY$31&amp;"_"&amp;BG$36,データシート1!$A$1:$BT$1,0),0)</f>
        <v>0</v>
      </c>
      <c r="BH39" s="17">
        <f>VLOOKUP($AW39&amp;"_"&amp;$AY$34,データシート1!$A:$BT,MATCH($AY$31&amp;"_"&amp;BH$36,データシート1!$A$1:$BT$1,0),0)</f>
        <v>87.070108143399992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293.00307072099139</v>
      </c>
      <c r="P40" s="454">
        <f t="shared" si="9"/>
        <v>5.8016520829591141E-2</v>
      </c>
      <c r="Q40" s="328"/>
      <c r="R40" s="13"/>
      <c r="S40" s="356" t="s">
        <v>165</v>
      </c>
      <c r="T40" s="335"/>
      <c r="U40" s="343" t="s">
        <v>165</v>
      </c>
      <c r="V40" s="344"/>
      <c r="W40" s="344"/>
      <c r="X40" s="896">
        <f>VLOOKUP(年度マスタ!$K$4&amp;"_"&amp;X$33,データシート1!$A:$BT,MATCH("aa_"&amp;$S40,データシート1!$A$1:$BT$1,0),0)</f>
        <v>744.17673135010784</v>
      </c>
      <c r="Y40" s="897">
        <f>VLOOKUP(年度マスタ!$K$4&amp;"_"&amp;Y$33,データシート1!$A:$BT,MATCH("aa_"&amp;$S40,データシート1!$A$1:$BT$1,0),0)</f>
        <v>795.99237994898351</v>
      </c>
      <c r="Z40" s="897">
        <f>VLOOKUP(年度マスタ!$K$4&amp;"_"&amp;Z$33,データシート1!$A:$BT,MATCH("aa_"&amp;$S40,データシート1!$A$1:$BT$1,0),0)</f>
        <v>845.28300432381366</v>
      </c>
      <c r="AA40" s="897">
        <f>VLOOKUP(年度マスタ!$K$4&amp;"_"&amp;AA$33,データシート1!$A:$BT,MATCH("aa_"&amp;$S40,データシート1!$A$1:$BT$1,0),0)</f>
        <v>902.83936726893512</v>
      </c>
      <c r="AB40" s="897">
        <f>VLOOKUP(年度マスタ!$K$4&amp;"_"&amp;AB$33,データシート1!$A:$BT,MATCH("aa_"&amp;$S40,データシート1!$A$1:$BT$1,0),0)</f>
        <v>961.12159123098741</v>
      </c>
      <c r="AC40" s="897">
        <f>VLOOKUP(年度マスタ!$K$4&amp;"_"&amp;AC$33,データシート1!$A:$BT,MATCH("aa_"&amp;$S40,データシート1!$A$1:$BT$1,0),0)</f>
        <v>965.56687044893056</v>
      </c>
      <c r="AD40" s="897">
        <f>VLOOKUP(年度マスタ!$K$4&amp;"_"&amp;AD$33,データシート1!$A:$BT,MATCH("aa_"&amp;$S40,データシート1!$A$1:$BT$1,0),0)</f>
        <v>863.30662711610569</v>
      </c>
      <c r="AE40" s="897">
        <f>VLOOKUP(年度マスタ!$K$4&amp;"_"&amp;AE$33,データシート1!$A:$BT,MATCH("aa_"&amp;$S40,データシート1!$A$1:$BT$1,0),0)</f>
        <v>836.61336554330649</v>
      </c>
      <c r="AF40" s="897">
        <f>VLOOKUP(年度マスタ!$K$4&amp;"_"&amp;AF$33,データシート1!$A:$BT,MATCH("aa_"&amp;$S40,データシート1!$A$1:$BT$1,0),0)</f>
        <v>861.32889578897027</v>
      </c>
      <c r="AG40" s="897">
        <f>VLOOKUP(年度マスタ!$K$4&amp;"_"&amp;AG$33,データシート1!$A:$BT,MATCH("aa_"&amp;$S40,データシート1!$A$1:$BT$1,0),0)</f>
        <v>837.22735096934559</v>
      </c>
      <c r="AH40" s="897">
        <f>VLOOKUP(年度マスタ!$K$4&amp;"_"&amp;AH$33,データシート1!$A:$BT,MATCH("aa_"&amp;$S40,データシート1!$A$1:$BT$1,0),0)</f>
        <v>862.28729667153004</v>
      </c>
      <c r="AI40" s="897">
        <f>VLOOKUP(年度マスタ!$K$4&amp;"_"&amp;AI$33,データシート1!$A:$BT,MATCH("aa_"&amp;$S40,データシート1!$A$1:$BT$1,0),0)</f>
        <v>887.30946979654061</v>
      </c>
      <c r="AJ40" s="897">
        <f>VLOOKUP(年度マスタ!$K$4&amp;"_"&amp;AJ$33,データシート1!$A:$BT,MATCH("aa_"&amp;$S40,データシート1!$A$1:$BT$1,0),0)</f>
        <v>853.03972441811209</v>
      </c>
      <c r="AK40" s="898">
        <f>VLOOKUP(年度マスタ!$K$4&amp;"_"&amp;AK$33,データシート1!$A:$BT,MATCH("aa_"&amp;$S40,データシート1!$A$1:$BT$1,0),0)</f>
        <v>881.76299977196686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55.181190845698097</v>
      </c>
      <c r="P41" s="454">
        <f t="shared" si="9"/>
        <v>1.0926236029620322E-2</v>
      </c>
      <c r="Q41" s="328"/>
      <c r="R41" s="13"/>
      <c r="S41" s="356" t="s">
        <v>201</v>
      </c>
      <c r="T41" s="335"/>
      <c r="U41" s="246" t="s">
        <v>128</v>
      </c>
      <c r="V41" s="344"/>
      <c r="W41" s="344"/>
      <c r="X41" s="896">
        <f>X42+X45+X46</f>
        <v>886.68432282574884</v>
      </c>
      <c r="Y41" s="897">
        <f t="shared" ref="Y41:AH41" si="12">Y42+Y45+Y46</f>
        <v>890.73636265887797</v>
      </c>
      <c r="Z41" s="897">
        <f t="shared" si="12"/>
        <v>879.41008922096739</v>
      </c>
      <c r="AA41" s="897">
        <f t="shared" si="12"/>
        <v>884.26269286734509</v>
      </c>
      <c r="AB41" s="897">
        <f t="shared" si="12"/>
        <v>870.66809899053749</v>
      </c>
      <c r="AC41" s="897">
        <f t="shared" si="12"/>
        <v>846.13226000863938</v>
      </c>
      <c r="AD41" s="897">
        <f t="shared" si="12"/>
        <v>843.91009962941735</v>
      </c>
      <c r="AE41" s="897">
        <f t="shared" si="12"/>
        <v>834.74638551510759</v>
      </c>
      <c r="AF41" s="897">
        <f t="shared" si="12"/>
        <v>825.87462659047901</v>
      </c>
      <c r="AG41" s="897">
        <f t="shared" si="12"/>
        <v>813.60380846320106</v>
      </c>
      <c r="AH41" s="897">
        <f t="shared" si="12"/>
        <v>798.1607856941356</v>
      </c>
      <c r="AI41" s="897">
        <f>AI42+AI45+AI46</f>
        <v>725.4921277238318</v>
      </c>
      <c r="AJ41" s="897">
        <f>AJ42+AJ45+AJ46</f>
        <v>723.58687345821227</v>
      </c>
      <c r="AK41" s="898">
        <f>AK42+AK45+AK46</f>
        <v>745.79422040477482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846.05141383535261</v>
      </c>
      <c r="Y42" s="900">
        <f t="shared" ref="Y42:AK42" si="13">SUM(Y43:Y44)</f>
        <v>848.16393102590382</v>
      </c>
      <c r="Z42" s="900">
        <f t="shared" si="13"/>
        <v>830.22138654883088</v>
      </c>
      <c r="AA42" s="900">
        <f t="shared" si="13"/>
        <v>830.06722989010973</v>
      </c>
      <c r="AB42" s="900">
        <f t="shared" si="13"/>
        <v>815.48690814483939</v>
      </c>
      <c r="AC42" s="900">
        <f t="shared" si="13"/>
        <v>793.05604812718866</v>
      </c>
      <c r="AD42" s="900">
        <f t="shared" si="13"/>
        <v>791.84307310883651</v>
      </c>
      <c r="AE42" s="900">
        <f t="shared" si="13"/>
        <v>784.10456355425026</v>
      </c>
      <c r="AF42" s="900">
        <f t="shared" si="13"/>
        <v>776.82014289629728</v>
      </c>
      <c r="AG42" s="900">
        <f t="shared" si="13"/>
        <v>768.07310933036752</v>
      </c>
      <c r="AH42" s="900">
        <f t="shared" si="13"/>
        <v>753.83433499569878</v>
      </c>
      <c r="AI42" s="900">
        <f t="shared" si="13"/>
        <v>683.12289292864466</v>
      </c>
      <c r="AJ42" s="900">
        <f t="shared" si="13"/>
        <v>681.60000388342723</v>
      </c>
      <c r="AK42" s="901">
        <f t="shared" si="13"/>
        <v>703.4598570007654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70.245394392040012</v>
      </c>
      <c r="P43" s="612">
        <f t="shared" si="9"/>
        <v>1.3909046676201485E-2</v>
      </c>
      <c r="Q43" s="328"/>
      <c r="R43" s="13"/>
      <c r="S43" s="356" t="s">
        <v>190</v>
      </c>
      <c r="T43" s="359"/>
      <c r="U43" s="346"/>
      <c r="V43" s="360"/>
      <c r="W43" s="347" t="s">
        <v>190</v>
      </c>
      <c r="X43" s="899">
        <f>VLOOKUP(年度マスタ!$K$4&amp;"_"&amp;X$33,データシート1!$A:$BT,MATCH("aa_"&amp;$S43,データシート1!$A$1:$BT$1,0),0)</f>
        <v>554.50733266895293</v>
      </c>
      <c r="Y43" s="900">
        <f>VLOOKUP(年度マスタ!$K$4&amp;"_"&amp;Y$33,データシート1!$A:$BT,MATCH("aa_"&amp;$S43,データシート1!$A$1:$BT$1,0),0)</f>
        <v>551.93469023299861</v>
      </c>
      <c r="Z43" s="900">
        <f>VLOOKUP(年度マスタ!$K$4&amp;"_"&amp;Z$33,データシート1!$A:$BT,MATCH("aa_"&amp;$S43,データシート1!$A$1:$BT$1,0),0)</f>
        <v>542.33990917170399</v>
      </c>
      <c r="AA43" s="900">
        <f>VLOOKUP(年度マスタ!$K$4&amp;"_"&amp;AA$33,データシート1!$A:$BT,MATCH("aa_"&amp;$S43,データシート1!$A$1:$BT$1,0),0)</f>
        <v>541.15997288842539</v>
      </c>
      <c r="AB43" s="900">
        <f>VLOOKUP(年度マスタ!$K$4&amp;"_"&amp;AB$33,データシート1!$A:$BT,MATCH("aa_"&amp;$S43,データシート1!$A$1:$BT$1,0),0)</f>
        <v>522.48383742384794</v>
      </c>
      <c r="AC43" s="900">
        <f>VLOOKUP(年度マスタ!$K$4&amp;"_"&amp;AC$33,データシート1!$A:$BT,MATCH("aa_"&amp;$S43,データシート1!$A$1:$BT$1,0),0)</f>
        <v>497.81194213929001</v>
      </c>
      <c r="AD43" s="900">
        <f>VLOOKUP(年度マスタ!$K$4&amp;"_"&amp;AD$33,データシート1!$A:$BT,MATCH("aa_"&amp;$S43,データシート1!$A$1:$BT$1,0),0)</f>
        <v>494.78273872064341</v>
      </c>
      <c r="AE43" s="900">
        <f>VLOOKUP(年度マスタ!$K$4&amp;"_"&amp;AE$33,データシート1!$A:$BT,MATCH("aa_"&amp;$S43,データシート1!$A$1:$BT$1,0),0)</f>
        <v>491.38600191482823</v>
      </c>
      <c r="AF43" s="900">
        <f>VLOOKUP(年度マスタ!$K$4&amp;"_"&amp;AF$33,データシート1!$A:$BT,MATCH("aa_"&amp;$S43,データシート1!$A$1:$BT$1,0),0)</f>
        <v>484.69575552211967</v>
      </c>
      <c r="AG43" s="900">
        <f>VLOOKUP(年度マスタ!$K$4&amp;"_"&amp;AG$33,データシート1!$A:$BT,MATCH("aa_"&amp;$S43,データシート1!$A$1:$BT$1,0),0)</f>
        <v>475.95042726346219</v>
      </c>
      <c r="AH43" s="900">
        <f>VLOOKUP(年度マスタ!$K$4&amp;"_"&amp;AH$33,データシート1!$A:$BT,MATCH("aa_"&amp;$S43,データシート1!$A$1:$BT$1,0),0)</f>
        <v>462.00325737752837</v>
      </c>
      <c r="AI43" s="900">
        <f>VLOOKUP(年度マスタ!$K$4&amp;"_"&amp;AI$33,データシート1!$A:$BT,MATCH("aa_"&amp;$S43,データシート1!$A$1:$BT$1,0),0)</f>
        <v>405.96409661695623</v>
      </c>
      <c r="AJ43" s="900">
        <f>VLOOKUP(年度マスタ!$K$4&amp;"_"&amp;AJ$33,データシート1!$A:$BT,MATCH("aa_"&amp;$S43,データシート1!$A$1:$BT$1,0),0)</f>
        <v>393.7239340379694</v>
      </c>
      <c r="AK43" s="901">
        <f>VLOOKUP(年度マスタ!$K$4&amp;"_"&amp;AK$33,データシート1!$A:$BT,MATCH("aa_"&amp;$S43,データシート1!$A$1:$BT$1,0),0)</f>
        <v>415.09156130951453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291.54408116639968</v>
      </c>
      <c r="Y44" s="900">
        <f>VLOOKUP(年度マスタ!$K$4&amp;"_"&amp;Y$33,データシート1!$A:$BT,MATCH("aa_"&amp;$S44,データシート1!$A$1:$BT$1,0),0)</f>
        <v>296.22924079290527</v>
      </c>
      <c r="Z44" s="900">
        <f>VLOOKUP(年度マスタ!$K$4&amp;"_"&amp;Z$33,データシート1!$A:$BT,MATCH("aa_"&amp;$S44,データシート1!$A$1:$BT$1,0),0)</f>
        <v>287.88147737712694</v>
      </c>
      <c r="AA44" s="900">
        <f>VLOOKUP(年度マスタ!$K$4&amp;"_"&amp;AA$33,データシート1!$A:$BT,MATCH("aa_"&amp;$S44,データシート1!$A$1:$BT$1,0),0)</f>
        <v>288.9072570016844</v>
      </c>
      <c r="AB44" s="900">
        <f>VLOOKUP(年度マスタ!$K$4&amp;"_"&amp;AB$33,データシート1!$A:$BT,MATCH("aa_"&amp;$S44,データシート1!$A$1:$BT$1,0),0)</f>
        <v>293.00307072099139</v>
      </c>
      <c r="AC44" s="900">
        <f>VLOOKUP(年度マスタ!$K$4&amp;"_"&amp;AC$33,データシート1!$A:$BT,MATCH("aa_"&amp;$S44,データシート1!$A$1:$BT$1,0),0)</f>
        <v>295.24410598789859</v>
      </c>
      <c r="AD44" s="900">
        <f>VLOOKUP(年度マスタ!$K$4&amp;"_"&amp;AD$33,データシート1!$A:$BT,MATCH("aa_"&amp;$S44,データシート1!$A$1:$BT$1,0),0)</f>
        <v>297.0603343881931</v>
      </c>
      <c r="AE44" s="900">
        <f>VLOOKUP(年度マスタ!$K$4&amp;"_"&amp;AE$33,データシート1!$A:$BT,MATCH("aa_"&amp;$S44,データシート1!$A$1:$BT$1,0),0)</f>
        <v>292.71856163942203</v>
      </c>
      <c r="AF44" s="900">
        <f>VLOOKUP(年度マスタ!$K$4&amp;"_"&amp;AF$33,データシート1!$A:$BT,MATCH("aa_"&amp;$S44,データシート1!$A$1:$BT$1,0),0)</f>
        <v>292.12438737417762</v>
      </c>
      <c r="AG44" s="900">
        <f>VLOOKUP(年度マスタ!$K$4&amp;"_"&amp;AG$33,データシート1!$A:$BT,MATCH("aa_"&amp;$S44,データシート1!$A$1:$BT$1,0),0)</f>
        <v>292.12268206690538</v>
      </c>
      <c r="AH44" s="900">
        <f>VLOOKUP(年度マスタ!$K$4&amp;"_"&amp;AH$33,データシート1!$A:$BT,MATCH("aa_"&amp;$S44,データシート1!$A$1:$BT$1,0),0)</f>
        <v>291.83107761817035</v>
      </c>
      <c r="AI44" s="900">
        <f>VLOOKUP(年度マスタ!$K$4&amp;"_"&amp;AI$33,データシート1!$A:$BT,MATCH("aa_"&amp;$S44,データシート1!$A$1:$BT$1,0),0)</f>
        <v>277.15879631168849</v>
      </c>
      <c r="AJ44" s="900">
        <f>VLOOKUP(年度マスタ!$K$4&amp;"_"&amp;AJ$33,データシート1!$A:$BT,MATCH("aa_"&amp;$S44,データシート1!$A$1:$BT$1,0),0)</f>
        <v>287.87606984545783</v>
      </c>
      <c r="AK44" s="901">
        <f>VLOOKUP(年度マスタ!$K$4&amp;"_"&amp;AK$33,データシート1!$A:$BT,MATCH("aa_"&amp;$S44,データシート1!$A$1:$BT$1,0),0)</f>
        <v>288.36829569125092</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40.632908990396203</v>
      </c>
      <c r="Y45" s="900">
        <f>VLOOKUP(年度マスタ!$K$4&amp;"_"&amp;Y$33,データシート1!$A:$BT,MATCH("aa_"&amp;$S45,データシート1!$A$1:$BT$1,0),0)</f>
        <v>42.572431632974101</v>
      </c>
      <c r="Z45" s="900">
        <f>VLOOKUP(年度マスタ!$K$4&amp;"_"&amp;Z$33,データシート1!$A:$BT,MATCH("aa_"&amp;$S45,データシート1!$A$1:$BT$1,0),0)</f>
        <v>49.1887026721365</v>
      </c>
      <c r="AA45" s="900">
        <f>VLOOKUP(年度マスタ!$K$4&amp;"_"&amp;AA$33,データシート1!$A:$BT,MATCH("aa_"&amp;$S45,データシート1!$A$1:$BT$1,0),0)</f>
        <v>54.195462977235401</v>
      </c>
      <c r="AB45" s="900">
        <f>VLOOKUP(年度マスタ!$K$4&amp;"_"&amp;AB$33,データシート1!$A:$BT,MATCH("aa_"&amp;$S45,データシート1!$A$1:$BT$1,0),0)</f>
        <v>55.181190845698097</v>
      </c>
      <c r="AC45" s="900">
        <f>VLOOKUP(年度マスタ!$K$4&amp;"_"&amp;AC$33,データシート1!$A:$BT,MATCH("aa_"&amp;$S45,データシート1!$A$1:$BT$1,0),0)</f>
        <v>53.076211881450703</v>
      </c>
      <c r="AD45" s="900">
        <f>VLOOKUP(年度マスタ!$K$4&amp;"_"&amp;AD$33,データシート1!$A:$BT,MATCH("aa_"&amp;$S45,データシート1!$A$1:$BT$1,0),0)</f>
        <v>52.067026520580797</v>
      </c>
      <c r="AE45" s="900">
        <f>VLOOKUP(年度マスタ!$K$4&amp;"_"&amp;AE$33,データシート1!$A:$BT,MATCH("aa_"&amp;$S45,データシート1!$A$1:$BT$1,0),0)</f>
        <v>50.641821960857278</v>
      </c>
      <c r="AF45" s="900">
        <f>VLOOKUP(年度マスタ!$K$4&amp;"_"&amp;AF$33,データシート1!$A:$BT,MATCH("aa_"&amp;$S45,データシート1!$A$1:$BT$1,0),0)</f>
        <v>49.054483694181698</v>
      </c>
      <c r="AG45" s="900">
        <f>VLOOKUP(年度マスタ!$K$4&amp;"_"&amp;AG$33,データシート1!$A:$BT,MATCH("aa_"&amp;$S45,データシート1!$A$1:$BT$1,0),0)</f>
        <v>45.530699132833497</v>
      </c>
      <c r="AH45" s="900">
        <f>VLOOKUP(年度マスタ!$K$4&amp;"_"&amp;AH$33,データシート1!$A:$BT,MATCH("aa_"&amp;$S45,データシート1!$A$1:$BT$1,0),0)</f>
        <v>44.326450698436801</v>
      </c>
      <c r="AI45" s="900">
        <f>VLOOKUP(年度マスタ!$K$4&amp;"_"&amp;AI$33,データシート1!$A:$BT,MATCH("aa_"&amp;$S45,データシート1!$A$1:$BT$1,0),0)</f>
        <v>42.369234795187197</v>
      </c>
      <c r="AJ45" s="900">
        <f>VLOOKUP(年度マスタ!$K$4&amp;"_"&amp;AJ$33,データシート1!$A:$BT,MATCH("aa_"&amp;$S45,データシート1!$A$1:$BT$1,0),0)</f>
        <v>41.986869574784997</v>
      </c>
      <c r="AK45" s="901">
        <f>VLOOKUP(年度マスタ!$K$4&amp;"_"&amp;AK$33,データシート1!$A:$BT,MATCH("aa_"&amp;$S45,データシート1!$A$1:$BT$1,0),0)</f>
        <v>42.334363404009423</v>
      </c>
      <c r="AL45" s="330"/>
      <c r="AW45" s="17" t="str">
        <f>AW48</f>
        <v>相模原市</v>
      </c>
      <c r="AX45" s="1010">
        <f t="shared" ref="AX45:BB45" si="15">AX48/$BC48</f>
        <v>0.38572298956473378</v>
      </c>
      <c r="AY45" s="1010">
        <f t="shared" si="15"/>
        <v>0.19537789369674635</v>
      </c>
      <c r="AZ45" s="1010">
        <f t="shared" si="15"/>
        <v>0.21542275436555908</v>
      </c>
      <c r="BA45" s="1010">
        <f t="shared" si="15"/>
        <v>0.18220433970472796</v>
      </c>
      <c r="BB45" s="1010">
        <f t="shared" si="15"/>
        <v>2.1272022668232901E-2</v>
      </c>
      <c r="BC45" s="1010">
        <f t="shared" ref="BC45" si="16">SUM(AX45:BB45)</f>
        <v>1</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87.317687567499988</v>
      </c>
      <c r="Y47" s="903">
        <f>VLOOKUP(年度マスタ!$K$4&amp;"_"&amp;Y$33,データシート1!$A:$BT,MATCH("aa_"&amp;$S47,データシート1!$A$1:$BT$1,0),0)</f>
        <v>73.71073955864</v>
      </c>
      <c r="Z47" s="903">
        <f>VLOOKUP(年度マスタ!$K$4&amp;"_"&amp;Z$33,データシート1!$A:$BT,MATCH("aa_"&amp;$S47,データシート1!$A$1:$BT$1,0),0)</f>
        <v>91.576924632979996</v>
      </c>
      <c r="AA47" s="903">
        <f>VLOOKUP(年度マスタ!$K$4&amp;"_"&amp;AA$33,データシート1!$A:$BT,MATCH("aa_"&amp;$S47,データシート1!$A$1:$BT$1,0),0)</f>
        <v>86.84758435194</v>
      </c>
      <c r="AB47" s="903">
        <f>VLOOKUP(年度マスタ!$K$4&amp;"_"&amp;AB$33,データシート1!$A:$BT,MATCH("aa_"&amp;$S47,データシート1!$A$1:$BT$1,0),0)</f>
        <v>70.245394392040012</v>
      </c>
      <c r="AC47" s="903">
        <f>VLOOKUP(年度マスタ!$K$4&amp;"_"&amp;AC$33,データシート1!$A:$BT,MATCH("aa_"&amp;$S47,データシート1!$A$1:$BT$1,0),0)</f>
        <v>96.701635070659975</v>
      </c>
      <c r="AD47" s="903">
        <f>VLOOKUP(年度マスタ!$K$4&amp;"_"&amp;AD$33,データシート1!$A:$BT,MATCH("aa_"&amp;$S47,データシート1!$A$1:$BT$1,0),0)</f>
        <v>92.17356854706</v>
      </c>
      <c r="AE47" s="903">
        <f>VLOOKUP(年度マスタ!$K$4&amp;"_"&amp;AE$33,データシート1!$A:$BT,MATCH("aa_"&amp;$S47,データシート1!$A$1:$BT$1,0),0)</f>
        <v>89.43130300768</v>
      </c>
      <c r="AF47" s="903">
        <f>VLOOKUP(年度マスタ!$K$4&amp;"_"&amp;AF$33,データシート1!$A:$BT,MATCH("aa_"&amp;$S47,データシート1!$A$1:$BT$1,0),0)</f>
        <v>84.28321218678802</v>
      </c>
      <c r="AG47" s="903">
        <f>VLOOKUP(年度マスタ!$K$4&amp;"_"&amp;AG$33,データシート1!$A:$BT,MATCH("aa_"&amp;$S47,データシート1!$A$1:$BT$1,0),0)</f>
        <v>89.190338230467987</v>
      </c>
      <c r="AH47" s="903">
        <f>VLOOKUP(年度マスタ!$K$4&amp;"_"&amp;AH$33,データシート1!$A:$BT,MATCH("aa_"&amp;$S47,データシート1!$A$1:$BT$1,0),0)</f>
        <v>97.265010501478997</v>
      </c>
      <c r="AI47" s="903">
        <f>VLOOKUP(年度マスタ!$K$4&amp;"_"&amp;AI$33,データシート1!$A:$BT,MATCH("aa_"&amp;$S47,データシート1!$A$1:$BT$1,0),0)</f>
        <v>107.3873726658372</v>
      </c>
      <c r="AJ47" s="903">
        <f>VLOOKUP(年度マスタ!$K$4&amp;"_"&amp;AJ$33,データシート1!$A:$BT,MATCH("aa_"&amp;$S47,データシート1!$A$1:$BT$1,0),0)</f>
        <v>109.79957334269</v>
      </c>
      <c r="AK47" s="904">
        <f>VLOOKUP(年度マスタ!$K$4&amp;"_"&amp;AK$33,データシート1!$A:$BT,MATCH("aa_"&amp;$S47,データシート1!$A$1:$BT$1,0),0)</f>
        <v>87.070108143399992</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相模原市</v>
      </c>
      <c r="AX48" s="1011">
        <f>SUM(AY39:BA39)</f>
        <v>1578.8316390312905</v>
      </c>
      <c r="AY48" s="1011">
        <f>BB39</f>
        <v>799.71588025853634</v>
      </c>
      <c r="AZ48" s="1011">
        <f>BC39</f>
        <v>881.76299977196686</v>
      </c>
      <c r="BA48" s="1011">
        <f>SUM(BD39:BG39)</f>
        <v>745.79422040477482</v>
      </c>
      <c r="BB48" s="1011">
        <f>BH39</f>
        <v>87.070108143399992</v>
      </c>
      <c r="BC48" s="1011">
        <f>SUM(AX48:BB48)</f>
        <v>4093.1748476099683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4093.1748476099683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1578.8316390312905</v>
      </c>
      <c r="P52" s="453">
        <f t="shared" ref="P52:P64" si="18">O52/$O$51</f>
        <v>0.38572298956473378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1514.2292162671201</v>
      </c>
      <c r="P53" s="454">
        <f t="shared" si="18"/>
        <v>0.36994002764169442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31.545285205343827</v>
      </c>
      <c r="P54" s="454">
        <f t="shared" si="18"/>
        <v>7.7068012923423796E-3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33.057137558826518</v>
      </c>
      <c r="P55" s="454">
        <f t="shared" si="18"/>
        <v>8.0761606306969259E-3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799.71588025853634</v>
      </c>
      <c r="P56" s="453">
        <f t="shared" si="18"/>
        <v>0.19537789369674635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881.76299977196686</v>
      </c>
      <c r="P57" s="453">
        <f t="shared" si="18"/>
        <v>0.21542275436555908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745.79422040477482</v>
      </c>
      <c r="P58" s="453">
        <f t="shared" si="18"/>
        <v>0.18220433970472796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703.4598570007654</v>
      </c>
      <c r="P59" s="454">
        <f t="shared" si="18"/>
        <v>0.17186166806715336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415.09156130951453</v>
      </c>
      <c r="P60" s="454">
        <f t="shared" si="18"/>
        <v>0.10141065963793099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288.36829569125092</v>
      </c>
      <c r="P61" s="454">
        <f t="shared" si="18"/>
        <v>7.0451008429222389E-2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42.334363404009423</v>
      </c>
      <c r="P62" s="454">
        <f t="shared" si="18"/>
        <v>1.0342671637574616E-2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87.070108143399992</v>
      </c>
      <c r="P64" s="612">
        <f t="shared" si="18"/>
        <v>2.1272022668232901E-2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相模原市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10079.9133</v>
      </c>
      <c r="AI7" s="78">
        <f>VLOOKUP(年度マスタ!$K$4&amp;"_"&amp;$AG7,データシート1!$A:$BT,MATCH("ab_"&amp;AI$2,データシート1!$A$1:$BT$1,0),0)</f>
        <v>19334</v>
      </c>
      <c r="AJ7" s="78">
        <f>VLOOKUP(年度マスタ!$K$4&amp;"_"&amp;$AG7,データシート1!$A:$BT,MATCH("ab_"&amp;AJ$2,データシート1!$A$1:$BT$1,0),0)</f>
        <v>991</v>
      </c>
      <c r="AK7" s="78">
        <f>VLOOKUP(年度マスタ!$K$4&amp;"_"&amp;$AG7,データシート1!$A:$BT,MATCH("ab_"&amp;AK$2,データシート1!$A$1:$BT$1,0),0)</f>
        <v>205054</v>
      </c>
      <c r="AL7" s="78">
        <f>VLOOKUP(年度マスタ!$K$4&amp;"_"&amp;$AG7,データシート1!$A:$BT,MATCH("ab_"&amp;AL$2,データシート1!$A$1:$BT$1,0),0)</f>
        <v>299085</v>
      </c>
      <c r="AM7" s="78">
        <f>VLOOKUP(年度マスタ!$K$4&amp;"_"&amp;$AG7,データシート1!$A:$BT,MATCH("ab_"&amp;AM$2,データシート1!$A$1:$BT$1,0),0)</f>
        <v>280317</v>
      </c>
      <c r="AN7" s="78">
        <f>VLOOKUP(年度マスタ!$K$4&amp;"_"&amp;$AG7,データシート1!$A:$BT,MATCH("ab_"&amp;AN$2,データシート1!$A$1:$BT$1,0),0)</f>
        <v>58679</v>
      </c>
      <c r="AO7" s="78">
        <f>VLOOKUP(年度マスタ!$K$4&amp;"_"&amp;$AG7,データシート1!$A:$BT,MATCH("ab_"&amp;AO$2,データシート1!$A$1:$BT$1,0),0)</f>
        <v>696994</v>
      </c>
      <c r="AP7" s="78">
        <f>VLOOKUP(年度マスタ!$K$4&amp;"_"&amp;$AG7,データシート1!$A:$BT,MATCH("ab_"&amp;AP$2,データシート1!$A$1:$BT$1,0),0)</f>
        <v>0</v>
      </c>
      <c r="AQ7" s="954">
        <f>VLOOKUP(年度マスタ!$K$4&amp;"_"&amp;$AG7,データシート1!$A:$BT,MATCH("ab_"&amp;AQ$2,データシート1!$A$1:$BT$1,0),0)</f>
        <v>87.317687567499988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11610.3703</v>
      </c>
      <c r="AI8" s="78">
        <f>VLOOKUP(年度マスタ!$K$4&amp;"_"&amp;$AG8,データシート1!$A:$BT,MATCH("ab_"&amp;AI$2,データシート1!$A$1:$BT$1,0),0)</f>
        <v>19334</v>
      </c>
      <c r="AJ8" s="78">
        <f>VLOOKUP(年度マスタ!$K$4&amp;"_"&amp;$AG8,データシート1!$A:$BT,MATCH("ab_"&amp;AJ$2,データシート1!$A$1:$BT$1,0),0)</f>
        <v>991</v>
      </c>
      <c r="AK8" s="78">
        <f>VLOOKUP(年度マスタ!$K$4&amp;"_"&amp;$AG8,データシート1!$A:$BT,MATCH("ab_"&amp;AK$2,データシート1!$A$1:$BT$1,0),0)</f>
        <v>205054</v>
      </c>
      <c r="AL8" s="78">
        <f>VLOOKUP(年度マスタ!$K$4&amp;"_"&amp;$AG8,データシート1!$A:$BT,MATCH("ab_"&amp;AL$2,データシート1!$A$1:$BT$1,0),0)</f>
        <v>302223</v>
      </c>
      <c r="AM8" s="78">
        <f>VLOOKUP(年度マスタ!$K$4&amp;"_"&amp;$AG8,データシート1!$A:$BT,MATCH("ab_"&amp;AM$2,データシート1!$A$1:$BT$1,0),0)</f>
        <v>280313</v>
      </c>
      <c r="AN8" s="78">
        <f>VLOOKUP(年度マスタ!$K$4&amp;"_"&amp;$AG8,データシート1!$A:$BT,MATCH("ab_"&amp;AN$2,データシート1!$A$1:$BT$1,0),0)</f>
        <v>58133</v>
      </c>
      <c r="AO8" s="78">
        <f>VLOOKUP(年度マスタ!$K$4&amp;"_"&amp;$AG8,データシート1!$A:$BT,MATCH("ab_"&amp;AO$2,データシート1!$A$1:$BT$1,0),0)</f>
        <v>699756</v>
      </c>
      <c r="AP8" s="78">
        <f>VLOOKUP(年度マスタ!$K$4&amp;"_"&amp;$AG8,データシート1!$A:$BT,MATCH("ab_"&amp;AP$2,データシート1!$A$1:$BT$1,0),0)</f>
        <v>0</v>
      </c>
      <c r="AQ8" s="954">
        <f>VLOOKUP(年度マスタ!$K$4&amp;"_"&amp;$AG8,データシート1!$A:$BT,MATCH("ab_"&amp;AQ$2,データシート1!$A$1:$BT$1,0),0)</f>
        <v>73.71073955864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11491.7842</v>
      </c>
      <c r="AI9" s="78">
        <f>VLOOKUP(年度マスタ!$K$4&amp;"_"&amp;$AG9,データシート1!$A:$BT,MATCH("ab_"&amp;AI$2,データシート1!$A$1:$BT$1,0),0)</f>
        <v>19334</v>
      </c>
      <c r="AJ9" s="78">
        <f>VLOOKUP(年度マスタ!$K$4&amp;"_"&amp;$AG9,データシート1!$A:$BT,MATCH("ab_"&amp;AJ$2,データシート1!$A$1:$BT$1,0),0)</f>
        <v>991</v>
      </c>
      <c r="AK9" s="78">
        <f>VLOOKUP(年度マスタ!$K$4&amp;"_"&amp;$AG9,データシート1!$A:$BT,MATCH("ab_"&amp;AK$2,データシート1!$A$1:$BT$1,0),0)</f>
        <v>205054</v>
      </c>
      <c r="AL9" s="78">
        <f>VLOOKUP(年度マスタ!$K$4&amp;"_"&amp;$AG9,データシート1!$A:$BT,MATCH("ab_"&amp;AL$2,データシート1!$A$1:$BT$1,0),0)</f>
        <v>305402</v>
      </c>
      <c r="AM9" s="78">
        <f>VLOOKUP(年度マスタ!$K$4&amp;"_"&amp;$AG9,データシート1!$A:$BT,MATCH("ab_"&amp;AM$2,データシート1!$A$1:$BT$1,0),0)</f>
        <v>281424</v>
      </c>
      <c r="AN9" s="78">
        <f>VLOOKUP(年度マスタ!$K$4&amp;"_"&amp;$AG9,データシート1!$A:$BT,MATCH("ab_"&amp;AN$2,データシート1!$A$1:$BT$1,0),0)</f>
        <v>58176</v>
      </c>
      <c r="AO9" s="78">
        <f>VLOOKUP(年度マスタ!$K$4&amp;"_"&amp;$AG9,データシート1!$A:$BT,MATCH("ab_"&amp;AO$2,データシート1!$A$1:$BT$1,0),0)</f>
        <v>700923</v>
      </c>
      <c r="AP9" s="78">
        <f>VLOOKUP(年度マスタ!$K$4&amp;"_"&amp;$AG9,データシート1!$A:$BT,MATCH("ab_"&amp;AP$2,データシート1!$A$1:$BT$1,0),0)</f>
        <v>0</v>
      </c>
      <c r="AQ9" s="954">
        <f>VLOOKUP(年度マスタ!$K$4&amp;"_"&amp;$AG9,データシート1!$A:$BT,MATCH("ab_"&amp;AQ$2,データシート1!$A$1:$BT$1,0),0)</f>
        <v>91.576924632979996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11447.873100000001</v>
      </c>
      <c r="AI10" s="78">
        <f>VLOOKUP(年度マスタ!$K$4&amp;"_"&amp;$AG10,データシート1!$A:$BT,MATCH("ab_"&amp;AI$2,データシート1!$A$1:$BT$1,0),0)</f>
        <v>19334</v>
      </c>
      <c r="AJ10" s="78">
        <f>VLOOKUP(年度マスタ!$K$4&amp;"_"&amp;$AG10,データシート1!$A:$BT,MATCH("ab_"&amp;AJ$2,データシート1!$A$1:$BT$1,0),0)</f>
        <v>991</v>
      </c>
      <c r="AK10" s="78">
        <f>VLOOKUP(年度マスタ!$K$4&amp;"_"&amp;$AG10,データシート1!$A:$BT,MATCH("ab_"&amp;AK$2,データシート1!$A$1:$BT$1,0),0)</f>
        <v>205054</v>
      </c>
      <c r="AL10" s="78">
        <f>VLOOKUP(年度マスタ!$K$4&amp;"_"&amp;$AG10,データシート1!$A:$BT,MATCH("ab_"&amp;AL$2,データシート1!$A$1:$BT$1,0),0)</f>
        <v>312263</v>
      </c>
      <c r="AM10" s="78">
        <f>VLOOKUP(年度マスタ!$K$4&amp;"_"&amp;$AG10,データシート1!$A:$BT,MATCH("ab_"&amp;AM$2,データシート1!$A$1:$BT$1,0),0)</f>
        <v>283039</v>
      </c>
      <c r="AN10" s="78">
        <f>VLOOKUP(年度マスタ!$K$4&amp;"_"&amp;$AG10,データシート1!$A:$BT,MATCH("ab_"&amp;AN$2,データシート1!$A$1:$BT$1,0),0)</f>
        <v>58053</v>
      </c>
      <c r="AO10" s="78">
        <f>VLOOKUP(年度マスタ!$K$4&amp;"_"&amp;$AG10,データシート1!$A:$BT,MATCH("ab_"&amp;AO$2,データシート1!$A$1:$BT$1,0),0)</f>
        <v>710798</v>
      </c>
      <c r="AP10" s="78">
        <f>VLOOKUP(年度マスタ!$K$4&amp;"_"&amp;$AG10,データシート1!$A:$BT,MATCH("ab_"&amp;AP$2,データシート1!$A$1:$BT$1,0),0)</f>
        <v>0</v>
      </c>
      <c r="AQ10" s="954">
        <f>VLOOKUP(年度マスタ!$K$4&amp;"_"&amp;$AG10,データシート1!$A:$BT,MATCH("ab_"&amp;AQ$2,データシート1!$A$1:$BT$1,0),0)</f>
        <v>86.84758435194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11538.690500000001</v>
      </c>
      <c r="AI11" s="78">
        <f>VLOOKUP(年度マスタ!$K$4&amp;"_"&amp;$AG11,データシート1!$A:$BT,MATCH("ab_"&amp;AI$2,データシート1!$A$1:$BT$1,0),0)</f>
        <v>19334</v>
      </c>
      <c r="AJ11" s="78">
        <f>VLOOKUP(年度マスタ!$K$4&amp;"_"&amp;$AG11,データシート1!$A:$BT,MATCH("ab_"&amp;AJ$2,データシート1!$A$1:$BT$1,0),0)</f>
        <v>991</v>
      </c>
      <c r="AK11" s="78">
        <f>VLOOKUP(年度マスタ!$K$4&amp;"_"&amp;$AG11,データシート1!$A:$BT,MATCH("ab_"&amp;AK$2,データシート1!$A$1:$BT$1,0),0)</f>
        <v>205054</v>
      </c>
      <c r="AL11" s="78">
        <f>VLOOKUP(年度マスタ!$K$4&amp;"_"&amp;$AG11,データシート1!$A:$BT,MATCH("ab_"&amp;AL$2,データシート1!$A$1:$BT$1,0),0)</f>
        <v>315249</v>
      </c>
      <c r="AM11" s="78">
        <f>VLOOKUP(年度マスタ!$K$4&amp;"_"&amp;$AG11,データシート1!$A:$BT,MATCH("ab_"&amp;AM$2,データシート1!$A$1:$BT$1,0),0)</f>
        <v>285472</v>
      </c>
      <c r="AN11" s="78">
        <f>VLOOKUP(年度マスタ!$K$4&amp;"_"&amp;$AG11,データシート1!$A:$BT,MATCH("ab_"&amp;AN$2,データシート1!$A$1:$BT$1,0),0)</f>
        <v>58655</v>
      </c>
      <c r="AO11" s="78">
        <f>VLOOKUP(年度マスタ!$K$4&amp;"_"&amp;$AG11,データシート1!$A:$BT,MATCH("ab_"&amp;AO$2,データシート1!$A$1:$BT$1,0),0)</f>
        <v>713351</v>
      </c>
      <c r="AP11" s="78">
        <f>VLOOKUP(年度マスタ!$K$4&amp;"_"&amp;$AG11,データシート1!$A:$BT,MATCH("ab_"&amp;AP$2,データシート1!$A$1:$BT$1,0),0)</f>
        <v>0</v>
      </c>
      <c r="AQ11" s="954">
        <f>VLOOKUP(年度マスタ!$K$4&amp;"_"&amp;$AG11,データシート1!$A:$BT,MATCH("ab_"&amp;AQ$2,データシート1!$A$1:$BT$1,0),0)</f>
        <v>70.245394392040012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12240.711799999999</v>
      </c>
      <c r="AI12" s="78">
        <f>VLOOKUP(年度マスタ!$K$4&amp;"_"&amp;$AG12,データシート1!$A:$BT,MATCH("ab_"&amp;AI$2,データシート1!$A$1:$BT$1,0),0)</f>
        <v>16968</v>
      </c>
      <c r="AJ12" s="78">
        <f>VLOOKUP(年度マスタ!$K$4&amp;"_"&amp;$AG12,データシート1!$A:$BT,MATCH("ab_"&amp;AJ$2,データシート1!$A$1:$BT$1,0),0)</f>
        <v>1004</v>
      </c>
      <c r="AK12" s="78">
        <f>VLOOKUP(年度マスタ!$K$4&amp;"_"&amp;$AG12,データシート1!$A:$BT,MATCH("ab_"&amp;AK$2,データシート1!$A$1:$BT$1,0),0)</f>
        <v>206702</v>
      </c>
      <c r="AL12" s="78">
        <f>VLOOKUP(年度マスタ!$K$4&amp;"_"&amp;$AG12,データシート1!$A:$BT,MATCH("ab_"&amp;AL$2,データシート1!$A$1:$BT$1,0),0)</f>
        <v>318969</v>
      </c>
      <c r="AM12" s="78">
        <f>VLOOKUP(年度マスタ!$K$4&amp;"_"&amp;$AG12,データシート1!$A:$BT,MATCH("ab_"&amp;AM$2,データシート1!$A$1:$BT$1,0),0)</f>
        <v>286468</v>
      </c>
      <c r="AN12" s="78">
        <f>VLOOKUP(年度マスタ!$K$4&amp;"_"&amp;$AG12,データシート1!$A:$BT,MATCH("ab_"&amp;AN$2,データシート1!$A$1:$BT$1,0),0)</f>
        <v>58798</v>
      </c>
      <c r="AO12" s="78">
        <f>VLOOKUP(年度マスタ!$K$4&amp;"_"&amp;$AG12,データシート1!$A:$BT,MATCH("ab_"&amp;AO$2,データシート1!$A$1:$BT$1,0),0)</f>
        <v>715145</v>
      </c>
      <c r="AP12" s="78">
        <f>VLOOKUP(年度マスタ!$K$4&amp;"_"&amp;$AG12,データシート1!$A:$BT,MATCH("ab_"&amp;AP$2,データシート1!$A$1:$BT$1,0),0)</f>
        <v>0</v>
      </c>
      <c r="AQ12" s="954">
        <f>VLOOKUP(年度マスタ!$K$4&amp;"_"&amp;$AG12,データシート1!$A:$BT,MATCH("ab_"&amp;AQ$2,データシート1!$A$1:$BT$1,0),0)</f>
        <v>96.701635070659975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11798.5182</v>
      </c>
      <c r="AI13" s="78">
        <f>VLOOKUP(年度マスタ!$K$4&amp;"_"&amp;$AG13,データシート1!$A:$BT,MATCH("ab_"&amp;AI$2,データシート1!$A$1:$BT$1,0),0)</f>
        <v>16968</v>
      </c>
      <c r="AJ13" s="78">
        <f>VLOOKUP(年度マスタ!$K$4&amp;"_"&amp;$AG13,データシート1!$A:$BT,MATCH("ab_"&amp;AJ$2,データシート1!$A$1:$BT$1,0),0)</f>
        <v>1004</v>
      </c>
      <c r="AK13" s="78">
        <f>VLOOKUP(年度マスタ!$K$4&amp;"_"&amp;$AG13,データシート1!$A:$BT,MATCH("ab_"&amp;AK$2,データシート1!$A$1:$BT$1,0),0)</f>
        <v>206702</v>
      </c>
      <c r="AL13" s="78">
        <f>VLOOKUP(年度マスタ!$K$4&amp;"_"&amp;$AG13,データシート1!$A:$BT,MATCH("ab_"&amp;AL$2,データシート1!$A$1:$BT$1,0),0)</f>
        <v>322930</v>
      </c>
      <c r="AM13" s="78">
        <f>VLOOKUP(年度マスタ!$K$4&amp;"_"&amp;$AG13,データシート1!$A:$BT,MATCH("ab_"&amp;AM$2,データシート1!$A$1:$BT$1,0),0)</f>
        <v>287465</v>
      </c>
      <c r="AN13" s="78">
        <f>VLOOKUP(年度マスタ!$K$4&amp;"_"&amp;$AG13,データシート1!$A:$BT,MATCH("ab_"&amp;AN$2,データシート1!$A$1:$BT$1,0),0)</f>
        <v>59113</v>
      </c>
      <c r="AO13" s="78">
        <f>VLOOKUP(年度マスタ!$K$4&amp;"_"&amp;$AG13,データシート1!$A:$BT,MATCH("ab_"&amp;AO$2,データシート1!$A$1:$BT$1,0),0)</f>
        <v>716643</v>
      </c>
      <c r="AP13" s="78">
        <f>VLOOKUP(年度マスタ!$K$4&amp;"_"&amp;$AG13,データシート1!$A:$BT,MATCH("ab_"&amp;AP$2,データシート1!$A$1:$BT$1,0),0)</f>
        <v>0</v>
      </c>
      <c r="AQ13" s="954">
        <f>VLOOKUP(年度マスタ!$K$4&amp;"_"&amp;$AG13,データシート1!$A:$BT,MATCH("ab_"&amp;AQ$2,データシート1!$A$1:$BT$1,0),0)</f>
        <v>92.17356854706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12044.6783</v>
      </c>
      <c r="AI14" s="78">
        <f>VLOOKUP(年度マスタ!$K$4&amp;"_"&amp;$AG14,データシート1!$A:$BT,MATCH("ab_"&amp;AI$2,データシート1!$A$1:$BT$1,0),0)</f>
        <v>16968</v>
      </c>
      <c r="AJ14" s="78">
        <f>VLOOKUP(年度マスタ!$K$4&amp;"_"&amp;$AG14,データシート1!$A:$BT,MATCH("ab_"&amp;AJ$2,データシート1!$A$1:$BT$1,0),0)</f>
        <v>1004</v>
      </c>
      <c r="AK14" s="78">
        <f>VLOOKUP(年度マスタ!$K$4&amp;"_"&amp;$AG14,データシート1!$A:$BT,MATCH("ab_"&amp;AK$2,データシート1!$A$1:$BT$1,0),0)</f>
        <v>206702</v>
      </c>
      <c r="AL14" s="78">
        <f>VLOOKUP(年度マスタ!$K$4&amp;"_"&amp;$AG14,データシート1!$A:$BT,MATCH("ab_"&amp;AL$2,データシート1!$A$1:$BT$1,0),0)</f>
        <v>326562</v>
      </c>
      <c r="AM14" s="78">
        <f>VLOOKUP(年度マスタ!$K$4&amp;"_"&amp;$AG14,データシート1!$A:$BT,MATCH("ab_"&amp;AM$2,データシート1!$A$1:$BT$1,0),0)</f>
        <v>289001</v>
      </c>
      <c r="AN14" s="78">
        <f>VLOOKUP(年度マスタ!$K$4&amp;"_"&amp;$AG14,データシート1!$A:$BT,MATCH("ab_"&amp;AN$2,データシート1!$A$1:$BT$1,0),0)</f>
        <v>60246</v>
      </c>
      <c r="AO14" s="78">
        <f>VLOOKUP(年度マスタ!$K$4&amp;"_"&amp;$AG14,データシート1!$A:$BT,MATCH("ab_"&amp;AO$2,データシート1!$A$1:$BT$1,0),0)</f>
        <v>716981</v>
      </c>
      <c r="AP14" s="78">
        <f>VLOOKUP(年度マスタ!$K$4&amp;"_"&amp;$AG14,データシート1!$A:$BT,MATCH("ab_"&amp;AP$2,データシート1!$A$1:$BT$1,0),0)</f>
        <v>0</v>
      </c>
      <c r="AQ14" s="954">
        <f>VLOOKUP(年度マスタ!$K$4&amp;"_"&amp;$AG14,データシート1!$A:$BT,MATCH("ab_"&amp;AQ$2,データシート1!$A$1:$BT$1,0),0)</f>
        <v>89.43130300768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13773.401599999999</v>
      </c>
      <c r="AI15" s="78">
        <f>VLOOKUP(年度マスタ!$K$4&amp;"_"&amp;$AG15,データシート1!$A:$BT,MATCH("ab_"&amp;AI$2,データシート1!$A$1:$BT$1,0),0)</f>
        <v>16968</v>
      </c>
      <c r="AJ15" s="78">
        <f>VLOOKUP(年度マスタ!$K$4&amp;"_"&amp;$AG15,データシート1!$A:$BT,MATCH("ab_"&amp;AJ$2,データシート1!$A$1:$BT$1,0),0)</f>
        <v>1004</v>
      </c>
      <c r="AK15" s="78">
        <f>VLOOKUP(年度マスタ!$K$4&amp;"_"&amp;$AG15,データシート1!$A:$BT,MATCH("ab_"&amp;AK$2,データシート1!$A$1:$BT$1,0),0)</f>
        <v>206702</v>
      </c>
      <c r="AL15" s="78">
        <f>VLOOKUP(年度マスタ!$K$4&amp;"_"&amp;$AG15,データシート1!$A:$BT,MATCH("ab_"&amp;AL$2,データシート1!$A$1:$BT$1,0),0)</f>
        <v>330693</v>
      </c>
      <c r="AM15" s="78">
        <f>VLOOKUP(年度マスタ!$K$4&amp;"_"&amp;$AG15,データシート1!$A:$BT,MATCH("ab_"&amp;AM$2,データシート1!$A$1:$BT$1,0),0)</f>
        <v>289795</v>
      </c>
      <c r="AN15" s="78">
        <f>VLOOKUP(年度マスタ!$K$4&amp;"_"&amp;$AG15,データシート1!$A:$BT,MATCH("ab_"&amp;AN$2,データシート1!$A$1:$BT$1,0),0)</f>
        <v>60507</v>
      </c>
      <c r="AO15" s="78">
        <f>VLOOKUP(年度マスタ!$K$4&amp;"_"&amp;$AG15,データシート1!$A:$BT,MATCH("ab_"&amp;AO$2,データシート1!$A$1:$BT$1,0),0)</f>
        <v>718192</v>
      </c>
      <c r="AP15" s="78">
        <f>VLOOKUP(年度マスタ!$K$4&amp;"_"&amp;$AG15,データシート1!$A:$BT,MATCH("ab_"&amp;AP$2,データシート1!$A$1:$BT$1,0),0)</f>
        <v>0</v>
      </c>
      <c r="AQ15" s="954">
        <f>VLOOKUP(年度マスタ!$K$4&amp;"_"&amp;$AG15,データシート1!$A:$BT,MATCH("ab_"&amp;AQ$2,データシート1!$A$1:$BT$1,0),0)</f>
        <v>84.28321218678802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14017.866900000001</v>
      </c>
      <c r="AI16" s="78">
        <f>VLOOKUP(年度マスタ!$K$4&amp;"_"&amp;$AG16,データシート1!$A:$BT,MATCH("ab_"&amp;AI$2,データシート1!$A$1:$BT$1,0),0)</f>
        <v>16968</v>
      </c>
      <c r="AJ16" s="78">
        <f>VLOOKUP(年度マスタ!$K$4&amp;"_"&amp;$AG16,データシート1!$A:$BT,MATCH("ab_"&amp;AJ$2,データシート1!$A$1:$BT$1,0),0)</f>
        <v>1004</v>
      </c>
      <c r="AK16" s="78">
        <f>VLOOKUP(年度マスタ!$K$4&amp;"_"&amp;$AG16,データシート1!$A:$BT,MATCH("ab_"&amp;AK$2,データシート1!$A$1:$BT$1,0),0)</f>
        <v>206702</v>
      </c>
      <c r="AL16" s="78">
        <f>VLOOKUP(年度マスタ!$K$4&amp;"_"&amp;$AG16,データシート1!$A:$BT,MATCH("ab_"&amp;AL$2,データシート1!$A$1:$BT$1,0),0)</f>
        <v>334684</v>
      </c>
      <c r="AM16" s="78">
        <f>VLOOKUP(年度マスタ!$K$4&amp;"_"&amp;$AG16,データシート1!$A:$BT,MATCH("ab_"&amp;AM$2,データシート1!$A$1:$BT$1,0),0)</f>
        <v>290015</v>
      </c>
      <c r="AN16" s="78">
        <f>VLOOKUP(年度マスタ!$K$4&amp;"_"&amp;$AG16,データシート1!$A:$BT,MATCH("ab_"&amp;AN$2,データシート1!$A$1:$BT$1,0),0)</f>
        <v>61115</v>
      </c>
      <c r="AO16" s="78">
        <f>VLOOKUP(年度マスタ!$K$4&amp;"_"&amp;$AG16,データシート1!$A:$BT,MATCH("ab_"&amp;AO$2,データシート1!$A$1:$BT$1,0),0)</f>
        <v>718367</v>
      </c>
      <c r="AP16" s="78">
        <f>VLOOKUP(年度マスタ!$K$4&amp;"_"&amp;$AG16,データシート1!$A:$BT,MATCH("ab_"&amp;AP$2,データシート1!$A$1:$BT$1,0),0)</f>
        <v>0</v>
      </c>
      <c r="AQ16" s="954">
        <f>VLOOKUP(年度マスタ!$K$4&amp;"_"&amp;$AG16,データシート1!$A:$BT,MATCH("ab_"&amp;AQ$2,データシート1!$A$1:$BT$1,0),0)</f>
        <v>89.190338230467987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13278.156300000001</v>
      </c>
      <c r="AI17" s="151">
        <f>VLOOKUP(年度マスタ!$K$4&amp;"_"&amp;$AG17,データシート1!$A:$BT,MATCH("ab_"&amp;AI$2,データシート1!$A$1:$BT$1,0),0)</f>
        <v>16968</v>
      </c>
      <c r="AJ17" s="151">
        <f>VLOOKUP(年度マスタ!$K$4&amp;"_"&amp;$AG17,データシート1!$A:$BT,MATCH("ab_"&amp;AJ$2,データシート1!$A$1:$BT$1,0),0)</f>
        <v>1004</v>
      </c>
      <c r="AK17" s="151">
        <f>VLOOKUP(年度マスタ!$K$4&amp;"_"&amp;$AG17,データシート1!$A:$BT,MATCH("ab_"&amp;AK$2,データシート1!$A$1:$BT$1,0),0)</f>
        <v>206702</v>
      </c>
      <c r="AL17" s="151">
        <f>VLOOKUP(年度マスタ!$K$4&amp;"_"&amp;$AG17,データシート1!$A:$BT,MATCH("ab_"&amp;AL$2,データシート1!$A$1:$BT$1,0),0)</f>
        <v>338570</v>
      </c>
      <c r="AM17" s="151">
        <f>VLOOKUP(年度マスタ!$K$4&amp;"_"&amp;$AG17,データシート1!$A:$BT,MATCH("ab_"&amp;AM$2,データシート1!$A$1:$BT$1,0),0)</f>
        <v>289245</v>
      </c>
      <c r="AN17" s="151">
        <f>VLOOKUP(年度マスタ!$K$4&amp;"_"&amp;$AG17,データシート1!$A:$BT,MATCH("ab_"&amp;AN$2,データシート1!$A$1:$BT$1,0),0)</f>
        <v>60597</v>
      </c>
      <c r="AO17" s="151">
        <f>VLOOKUP(年度マスタ!$K$4&amp;"_"&amp;$AG17,データシート1!$A:$BT,MATCH("ab_"&amp;AO$2,データシート1!$A$1:$BT$1,0),0)</f>
        <v>718300</v>
      </c>
      <c r="AP17" s="151">
        <f>VLOOKUP(年度マスタ!$K$4&amp;"_"&amp;$AG17,データシート1!$A:$BT,MATCH("ab_"&amp;AP$2,データシート1!$A$1:$BT$1,0),0)</f>
        <v>0</v>
      </c>
      <c r="AQ17" s="955">
        <f>VLOOKUP(年度マスタ!$K$4&amp;"_"&amp;$AG17,データシート1!$A:$BT,MATCH("ab_"&amp;AQ$2,データシート1!$A$1:$BT$1,0),0)</f>
        <v>97.265010501478997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12508.858200000001</v>
      </c>
      <c r="AI18" s="78">
        <f>VLOOKUP(年度マスタ!$K$4&amp;"_"&amp;$AG18,データシート1!$A:$BT,MATCH("ab_"&amp;AI$2,データシート1!$A$1:$BT$1,0),0)</f>
        <v>15675</v>
      </c>
      <c r="AJ18" s="78">
        <f>VLOOKUP(年度マスタ!$K$4&amp;"_"&amp;$AG18,データシート1!$A:$BT,MATCH("ab_"&amp;AJ$2,データシート1!$A$1:$BT$1,0),0)</f>
        <v>811</v>
      </c>
      <c r="AK18" s="78">
        <f>VLOOKUP(年度マスタ!$K$4&amp;"_"&amp;$AG18,データシート1!$A:$BT,MATCH("ab_"&amp;AK$2,データシート1!$A$1:$BT$1,0),0)</f>
        <v>208451</v>
      </c>
      <c r="AL18" s="78">
        <f>VLOOKUP(年度マスタ!$K$4&amp;"_"&amp;$AG18,データシート1!$A:$BT,MATCH("ab_"&amp;AL$2,データシート1!$A$1:$BT$1,0),0)</f>
        <v>343042</v>
      </c>
      <c r="AM18" s="78">
        <f>VLOOKUP(年度マスタ!$K$4&amp;"_"&amp;$AG18,データシート1!$A:$BT,MATCH("ab_"&amp;AM$2,データシート1!$A$1:$BT$1,0),0)</f>
        <v>290091</v>
      </c>
      <c r="AN18" s="78">
        <f>VLOOKUP(年度マスタ!$K$4&amp;"_"&amp;$AG18,データシート1!$A:$BT,MATCH("ab_"&amp;AN$2,データシート1!$A$1:$BT$1,0),0)</f>
        <v>61170</v>
      </c>
      <c r="AO18" s="78">
        <f>VLOOKUP(年度マスタ!$K$4&amp;"_"&amp;$AG18,データシート1!$A:$BT,MATCH("ab_"&amp;AO$2,データシート1!$A$1:$BT$1,0),0)</f>
        <v>718601</v>
      </c>
      <c r="AP18" s="78">
        <f>VLOOKUP(年度マスタ!$K$4&amp;"_"&amp;$AG18,データシート1!$A:$BT,MATCH("ab_"&amp;AP$2,データシート1!$A$1:$BT$1,0),0)</f>
        <v>0</v>
      </c>
      <c r="AQ18" s="954">
        <f>VLOOKUP(年度マスタ!$K$4&amp;"_"&amp;$AG18,データシート1!$A:$BT,MATCH("ab_"&amp;AQ$2,データシート1!$A$1:$BT$1,0),0)</f>
        <v>107.3873726658372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11617.1677</v>
      </c>
      <c r="AI19" s="78">
        <f>VLOOKUP(年度マスタ!$K$4&amp;"_"&amp;$AG19,データシート1!$A:$BT,MATCH("ab_"&amp;AI$2,データシート1!$A$1:$BT$1,0),0)</f>
        <v>15675</v>
      </c>
      <c r="AJ19" s="78">
        <f>VLOOKUP(年度マスタ!$K$4&amp;"_"&amp;$AG19,データシート1!$A:$BT,MATCH("ab_"&amp;AJ$2,データシート1!$A$1:$BT$1,0),0)</f>
        <v>811</v>
      </c>
      <c r="AK19" s="78">
        <f>VLOOKUP(年度マスタ!$K$4&amp;"_"&amp;$AG19,データシート1!$A:$BT,MATCH("ab_"&amp;AK$2,データシート1!$A$1:$BT$1,0),0)</f>
        <v>208451</v>
      </c>
      <c r="AL19" s="78">
        <f>VLOOKUP(年度マスタ!$K$4&amp;"_"&amp;$AG19,データシート1!$A:$BT,MATCH("ab_"&amp;AL$2,データシート1!$A$1:$BT$1,0),0)</f>
        <v>347233</v>
      </c>
      <c r="AM19" s="78">
        <f>VLOOKUP(年度マスタ!$K$4&amp;"_"&amp;$AG19,データシート1!$A:$BT,MATCH("ab_"&amp;AM$2,データシート1!$A$1:$BT$1,0),0)</f>
        <v>289687</v>
      </c>
      <c r="AN19" s="78">
        <f>VLOOKUP(年度マスタ!$K$4&amp;"_"&amp;$AG19,データシート1!$A:$BT,MATCH("ab_"&amp;AN$2,データシート1!$A$1:$BT$1,0),0)</f>
        <v>61954</v>
      </c>
      <c r="AO19" s="78">
        <f>VLOOKUP(年度マスタ!$K$4&amp;"_"&amp;$AG19,データシート1!$A:$BT,MATCH("ab_"&amp;AO$2,データシート1!$A$1:$BT$1,0),0)</f>
        <v>719112</v>
      </c>
      <c r="AP19" s="78">
        <f>VLOOKUP(年度マスタ!$K$4&amp;"_"&amp;$AG19,データシート1!$A:$BT,MATCH("ab_"&amp;AP$2,データシート1!$A$1:$BT$1,0),0)</f>
        <v>0</v>
      </c>
      <c r="AQ19" s="954">
        <f>VLOOKUP(年度マスタ!$K$4&amp;"_"&amp;$AG19,データシート1!$A:$BT,MATCH("ab_"&amp;AQ$2,データシート1!$A$1:$BT$1,0),0)</f>
        <v>109.79957334269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12406.1685</v>
      </c>
      <c r="AI20" s="78">
        <f>VLOOKUP(年度マスタ!$K$4&amp;"_"&amp;$AG20,データシート1!$A:$BT,MATCH("ab_"&amp;AI$2,データシート1!$A$1:$BT$1,0),0)</f>
        <v>15675</v>
      </c>
      <c r="AJ20" s="78">
        <f>VLOOKUP(年度マスタ!$K$4&amp;"_"&amp;$AG20,データシート1!$A:$BT,MATCH("ab_"&amp;AJ$2,データシート1!$A$1:$BT$1,0),0)</f>
        <v>811</v>
      </c>
      <c r="AK20" s="78">
        <f>VLOOKUP(年度マスタ!$K$4&amp;"_"&amp;$AG20,データシート1!$A:$BT,MATCH("ab_"&amp;AK$2,データシート1!$A$1:$BT$1,0),0)</f>
        <v>208451</v>
      </c>
      <c r="AL20" s="78">
        <f>VLOOKUP(年度マスタ!$K$4&amp;"_"&amp;$AG20,データシート1!$A:$BT,MATCH("ab_"&amp;AL$2,データシート1!$A$1:$BT$1,0),0)</f>
        <v>351662</v>
      </c>
      <c r="AM20" s="78">
        <f>VLOOKUP(年度マスタ!$K$4&amp;"_"&amp;$AG20,データシート1!$A:$BT,MATCH("ab_"&amp;AM$2,データシート1!$A$1:$BT$1,0),0)</f>
        <v>290171</v>
      </c>
      <c r="AN20" s="78">
        <f>VLOOKUP(年度マスタ!$K$4&amp;"_"&amp;$AG20,データシート1!$A:$BT,MATCH("ab_"&amp;AN$2,データシート1!$A$1:$BT$1,0),0)</f>
        <v>63006</v>
      </c>
      <c r="AO20" s="78">
        <f>VLOOKUP(年度マスタ!$K$4&amp;"_"&amp;$AG20,データシート1!$A:$BT,MATCH("ab_"&amp;AO$2,データシート1!$A$1:$BT$1,0),0)</f>
        <v>719118</v>
      </c>
      <c r="AP20" s="78">
        <f>VLOOKUP(年度マスタ!$K$4&amp;"_"&amp;$AG20,データシート1!$A:$BT,MATCH("ab_"&amp;AP$2,データシート1!$A$1:$BT$1,0),0)</f>
        <v>0</v>
      </c>
      <c r="AQ20" s="954">
        <f>VLOOKUP(年度マスタ!$K$4&amp;"_"&amp;$AG20,データシート1!$A:$BT,MATCH("ab_"&amp;AQ$2,データシート1!$A$1:$BT$1,0),0)</f>
        <v>87.070108143399992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相模原市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451.82499999999999</v>
      </c>
      <c r="BE13" s="70" t="str">
        <f>年度マスタ!K4</f>
        <v>14150</v>
      </c>
      <c r="BF13" s="70" t="str">
        <f>年度マスタ!K4</f>
        <v>14150</v>
      </c>
      <c r="BG13" s="70" t="str">
        <f>年度マスタ!K4</f>
        <v>14150</v>
      </c>
      <c r="BH13" s="278" t="s">
        <v>195</v>
      </c>
      <c r="BI13" s="278" t="s">
        <v>195</v>
      </c>
      <c r="BJ13" s="278" t="s">
        <v>195</v>
      </c>
      <c r="BK13" s="278" t="str">
        <f>年度マスタ!K4</f>
        <v>14150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451.82499999999999</v>
      </c>
      <c r="AY14" s="70"/>
      <c r="BE14" s="70" t="str">
        <f>AP2</f>
        <v>相模原市</v>
      </c>
      <c r="BF14" s="70" t="str">
        <f>AP2</f>
        <v>相模原市</v>
      </c>
      <c r="BG14" s="70" t="str">
        <f>AP2</f>
        <v>相模原市</v>
      </c>
      <c r="BH14" s="70" t="s">
        <v>205</v>
      </c>
      <c r="BI14" s="70" t="s">
        <v>205</v>
      </c>
      <c r="BJ14" s="70" t="s">
        <v>205</v>
      </c>
      <c r="BK14" s="70" t="str">
        <f>AP2</f>
        <v>相模原市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14：パルプ・紙・紙加工品製造業(N=3)</v>
      </c>
      <c r="BE16" s="845">
        <f>VLOOKUP(BE$13&amp;"_"&amp;$AV$8,データシート2!$A:$SI,MATCH($AV$5&amp;"_"&amp;$BA16&amp;$AV$6,データシート2!$A$1:$SI$1,0),0)</f>
        <v>3</v>
      </c>
      <c r="BF16" s="952">
        <f>VLOOKUP(BF$13&amp;"_"&amp;$AW$8,データシート2!$A:$SI,MATCH($AW$5&amp;"_"&amp;$BA16&amp;$AW$6,データシート2!$A$1:$SI$1,0),0)</f>
        <v>23.783999999999999</v>
      </c>
      <c r="BG16" s="952">
        <f>BF16/BE16</f>
        <v>7.9279999999999999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0.13368631700275824</v>
      </c>
    </row>
    <row r="17" spans="2:63" ht="15.95" customHeight="1">
      <c r="B17" s="272"/>
      <c r="D17" s="13"/>
      <c r="E17" s="166"/>
      <c r="F17" s="166"/>
      <c r="G17" s="13"/>
      <c r="O17" s="280"/>
      <c r="P17" s="280"/>
      <c r="Z17" s="273"/>
      <c r="AB17" s="272"/>
      <c r="AQ17" s="273"/>
      <c r="AV17" s="276"/>
      <c r="AW17" s="277" t="s">
        <v>113</v>
      </c>
      <c r="AX17" s="165">
        <f>P26</f>
        <v>257.44600000000003</v>
      </c>
      <c r="AY17" s="165">
        <f>AX17</f>
        <v>257.44600000000003</v>
      </c>
      <c r="BA17" s="70">
        <v>16</v>
      </c>
      <c r="BB17" s="70"/>
      <c r="BC17" s="70" t="s">
        <v>276</v>
      </c>
      <c r="BD17" s="70" t="str">
        <f t="shared" ref="BD17:BD51" si="1">BC17&amp;"(N="&amp;BE17&amp;")"</f>
        <v>16：化学工業(N=5)</v>
      </c>
      <c r="BE17" s="845">
        <f>VLOOKUP(BE$13&amp;"_"&amp;$AV$8,データシート2!$A:$SI,MATCH($AV$5&amp;"_"&amp;$BA17&amp;$AV$6,データシート2!$A$1:$SI$1,0),0)</f>
        <v>5</v>
      </c>
      <c r="BF17" s="952">
        <f>VLOOKUP(BF$13&amp;"_"&amp;$AW$8,データシート2!$A:$SI,MATCH($AW$5&amp;"_"&amp;$BA17&amp;$AW$6,データシート2!$A$1:$SI$1,0),0)</f>
        <v>67.944000000000003</v>
      </c>
      <c r="BG17" s="952">
        <f t="shared" ref="BG17:BG39" si="2">BF17/BE17</f>
        <v>13.588800000000001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0.23488903399087369</v>
      </c>
    </row>
    <row r="18" spans="2:63" ht="15.95" customHeight="1">
      <c r="B18" s="272"/>
      <c r="C18" s="257"/>
      <c r="D18" s="13"/>
      <c r="E18" s="166"/>
      <c r="F18" s="166"/>
      <c r="G18" s="13"/>
      <c r="H18" s="13"/>
      <c r="I18" s="13"/>
      <c r="N18" s="21"/>
      <c r="Z18" s="273"/>
      <c r="AB18" s="272"/>
      <c r="AD18" s="13"/>
      <c r="AQ18" s="273"/>
      <c r="AV18" s="276"/>
      <c r="AW18" s="277" t="s">
        <v>277</v>
      </c>
      <c r="AX18" s="165">
        <f t="shared" si="0"/>
        <v>1.202</v>
      </c>
      <c r="AY18" s="165">
        <f>AX18</f>
        <v>1.202</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3.9169999999999998</v>
      </c>
      <c r="BG18" s="952">
        <f t="shared" si="2"/>
        <v>3.9169999999999998</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0.56076816997206869</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21：窯業・土石製品製造業(N=5)</v>
      </c>
      <c r="BE19" s="845">
        <f>VLOOKUP(BE$13&amp;"_"&amp;$AV$8,データシート2!$A:$SI,MATCH($AV$5&amp;"_"&amp;$BA19&amp;$AV$6,データシート2!$A$1:$SI$1,0),0)</f>
        <v>5</v>
      </c>
      <c r="BF19" s="952">
        <f>VLOOKUP(BF$13&amp;"_"&amp;$AW$8,データシート2!$A:$SI,MATCH($AW$5&amp;"_"&amp;$BA19&amp;$AW$6,データシート2!$A$1:$SI$1,0),0)</f>
        <v>148.03700000000001</v>
      </c>
      <c r="BG19" s="952">
        <f t="shared" si="2"/>
        <v>29.607400000000002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0.25738063516447546</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657.47799999999995</v>
      </c>
      <c r="G21" s="877">
        <f t="shared" ref="G21:O21" si="5">SUM(G22,G26,G27,G28)</f>
        <v>721.8309999999999</v>
      </c>
      <c r="H21" s="877">
        <f t="shared" si="5"/>
        <v>873.36</v>
      </c>
      <c r="I21" s="877">
        <f t="shared" si="5"/>
        <v>850.8130000000001</v>
      </c>
      <c r="J21" s="877">
        <f t="shared" si="5"/>
        <v>799.02800000000002</v>
      </c>
      <c r="K21" s="877">
        <f t="shared" si="5"/>
        <v>804.60759999999993</v>
      </c>
      <c r="L21" s="877">
        <f t="shared" si="5"/>
        <v>844.17499999999995</v>
      </c>
      <c r="M21" s="877">
        <f t="shared" si="5"/>
        <v>991.52499999999998</v>
      </c>
      <c r="N21" s="877">
        <f t="shared" si="5"/>
        <v>709.01499999999999</v>
      </c>
      <c r="O21" s="877">
        <f t="shared" si="5"/>
        <v>663.40199999999993</v>
      </c>
      <c r="P21" s="878">
        <f>SUM(P22,P26,P27,P28)</f>
        <v>710.47299999999996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9：食料品製造業(N=6)</v>
      </c>
      <c r="BE21" s="845">
        <f>VLOOKUP(BE$13&amp;"_"&amp;$AV$8,データシート2!$A:$SI,MATCH($AV$5&amp;"_"&amp;$BA21&amp;$AV$6,データシート2!$A$1:$SI$1,0),0)</f>
        <v>6</v>
      </c>
      <c r="BF21" s="952">
        <f>VLOOKUP(BF$13&amp;"_"&amp;$AW$8,データシート2!$A:$SI,MATCH($AW$5&amp;"_"&amp;$BA21&amp;$AW$6,データシート2!$A$1:$SI$1,0),0)</f>
        <v>35.732999999999997</v>
      </c>
      <c r="BG21" s="952">
        <f t="shared" si="2"/>
        <v>5.9554999999999998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0.68887911763765297</v>
      </c>
    </row>
    <row r="22" spans="2:63" ht="15.95" customHeight="1" thickBot="1">
      <c r="B22" s="285"/>
      <c r="C22" s="522"/>
      <c r="D22" s="408" t="s">
        <v>114</v>
      </c>
      <c r="E22" s="409"/>
      <c r="F22" s="879">
        <f>SUM(F23:F25)</f>
        <v>519.60299999999995</v>
      </c>
      <c r="G22" s="879">
        <f t="shared" ref="G22:P22" si="6">SUM(G23:G25)</f>
        <v>554.02599999999995</v>
      </c>
      <c r="H22" s="879">
        <f t="shared" si="6"/>
        <v>589.47699999999998</v>
      </c>
      <c r="I22" s="879">
        <f t="shared" si="6"/>
        <v>574.27800000000002</v>
      </c>
      <c r="J22" s="879">
        <f t="shared" si="6"/>
        <v>552.03700000000003</v>
      </c>
      <c r="K22" s="879">
        <f t="shared" si="6"/>
        <v>565.34659999999997</v>
      </c>
      <c r="L22" s="879">
        <f t="shared" si="6"/>
        <v>578.21299999999997</v>
      </c>
      <c r="M22" s="879">
        <f t="shared" si="6"/>
        <v>702.80700000000002</v>
      </c>
      <c r="N22" s="879">
        <f t="shared" si="6"/>
        <v>448.33600000000001</v>
      </c>
      <c r="O22" s="879">
        <f t="shared" si="6"/>
        <v>416.73700000000002</v>
      </c>
      <c r="P22" s="880">
        <f t="shared" si="6"/>
        <v>451.82499999999999</v>
      </c>
      <c r="Z22" s="273"/>
      <c r="AB22" s="272"/>
      <c r="AC22" s="521" t="s">
        <v>286</v>
      </c>
      <c r="AP22" s="16" t="s">
        <v>287</v>
      </c>
      <c r="AQ22" s="273"/>
      <c r="AV22" s="70" t="str">
        <f>AW22</f>
        <v>エネルギー起源CO2</v>
      </c>
      <c r="AW22" s="70" t="str">
        <f>D56</f>
        <v>エネルギー起源CO2</v>
      </c>
      <c r="AX22" s="165">
        <f>P56</f>
        <v>611.33299999999997</v>
      </c>
      <c r="AY22" s="165">
        <f>AX22</f>
        <v>611.33299999999997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519.60299999999995</v>
      </c>
      <c r="G23" s="881">
        <f>IFERROR(VLOOKUP(年度マスタ!$K$4&amp;"_"&amp;G$20,データシート1!$A:$BU,MATCH("ba_"&amp;$E23,データシート1!$A$1:$BU$1,0),0),0)</f>
        <v>554.02599999999995</v>
      </c>
      <c r="H23" s="881">
        <f>IFERROR(VLOOKUP(年度マスタ!$K$4&amp;"_"&amp;H$20,データシート1!$A:$BU,MATCH("ba_"&amp;$E23,データシート1!$A$1:$BU$1,0),0),0)</f>
        <v>589.47699999999998</v>
      </c>
      <c r="I23" s="881">
        <f>IFERROR(VLOOKUP(年度マスタ!$K$4&amp;"_"&amp;I$20,データシート1!$A:$BU,MATCH("ba_"&amp;$E23,データシート1!$A$1:$BU$1,0),0),0)</f>
        <v>574.27800000000002</v>
      </c>
      <c r="J23" s="881">
        <f>IFERROR(VLOOKUP(年度マスタ!$K$4&amp;"_"&amp;J$20,データシート1!$A:$BU,MATCH("ba_"&amp;$E23,データシート1!$A$1:$BU$1,0),0),0)</f>
        <v>552.03700000000003</v>
      </c>
      <c r="K23" s="881">
        <f>IFERROR(VLOOKUP(年度マスタ!$K$4&amp;"_"&amp;K$20,データシート1!$A:$BU,MATCH("ba_"&amp;$E23,データシート1!$A$1:$BU$1,0),0),0)</f>
        <v>565.34659999999997</v>
      </c>
      <c r="L23" s="881">
        <f>IFERROR(VLOOKUP(年度マスタ!$K$4&amp;"_"&amp;L$20,データシート1!$A:$BU,MATCH("ba_"&amp;$E23,データシート1!$A$1:$BU$1,0),0),0)</f>
        <v>578.21299999999997</v>
      </c>
      <c r="M23" s="881">
        <f>IFERROR(VLOOKUP(年度マスタ!$K$4&amp;"_"&amp;M$20,データシート1!$A:$BU,MATCH("ba_"&amp;$E23,データシート1!$A$1:$BU$1,0),0),0)</f>
        <v>702.80700000000002</v>
      </c>
      <c r="N23" s="881">
        <f>IFERROR(VLOOKUP(年度マスタ!$K$4&amp;"_"&amp;N$20,データシート1!$A:$BU,MATCH("ba_"&amp;$E23,データシート1!$A$1:$BU$1,0),0),0)</f>
        <v>448.33600000000001</v>
      </c>
      <c r="O23" s="881">
        <f>IFERROR(VLOOKUP(年度マスタ!$K$4&amp;"_"&amp;O$20,データシート1!$A:$BU,MATCH("ba_"&amp;$E23,データシート1!$A$1:$BU$1,0),0),0)</f>
        <v>416.73700000000002</v>
      </c>
      <c r="P23" s="882">
        <f>IFERROR(VLOOKUP(年度マスタ!$K$4&amp;"_"&amp;P$20,データシート1!$A:$BU,MATCH("ba_"&amp;$E23,データシート1!$A$1:$BU$1,0),0),0)</f>
        <v>451.82499999999999</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99.14</v>
      </c>
      <c r="AZ23" s="164"/>
      <c r="BA23" s="70">
        <v>11</v>
      </c>
      <c r="BB23" s="70"/>
      <c r="BC23" s="70" t="s">
        <v>2294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2890.7309355711363</v>
      </c>
      <c r="AG24" s="877">
        <f t="shared" ref="AG24:AP24" si="11">AG25+AG29</f>
        <v>2948.7392325692445</v>
      </c>
      <c r="AH24" s="877">
        <f t="shared" si="11"/>
        <v>3148.3034488123512</v>
      </c>
      <c r="AI24" s="877">
        <f t="shared" si="11"/>
        <v>2975.9156540837525</v>
      </c>
      <c r="AJ24" s="877">
        <f t="shared" si="11"/>
        <v>2894.6710201240649</v>
      </c>
      <c r="AK24" s="877">
        <f t="shared" si="11"/>
        <v>2872.8785099335691</v>
      </c>
      <c r="AL24" s="877">
        <f t="shared" si="11"/>
        <v>2973.2522241468132</v>
      </c>
      <c r="AM24" s="877">
        <f t="shared" si="11"/>
        <v>2864.6770376511931</v>
      </c>
      <c r="AN24" s="877">
        <f t="shared" si="11"/>
        <v>2746.5499397976196</v>
      </c>
      <c r="AO24" s="877">
        <f t="shared" si="11"/>
        <v>2565.3597664803433</v>
      </c>
      <c r="AP24" s="878">
        <f t="shared" si="11"/>
        <v>2434.8608122227429</v>
      </c>
      <c r="AQ24" s="273"/>
      <c r="AV24" s="70" t="str">
        <f>AW24</f>
        <v>廃棄物原燃料</v>
      </c>
      <c r="AW24" s="70" t="str">
        <f>E58</f>
        <v>廃棄物原燃料</v>
      </c>
      <c r="AX24" s="287">
        <f t="shared" ref="AX24:AX31" si="12">P58</f>
        <v>1.575</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1826.0300901966452</v>
      </c>
      <c r="AG25" s="879">
        <f>①CO2排出量の現状把握!AA35</f>
        <v>1853.6010947150694</v>
      </c>
      <c r="AH25" s="879">
        <f>①CO2排出量の現状把握!AB35</f>
        <v>1991.3380973748363</v>
      </c>
      <c r="AI25" s="879">
        <f>①CO2排出量の現状把握!AC35</f>
        <v>1969.3041153337094</v>
      </c>
      <c r="AJ25" s="879">
        <f>①CO2排出量の現状把握!AD35</f>
        <v>1882.7336627755481</v>
      </c>
      <c r="AK25" s="879">
        <f>①CO2排出量の現状把握!AE35</f>
        <v>2015.1025257779966</v>
      </c>
      <c r="AL25" s="879">
        <f>①CO2排出量の現状把握!AF35</f>
        <v>2117.5667447279343</v>
      </c>
      <c r="AM25" s="879">
        <f>①CO2排出量の現状把握!AG35</f>
        <v>2021.3915837285283</v>
      </c>
      <c r="AN25" s="879">
        <f>①CO2排出量の現状把握!AH35</f>
        <v>1903.5390405576447</v>
      </c>
      <c r="AO25" s="879">
        <f>①CO2排出量の現状把握!AI35</f>
        <v>1816.0960875484634</v>
      </c>
      <c r="AP25" s="880">
        <f>①CO2排出量の現状把握!AJ35</f>
        <v>1627.5782968769083</v>
      </c>
      <c r="AQ25" s="273"/>
      <c r="AV25" s="70" t="str">
        <f>AW25</f>
        <v>廃棄物原燃料以外</v>
      </c>
      <c r="AW25" s="70" t="str">
        <f>E59</f>
        <v>廃棄物原燃料以外</v>
      </c>
      <c r="AX25" s="287">
        <f t="shared" si="12"/>
        <v>97.564999999999998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137.875</v>
      </c>
      <c r="G26" s="879">
        <f>IFERROR(VLOOKUP(年度マスタ!$K$4&amp;"_"&amp;G$20,データシート1!$A:$BU,MATCH("ba_"&amp;$D26,データシート1!$A$1:$BU$1,0),0),0)</f>
        <v>167.80499999999998</v>
      </c>
      <c r="H26" s="879">
        <f>IFERROR(VLOOKUP(年度マスタ!$K$4&amp;"_"&amp;H$20,データシート1!$A:$BU,MATCH("ba_"&amp;$D26,データシート1!$A$1:$BU$1,0),0),0)</f>
        <v>283.88300000000004</v>
      </c>
      <c r="I26" s="879">
        <f>IFERROR(VLOOKUP(年度マスタ!$K$4&amp;"_"&amp;I$20,データシート1!$A:$BU,MATCH("ba_"&amp;$D26,データシート1!$A$1:$BU$1,0),0),0)</f>
        <v>276.53500000000003</v>
      </c>
      <c r="J26" s="879">
        <f>IFERROR(VLOOKUP(年度マスタ!$K$4&amp;"_"&amp;J$20,データシート1!$A:$BU,MATCH("ba_"&amp;$D26,データシート1!$A$1:$BU$1,0),0),0)</f>
        <v>246.99100000000001</v>
      </c>
      <c r="K26" s="879">
        <f>IFERROR(VLOOKUP(年度マスタ!$K$4&amp;"_"&amp;K$20,データシート1!$A:$BU,MATCH("ba_"&amp;$D26,データシート1!$A$1:$BU$1,0),0),0)</f>
        <v>239.261</v>
      </c>
      <c r="L26" s="879">
        <f>IFERROR(VLOOKUP(年度マスタ!$K$4&amp;"_"&amp;L$20,データシート1!$A:$BU,MATCH("ba_"&amp;$D26,データシート1!$A$1:$BU$1,0),0),0)</f>
        <v>265.91399999999999</v>
      </c>
      <c r="M26" s="879">
        <f>IFERROR(VLOOKUP(年度マスタ!$K$4&amp;"_"&amp;M$20,データシート1!$A:$BU,MATCH("ba_"&amp;$D26,データシート1!$A$1:$BU$1,0),0),0)</f>
        <v>288.68700000000001</v>
      </c>
      <c r="N26" s="879">
        <f>IFERROR(VLOOKUP(年度マスタ!$K$4&amp;"_"&amp;N$20,データシート1!$A:$BU,MATCH("ba_"&amp;$D26,データシート1!$A$1:$BU$1,0),0),0)</f>
        <v>260.35000000000002</v>
      </c>
      <c r="O26" s="879">
        <f>IFERROR(VLOOKUP(年度マスタ!$K$4&amp;"_"&amp;O$20,データシート1!$A:$BU,MATCH("ba_"&amp;$D26,データシート1!$A$1:$BU$1,0),0),0)</f>
        <v>246.49599999999998</v>
      </c>
      <c r="P26" s="880">
        <f>IFERROR(VLOOKUP(年度マスタ!$K$4&amp;"_"&amp;P$20,データシート1!$A:$BU,MATCH("ba_"&amp;$D26,データシート1!$A$1:$BU$1,0),0),0)</f>
        <v>257.44600000000003</v>
      </c>
      <c r="Z26" s="273"/>
      <c r="AB26" s="272"/>
      <c r="AC26" s="522"/>
      <c r="AD26" s="410"/>
      <c r="AE26" s="409" t="s">
        <v>184</v>
      </c>
      <c r="AF26" s="881">
        <f>①CO2排出量の現状把握!Z36</f>
        <v>1739.2559853907151</v>
      </c>
      <c r="AG26" s="881">
        <f>①CO2排出量の現状把握!AA36</f>
        <v>1769.6389426294979</v>
      </c>
      <c r="AH26" s="881">
        <f>①CO2排出量の現状把握!AB36</f>
        <v>1915.235497951621</v>
      </c>
      <c r="AI26" s="881">
        <f>①CO2排出量の現状把握!AC36</f>
        <v>1869.82947946165</v>
      </c>
      <c r="AJ26" s="881">
        <f>①CO2排出量の現状把握!AD36</f>
        <v>1778.1124347832681</v>
      </c>
      <c r="AK26" s="881">
        <f>①CO2排出量の現状把握!AE36</f>
        <v>1904.0844479077748</v>
      </c>
      <c r="AL26" s="881">
        <f>①CO2排出量の現状把握!AF36</f>
        <v>1991.2467661134879</v>
      </c>
      <c r="AM26" s="881">
        <f>①CO2排出量の現状把握!AG36</f>
        <v>1928.9927915358739</v>
      </c>
      <c r="AN26" s="881">
        <f>①CO2排出量の現状把握!AH36</f>
        <v>1813.507569955533</v>
      </c>
      <c r="AO26" s="881">
        <f>①CO2排出量の現状把握!AI36</f>
        <v>1739.835855994075</v>
      </c>
      <c r="AP26" s="882">
        <f>①CO2排出量の現状把握!AJ36</f>
        <v>1545.2278587466119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4.8000000000000001E-2</v>
      </c>
      <c r="M27" s="879">
        <f>IFERROR(VLOOKUP(年度マスタ!$K$4&amp;"_"&amp;M$20,データシート1!$A:$BU,MATCH("ba_"&amp;$D27,データシート1!$A$1:$BU$1,0),0),0)</f>
        <v>3.1E-2</v>
      </c>
      <c r="N27" s="879">
        <f>IFERROR(VLOOKUP(年度マスタ!$K$4&amp;"_"&amp;N$20,データシート1!$A:$BU,MATCH("ba_"&amp;$D27,データシート1!$A$1:$BU$1,0),0),0)</f>
        <v>0.32900000000000001</v>
      </c>
      <c r="O27" s="879">
        <f>IFERROR(VLOOKUP(年度マスタ!$K$4&amp;"_"&amp;O$20,データシート1!$A:$BU,MATCH("ba_"&amp;$D27,データシート1!$A$1:$BU$1,0),0),0)</f>
        <v>0.16900000000000001</v>
      </c>
      <c r="P27" s="880">
        <f>IFERROR(VLOOKUP(年度マスタ!$K$4&amp;"_"&amp;P$20,データシート1!$A:$BU,MATCH("ba_"&amp;$D27,データシート1!$A$1:$BU$1,0),0),0)</f>
        <v>1.202</v>
      </c>
      <c r="Z27" s="273"/>
      <c r="AB27" s="272"/>
      <c r="AC27" s="522"/>
      <c r="AD27" s="410"/>
      <c r="AE27" s="409" t="s">
        <v>194</v>
      </c>
      <c r="AF27" s="881">
        <f>①CO2排出量の現状把握!Z37</f>
        <v>42.272825456816939</v>
      </c>
      <c r="AG27" s="881">
        <f>①CO2排出量の現状把握!AA37</f>
        <v>40.079630912290227</v>
      </c>
      <c r="AH27" s="881">
        <f>①CO2排出量の現状把握!AB37</f>
        <v>35.958322961008918</v>
      </c>
      <c r="AI27" s="881">
        <f>①CO2排出量の現状把握!AC37</f>
        <v>35.147841572032988</v>
      </c>
      <c r="AJ27" s="881">
        <f>①CO2排出量の現状把握!AD37</f>
        <v>33.560940088223482</v>
      </c>
      <c r="AK27" s="881">
        <f>①CO2排出量の現状把握!AE37</f>
        <v>33.052921342966116</v>
      </c>
      <c r="AL27" s="881">
        <f>①CO2排出量の現状把握!AF37</f>
        <v>34.113308857296587</v>
      </c>
      <c r="AM27" s="881">
        <f>①CO2排出量の現状把握!AG37</f>
        <v>31.862804715885876</v>
      </c>
      <c r="AN27" s="881">
        <f>①CO2排出量の現状把握!AH37</f>
        <v>28.979959034976066</v>
      </c>
      <c r="AO27" s="881">
        <f>①CO2排出量の現状把握!AI37</f>
        <v>28.518831691697837</v>
      </c>
      <c r="AP27" s="882">
        <f>①CO2排出量の現状把握!AJ37</f>
        <v>35.815985727235045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44.501279349113219</v>
      </c>
      <c r="AG28" s="881">
        <f>①CO2排出量の現状把握!AA38</f>
        <v>43.882521173281312</v>
      </c>
      <c r="AH28" s="881">
        <f>①CO2排出量の現状把握!AB38</f>
        <v>40.144276462206442</v>
      </c>
      <c r="AI28" s="881">
        <f>①CO2排出量の現状把握!AC38</f>
        <v>64.32679430002635</v>
      </c>
      <c r="AJ28" s="881">
        <f>①CO2排出量の現状把握!AD38</f>
        <v>71.06028790405648</v>
      </c>
      <c r="AK28" s="881">
        <f>①CO2排出量の現状把握!AE38</f>
        <v>77.965156527255616</v>
      </c>
      <c r="AL28" s="881">
        <f>①CO2排出量の現状把握!AF38</f>
        <v>92.206669757150067</v>
      </c>
      <c r="AM28" s="881">
        <f>①CO2排出量の現状把握!AG38</f>
        <v>60.535987476768547</v>
      </c>
      <c r="AN28" s="881">
        <f>①CO2排出量の現状把握!AH38</f>
        <v>61.051511567135833</v>
      </c>
      <c r="AO28" s="881">
        <f>①CO2排出量の現状把握!AI38</f>
        <v>47.741399862690443</v>
      </c>
      <c r="AP28" s="882">
        <f>①CO2排出量の現状把握!AJ38</f>
        <v>46.534452403061387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1064.7008453744911</v>
      </c>
      <c r="AG29" s="883">
        <f>①CO2排出量の現状把握!AA39</f>
        <v>1095.1381378541751</v>
      </c>
      <c r="AH29" s="883">
        <f>①CO2排出量の現状把握!AB39</f>
        <v>1156.965351437515</v>
      </c>
      <c r="AI29" s="883">
        <f>①CO2排出量の現状把握!AC39</f>
        <v>1006.611538750043</v>
      </c>
      <c r="AJ29" s="883">
        <f>①CO2排出量の現状把握!AD39</f>
        <v>1011.937357348517</v>
      </c>
      <c r="AK29" s="883">
        <f>①CO2排出量の現状把握!AE39</f>
        <v>857.77598415557247</v>
      </c>
      <c r="AL29" s="883">
        <f>①CO2排出量の現状把握!AF39</f>
        <v>855.6854794188788</v>
      </c>
      <c r="AM29" s="883">
        <f>①CO2排出量の現状把握!AG39</f>
        <v>843.28545392266494</v>
      </c>
      <c r="AN29" s="883">
        <f>①CO2排出量の現状把握!AH39</f>
        <v>843.01089923997472</v>
      </c>
      <c r="AO29" s="883">
        <f>①CO2排出量の現状把握!AI39</f>
        <v>749.26367893187978</v>
      </c>
      <c r="AP29" s="884">
        <f>①CO2排出量の現状把握!AJ39</f>
        <v>807.28251534583467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28.695</v>
      </c>
      <c r="BG31" s="952">
        <f t="shared" si="2"/>
        <v>14.3475</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1.6943303714317439</v>
      </c>
    </row>
    <row r="32" spans="2:63" ht="15.95" customHeight="1" thickTop="1" thickBot="1">
      <c r="B32" s="285"/>
      <c r="Z32" s="273"/>
      <c r="AB32" s="272"/>
      <c r="AC32" s="1114" t="s">
        <v>290</v>
      </c>
      <c r="AD32" s="1114"/>
      <c r="AE32" s="1115"/>
      <c r="AF32" s="461">
        <f t="shared" ref="AF32:AP32" si="16">IFERROR(IF(SUM(F23:F26)/AF24&gt;1,1,SUM(F23:F26)/AF24),0)</f>
        <v>0.22744351330301127</v>
      </c>
      <c r="AG32" s="461">
        <f t="shared" si="16"/>
        <v>0.24479309395258617</v>
      </c>
      <c r="AH32" s="461">
        <f t="shared" si="16"/>
        <v>0.27740655060726804</v>
      </c>
      <c r="AI32" s="461">
        <f t="shared" si="16"/>
        <v>0.28589956803125688</v>
      </c>
      <c r="AJ32" s="461">
        <f t="shared" si="16"/>
        <v>0.2760341311482622</v>
      </c>
      <c r="AK32" s="461">
        <f t="shared" si="16"/>
        <v>0.28007017951434543</v>
      </c>
      <c r="AL32" s="461">
        <f t="shared" si="16"/>
        <v>0.28390695990893461</v>
      </c>
      <c r="AM32" s="461">
        <f t="shared" si="16"/>
        <v>0.34611022009411091</v>
      </c>
      <c r="AN32" s="461">
        <f t="shared" si="16"/>
        <v>0.25802771314335532</v>
      </c>
      <c r="AO32" s="461">
        <f t="shared" si="16"/>
        <v>0.25853410841862201</v>
      </c>
      <c r="AP32" s="461">
        <f t="shared" si="16"/>
        <v>0.29129837584125334</v>
      </c>
      <c r="AQ32" s="273"/>
      <c r="BA32" s="70">
        <v>25</v>
      </c>
      <c r="BB32" s="70"/>
      <c r="BC32" s="70" t="s">
        <v>301</v>
      </c>
      <c r="BD32" s="70" t="str">
        <f t="shared" si="1"/>
        <v>25：はん用機械器具製造業(N=2)</v>
      </c>
      <c r="BE32" s="845">
        <f>VLOOKUP(BE$13&amp;"_"&amp;$AV$8,データシート2!$A:$SI,MATCH($AV$5&amp;"_"&amp;$BA32&amp;$AV$6,データシート2!$A$1:$SI$1,0),0)</f>
        <v>2</v>
      </c>
      <c r="BF32" s="952">
        <f>VLOOKUP(BF$13&amp;"_"&amp;$AW$8,データシート2!$A:$SI,MATCH($AW$5&amp;"_"&amp;$BA32&amp;$AW$6,データシート2!$A$1:$SI$1,0),0)</f>
        <v>53.997</v>
      </c>
      <c r="BG32" s="952">
        <f t="shared" si="2"/>
        <v>26.9985</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1.6982533253555483</v>
      </c>
    </row>
    <row r="33" spans="2:63" ht="15.95" customHeight="1" thickBot="1">
      <c r="B33" s="285"/>
      <c r="Z33" s="273"/>
      <c r="AB33" s="272"/>
      <c r="AC33" s="522"/>
      <c r="AD33" s="408" t="s">
        <v>114</v>
      </c>
      <c r="AE33" s="409"/>
      <c r="AF33" s="458">
        <f>IFERROR(IF(F22/AF25&gt;1,1,F22/AF25),0)</f>
        <v>0.28455336129978226</v>
      </c>
      <c r="AG33" s="458">
        <f t="shared" ref="AG33:AP33" si="17">IFERROR(IF(G22/AG25&gt;1,1,G22/AG25),0)</f>
        <v>0.29889170953751693</v>
      </c>
      <c r="AH33" s="458">
        <f t="shared" si="17"/>
        <v>0.29602055059213822</v>
      </c>
      <c r="AI33" s="458">
        <f t="shared" si="17"/>
        <v>0.29161468537462809</v>
      </c>
      <c r="AJ33" s="458">
        <f t="shared" si="17"/>
        <v>0.29321035200814366</v>
      </c>
      <c r="AK33" s="458">
        <f t="shared" si="17"/>
        <v>0.28055475727307194</v>
      </c>
      <c r="AL33" s="458">
        <f t="shared" si="17"/>
        <v>0.27305538370375615</v>
      </c>
      <c r="AM33" s="458">
        <f t="shared" si="17"/>
        <v>0.34768473642481862</v>
      </c>
      <c r="AN33" s="458">
        <f>IFERROR(IF(N22/AN25&gt;1,1,N22/AN25),0)</f>
        <v>0.23552760959851882</v>
      </c>
      <c r="AO33" s="458">
        <f t="shared" si="17"/>
        <v>0.22946858531177755</v>
      </c>
      <c r="AP33" s="458">
        <f t="shared" si="17"/>
        <v>0.27760569237559141</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7.8970000000000002</v>
      </c>
      <c r="BG33" s="952">
        <f t="shared" si="2"/>
        <v>3.9485000000000001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0.50457721837011604</v>
      </c>
    </row>
    <row r="34" spans="2:63" ht="15.95" customHeight="1" thickBot="1">
      <c r="B34" s="285"/>
      <c r="Z34" s="273"/>
      <c r="AB34" s="272"/>
      <c r="AC34" s="522"/>
      <c r="AD34" s="410"/>
      <c r="AE34" s="409" t="s">
        <v>184</v>
      </c>
      <c r="AF34" s="459">
        <f>IFERROR(IF(F23/AF26&gt;1,1,F23/AF26),0)</f>
        <v>0.29875015774821312</v>
      </c>
      <c r="AG34" s="459">
        <f t="shared" ref="AG34:AP36" si="18">IFERROR(IF(G23/AG26&gt;1,1,G23/AG26),0)</f>
        <v>0.31307290241747021</v>
      </c>
      <c r="AH34" s="459">
        <f t="shared" si="18"/>
        <v>0.30778303797650802</v>
      </c>
      <c r="AI34" s="459">
        <f t="shared" si="18"/>
        <v>0.30712854102896198</v>
      </c>
      <c r="AJ34" s="459">
        <f t="shared" si="18"/>
        <v>0.31046236964609447</v>
      </c>
      <c r="AK34" s="459">
        <f t="shared" si="18"/>
        <v>0.29691256636290891</v>
      </c>
      <c r="AL34" s="459">
        <f t="shared" si="18"/>
        <v>0.29037737051975487</v>
      </c>
      <c r="AM34" s="459">
        <f t="shared" si="18"/>
        <v>0.36433884205467737</v>
      </c>
      <c r="AN34" s="459">
        <f t="shared" si="18"/>
        <v>0.24722036313914761</v>
      </c>
      <c r="AO34" s="459">
        <f t="shared" si="18"/>
        <v>0.23952661888433871</v>
      </c>
      <c r="AP34" s="459">
        <f t="shared" si="18"/>
        <v>0.29240024210182891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11.069000000000001</v>
      </c>
      <c r="BG35" s="952">
        <f t="shared" si="2"/>
        <v>5.5345000000000004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0.16292384133430876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37.356000000000002</v>
      </c>
      <c r="BG36" s="952">
        <f t="shared" si="2"/>
        <v>18.678000000000001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1.543063304244161</v>
      </c>
    </row>
    <row r="37" spans="2:63" ht="15.95" customHeight="1">
      <c r="B37" s="290"/>
      <c r="C37" s="29"/>
      <c r="Z37" s="273"/>
      <c r="AB37" s="272"/>
      <c r="AC37" s="522"/>
      <c r="AD37" s="408" t="s">
        <v>199</v>
      </c>
      <c r="AE37" s="413"/>
      <c r="AF37" s="460">
        <f>IFERROR(IF(F26/AF29&gt;1,1,F26/AF29),0)</f>
        <v>0.12949646898374043</v>
      </c>
      <c r="AG37" s="460">
        <f t="shared" ref="AG37:AP37" si="21">IFERROR(IF(G26/AG29&gt;1,1,G26/AG29),0)</f>
        <v>0.15322724522113604</v>
      </c>
      <c r="AH37" s="460">
        <f t="shared" si="21"/>
        <v>0.24536862719983701</v>
      </c>
      <c r="AI37" s="460">
        <f t="shared" si="21"/>
        <v>0.27471868675714423</v>
      </c>
      <c r="AJ37" s="460">
        <f t="shared" si="21"/>
        <v>0.24407736131727262</v>
      </c>
      <c r="AK37" s="460">
        <f t="shared" si="21"/>
        <v>0.27893180086586089</v>
      </c>
      <c r="AL37" s="460">
        <f t="shared" si="21"/>
        <v>0.31076137949727745</v>
      </c>
      <c r="AM37" s="460">
        <f t="shared" si="21"/>
        <v>0.34233603657827899</v>
      </c>
      <c r="AN37" s="460">
        <f t="shared" si="21"/>
        <v>0.3088334922297224</v>
      </c>
      <c r="AO37" s="460">
        <f t="shared" si="21"/>
        <v>0.32898431744535483</v>
      </c>
      <c r="AP37" s="460">
        <f t="shared" si="21"/>
        <v>0.31890446665962013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31：輸送用機械器具製造業(N=5)</v>
      </c>
      <c r="BE38" s="845">
        <f>VLOOKUP(BE$13&amp;"_"&amp;$AV$8,データシート2!$A:$SI,MATCH($AV$5&amp;"_"&amp;$BA38&amp;$AV$6,データシート2!$A$1:$SI$1,0),0)</f>
        <v>5</v>
      </c>
      <c r="BF38" s="952">
        <f>VLOOKUP(BF$13&amp;"_"&amp;$AW$8,データシート2!$A:$SI,MATCH($AW$5&amp;"_"&amp;$BA38&amp;$AW$6,データシート2!$A$1:$SI$1,0),0)</f>
        <v>33.396000000000001</v>
      </c>
      <c r="BG38" s="952">
        <f t="shared" si="2"/>
        <v>6.6791999999999998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0.48530357855610012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F：電気・ガス・熱供給・水道業(N=3)</v>
      </c>
      <c r="BE40" s="845">
        <f>VLOOKUP(BE$13&amp;"_"&amp;$AV$8,データシート2!$A:$SI,MATCH($AV$5&amp;"_"&amp;$BA40&amp;$AV$6,データシート2!$A$1:$SI$1,0),0)</f>
        <v>3</v>
      </c>
      <c r="BF40" s="952">
        <f>VLOOKUP(BF$13&amp;"_"&amp;$AW$8,データシート2!$A:$SI,MATCH($AW$5&amp;"_"&amp;$BA40&amp;$AW$6,データシート2!$A$1:$SI$1,0),0)</f>
        <v>34.43</v>
      </c>
      <c r="BG40" s="952">
        <f t="shared" ref="BG40:BG51" si="22">BF40/BE40</f>
        <v>11.476666666666667</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1.1612523675204531</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v>
      </c>
      <c r="BE41" s="845">
        <f>VLOOKUP(BE$13&amp;"_"&amp;$AV$8,データシート2!$A:$SI,MATCH($AV$5&amp;"_"&amp;$BA41&amp;$AV$6,データシート2!$A$1:$SI$1,0),0)</f>
        <v>2</v>
      </c>
      <c r="BF41" s="952">
        <f>VLOOKUP(BF$13&amp;"_"&amp;$AW$8,データシート2!$A:$SI,MATCH($AW$5&amp;"_"&amp;$BA41&amp;$AW$6,データシート2!$A$1:$SI$1,0),0)</f>
        <v>33.287999999999997</v>
      </c>
      <c r="BG41" s="952">
        <f t="shared" si="22"/>
        <v>16.643999999999998</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1.964528604680249</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2.9409999999999998</v>
      </c>
      <c r="BG42" s="952">
        <f t="shared" si="22"/>
        <v>2.9409999999999998</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0.44099419017424502</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13.403</v>
      </c>
      <c r="BG43" s="952">
        <f t="shared" si="22"/>
        <v>4.4676666666666671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1.0843224297153615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K：不動産業，物品賃貸業(N=3)</v>
      </c>
      <c r="BE45" s="845">
        <f>VLOOKUP(BE$13&amp;"_"&amp;$AV$8,データシート2!$A:$SI,MATCH($AV$5&amp;"_"&amp;$BA45&amp;$AV$6,データシート2!$A$1:$SI$1,0),0)</f>
        <v>3</v>
      </c>
      <c r="BF45" s="952">
        <f>VLOOKUP(BF$13&amp;"_"&amp;$AW$8,データシート2!$A:$SI,MATCH($AW$5&amp;"_"&amp;$BA45&amp;$AW$6,データシート2!$A$1:$SI$1,0),0)</f>
        <v>12.163</v>
      </c>
      <c r="BG45" s="952">
        <f t="shared" si="22"/>
        <v>4.0543333333333331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0.75172302488059528</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6.5730000000000004</v>
      </c>
      <c r="BG46" s="952">
        <f t="shared" si="22"/>
        <v>6.5730000000000004</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0.54484985431874433</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4.1189999999999998</v>
      </c>
      <c r="BG48" s="952">
        <f t="shared" si="22"/>
        <v>4.1189999999999998</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0.83010468618587319</v>
      </c>
    </row>
    <row r="49" spans="2:63" ht="15.95" customHeight="1">
      <c r="B49" s="292"/>
      <c r="Z49" s="273"/>
      <c r="AB49" s="272"/>
      <c r="AQ49" s="273"/>
      <c r="BA49" s="70" t="s">
        <v>328</v>
      </c>
      <c r="BB49" s="70"/>
      <c r="BC49" s="70" t="s">
        <v>329</v>
      </c>
      <c r="BD49" s="70" t="str">
        <f t="shared" si="1"/>
        <v>O：教育，学習支援業(N=4)</v>
      </c>
      <c r="BE49" s="845">
        <f>VLOOKUP(BE$13&amp;"_"&amp;$AV$8,データシート2!$A:$SI,MATCH($AV$5&amp;"_"&amp;$BA49&amp;$AV$6,データシート2!$A$1:$SI$1,0),0)</f>
        <v>4</v>
      </c>
      <c r="BF49" s="952">
        <f>VLOOKUP(BF$13&amp;"_"&amp;$AW$8,データシート2!$A:$SI,MATCH($AW$5&amp;"_"&amp;$BA49&amp;$AW$6,データシート2!$A$1:$SI$1,0),0)</f>
        <v>47.552999999999997</v>
      </c>
      <c r="BG49" s="952">
        <f t="shared" si="22"/>
        <v>11.888249999999999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1.3921107119722393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10.185</v>
      </c>
      <c r="BG50" s="952">
        <f t="shared" si="22"/>
        <v>5.0925000000000002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0.91860360887061443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92.790999999999997</v>
      </c>
      <c r="BG52" s="952">
        <f t="shared" ref="BG52" si="26">BF52/BE52</f>
        <v>30.930333333333333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1.1597836441791327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657.47799999999995</v>
      </c>
      <c r="G55" s="885">
        <f t="shared" ref="G55:P55" si="32">SUM(G56,G57,G60,G61,G62,G63,G64,G65,)</f>
        <v>721.83100000000002</v>
      </c>
      <c r="H55" s="885">
        <f t="shared" si="32"/>
        <v>873.36</v>
      </c>
      <c r="I55" s="885">
        <f t="shared" si="32"/>
        <v>850.81299999999999</v>
      </c>
      <c r="J55" s="885">
        <f t="shared" si="32"/>
        <v>799.02799999999991</v>
      </c>
      <c r="K55" s="885">
        <f t="shared" si="32"/>
        <v>804.60760000000005</v>
      </c>
      <c r="L55" s="885">
        <f t="shared" si="32"/>
        <v>844.17500000000007</v>
      </c>
      <c r="M55" s="885">
        <f t="shared" si="32"/>
        <v>991.52499999999986</v>
      </c>
      <c r="N55" s="885">
        <f t="shared" si="32"/>
        <v>709.01499999999999</v>
      </c>
      <c r="O55" s="885">
        <f t="shared" si="32"/>
        <v>663.40199999999993</v>
      </c>
      <c r="P55" s="886">
        <f t="shared" si="32"/>
        <v>710.47299999999996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633.03</v>
      </c>
      <c r="G56" s="887">
        <f>IFERROR(VLOOKUP(年度マスタ!$K$4&amp;"_"&amp;G$54,データシート1!$A:$CE,MATCH("bc_"&amp;$C56,データシート1!$A$1:$CE$1,0),0),0)</f>
        <v>715.78899999999999</v>
      </c>
      <c r="H56" s="887">
        <f>IFERROR(VLOOKUP(年度マスタ!$K$4&amp;"_"&amp;H$54,データシート1!$A:$CE,MATCH("bc_"&amp;$C56,データシート1!$A$1:$CE$1,0),0),0)</f>
        <v>761.78399999999999</v>
      </c>
      <c r="I56" s="887">
        <f>IFERROR(VLOOKUP(年度マスタ!$K$4&amp;"_"&amp;I$54,データシート1!$A:$CE,MATCH("bc_"&amp;$C56,データシート1!$A$1:$CE$1,0),0),0)</f>
        <v>741.51499999999999</v>
      </c>
      <c r="J56" s="887">
        <f>IFERROR(VLOOKUP(年度マスタ!$K$4&amp;"_"&amp;J$54,データシート1!$A:$CE,MATCH("bc_"&amp;$C56,データシート1!$A$1:$CE$1,0),0),0)</f>
        <v>703.55</v>
      </c>
      <c r="K56" s="887">
        <f>IFERROR(VLOOKUP(年度マスタ!$K$4&amp;"_"&amp;K$54,データシート1!$A:$CE,MATCH("bc_"&amp;$C56,データシート1!$A$1:$CE$1,0),0),0)</f>
        <v>704.44299999999998</v>
      </c>
      <c r="L56" s="887">
        <f>IFERROR(VLOOKUP(年度マスタ!$K$4&amp;"_"&amp;L$54,データシート1!$A:$CE,MATCH("bc_"&amp;$C56,データシート1!$A$1:$CE$1,0),0),0)</f>
        <v>727.68</v>
      </c>
      <c r="M56" s="887">
        <f>IFERROR(VLOOKUP(年度マスタ!$K$4&amp;"_"&amp;M$54,データシート1!$A:$CE,MATCH("bc_"&amp;$C56,データシート1!$A$1:$CE$1,0),0),0)</f>
        <v>909.21799999999996</v>
      </c>
      <c r="N56" s="887">
        <f>IFERROR(VLOOKUP(年度マスタ!$K$4&amp;"_"&amp;N$54,データシート1!$A:$CE,MATCH("bc_"&amp;$C56,データシート1!$A$1:$CE$1,0),0),0)</f>
        <v>604.42399999999998</v>
      </c>
      <c r="O56" s="887">
        <f>IFERROR(VLOOKUP(年度マスタ!$K$4&amp;"_"&amp;O$54,データシート1!$A:$CE,MATCH("bc_"&amp;$C56,データシート1!$A$1:$CE$1,0),0),0)</f>
        <v>579.798</v>
      </c>
      <c r="P56" s="888">
        <f>IFERROR(VLOOKUP(年度マスタ!$K$4&amp;"_"&amp;P$54,データシート1!$A:$CE,MATCH("bc_"&amp;$C56,データシート1!$A$1:$CE$1,0),0),0)</f>
        <v>611.33299999999997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7.4480000000000004</v>
      </c>
      <c r="G57" s="887">
        <f t="shared" ref="G57:J57" si="34">SUM(G58:G59)</f>
        <v>6.0419999999999998</v>
      </c>
      <c r="H57" s="887">
        <f t="shared" si="34"/>
        <v>104.53400000000001</v>
      </c>
      <c r="I57" s="887">
        <f t="shared" si="34"/>
        <v>105.83499999999999</v>
      </c>
      <c r="J57" s="887">
        <f t="shared" si="34"/>
        <v>84.734999999999999</v>
      </c>
      <c r="K57" s="887">
        <f t="shared" ref="K57:O57" si="35">SUM(K58:K59)</f>
        <v>84.007999999999996</v>
      </c>
      <c r="L57" s="887">
        <f t="shared" si="35"/>
        <v>106.039</v>
      </c>
      <c r="M57" s="887">
        <f t="shared" si="35"/>
        <v>79.823999999999998</v>
      </c>
      <c r="N57" s="887">
        <f t="shared" si="35"/>
        <v>98.025000000000006</v>
      </c>
      <c r="O57" s="887">
        <f t="shared" si="35"/>
        <v>79.16</v>
      </c>
      <c r="P57" s="888">
        <f>SUM(P58:P59)</f>
        <v>99.14</v>
      </c>
      <c r="Z57" s="273"/>
      <c r="AB57" s="272"/>
      <c r="AQ57" s="273"/>
      <c r="BA57" s="70">
        <v>3511</v>
      </c>
      <c r="BB57" s="70"/>
      <c r="BC57" s="70" t="s">
        <v>345</v>
      </c>
      <c r="BD57" s="70" t="str">
        <f t="shared" si="33"/>
        <v>熱供給業(N=1)</v>
      </c>
      <c r="BE57" s="845">
        <f>BE63</f>
        <v>1</v>
      </c>
      <c r="BF57" s="952">
        <f>BF63</f>
        <v>1.202</v>
      </c>
      <c r="BG57" s="952">
        <f t="shared" si="29"/>
        <v>1.202</v>
      </c>
      <c r="BH57" s="845">
        <f>BH63</f>
        <v>137</v>
      </c>
      <c r="BI57" s="845">
        <f>BI63</f>
        <v>553.39800000000002</v>
      </c>
      <c r="BJ57" s="845">
        <f t="shared" si="30"/>
        <v>4.0394014598540151</v>
      </c>
      <c r="BK57" s="279">
        <f t="shared" si="31"/>
        <v>0.2975688383405794</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0.39300000000000002</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3.5999999999999997E-2</v>
      </c>
      <c r="M58" s="889">
        <f>IFERROR(VLOOKUP(年度マスタ!$K$4&amp;"_"&amp;M$54,データシート1!$A:$CE,MATCH("bc_"&amp;$C58,データシート1!$A$1:$CE$1,0),0),0)</f>
        <v>0</v>
      </c>
      <c r="N58" s="889">
        <f>IFERROR(VLOOKUP(年度マスタ!$K$4&amp;"_"&amp;N$54,データシート1!$A:$CE,MATCH("bc_"&amp;$C58,データシート1!$A$1:$CE$1,0),0),0)</f>
        <v>1.018</v>
      </c>
      <c r="O58" s="889">
        <f>IFERROR(VLOOKUP(年度マスタ!$K$4&amp;"_"&amp;O$54,データシート1!$A:$CE,MATCH("bc_"&amp;$C58,データシート1!$A$1:$CE$1,0),0),0)</f>
        <v>0</v>
      </c>
      <c r="P58" s="890">
        <f>IFERROR(VLOOKUP(年度マスタ!$K$4&amp;"_"&amp;P$54,データシート1!$A:$CE,MATCH("bc_"&amp;$C58,データシート1!$A$1:$CE$1,0),0),0)</f>
        <v>1.575</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7.4480000000000004</v>
      </c>
      <c r="G59" s="889">
        <f>IFERROR(VLOOKUP(年度マスタ!$K$4&amp;"_"&amp;G$54,データシート1!$A:$CE,MATCH("bc_"&amp;$C59,データシート1!$A$1:$CE$1,0),0),0)</f>
        <v>6.0419999999999998</v>
      </c>
      <c r="H59" s="889">
        <f>IFERROR(VLOOKUP(年度マスタ!$K$4&amp;"_"&amp;H$54,データシート1!$A:$CE,MATCH("bc_"&amp;$C59,データシート1!$A$1:$CE$1,0),0),0)</f>
        <v>104.14100000000001</v>
      </c>
      <c r="I59" s="889">
        <f>IFERROR(VLOOKUP(年度マスタ!$K$4&amp;"_"&amp;I$54,データシート1!$A:$CE,MATCH("bc_"&amp;$C59,データシート1!$A$1:$CE$1,0),0),0)</f>
        <v>105.83499999999999</v>
      </c>
      <c r="J59" s="889">
        <f>IFERROR(VLOOKUP(年度マスタ!$K$4&amp;"_"&amp;J$54,データシート1!$A:$CE,MATCH("bc_"&amp;$C59,データシート1!$A$1:$CE$1,0),0),0)</f>
        <v>84.734999999999999</v>
      </c>
      <c r="K59" s="889">
        <f>IFERROR(VLOOKUP(年度マスタ!$K$4&amp;"_"&amp;K$54,データシート1!$A:$CE,MATCH("bc_"&amp;$C59,データシート1!$A$1:$CE$1,0),0),0)</f>
        <v>84.007999999999996</v>
      </c>
      <c r="L59" s="889">
        <f>IFERROR(VLOOKUP(年度マスタ!$K$4&amp;"_"&amp;L$54,データシート1!$A:$CE,MATCH("bc_"&amp;$C59,データシート1!$A$1:$CE$1,0),0),0)</f>
        <v>106.003</v>
      </c>
      <c r="M59" s="889">
        <f>IFERROR(VLOOKUP(年度マスタ!$K$4&amp;"_"&amp;M$54,データシート1!$A:$CE,MATCH("bc_"&amp;$C59,データシート1!$A$1:$CE$1,0),0),0)</f>
        <v>79.823999999999998</v>
      </c>
      <c r="N59" s="889">
        <f>IFERROR(VLOOKUP(年度マスタ!$K$4&amp;"_"&amp;N$54,データシート1!$A:$CE,MATCH("bc_"&amp;$C59,データシート1!$A$1:$CE$1,0),0),0)</f>
        <v>97.007000000000005</v>
      </c>
      <c r="O59" s="889">
        <f>IFERROR(VLOOKUP(年度マスタ!$K$4&amp;"_"&amp;O$54,データシート1!$A:$CE,MATCH("bc_"&amp;$C59,データシート1!$A$1:$CE$1,0),0),0)</f>
        <v>79.16</v>
      </c>
      <c r="P59" s="890">
        <f>IFERROR(VLOOKUP(年度マスタ!$K$4&amp;"_"&amp;P$54,データシート1!$A:$CE,MATCH("bc_"&amp;$C59,データシート1!$A$1:$CE$1,0),0),0)</f>
        <v>97.564999999999998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3.4630000000000001</v>
      </c>
      <c r="J61" s="887">
        <f>IFERROR(VLOOKUP(年度マスタ!$K$4&amp;"_"&amp;J$54,データシート1!$A:$CE,MATCH("bc_"&amp;$C61,データシート1!$A$1:$CE$1,0),0),0)</f>
        <v>3.3530000000000002</v>
      </c>
      <c r="K61" s="887">
        <f>IFERROR(VLOOKUP(年度マスタ!$K$4&amp;"_"&amp;K$54,データシート1!$A:$CE,MATCH("bc_"&amp;$C61,データシート1!$A$1:$CE$1,0),0),0)</f>
        <v>3.278</v>
      </c>
      <c r="L61" s="887">
        <f>IFERROR(VLOOKUP(年度マスタ!$K$4&amp;"_"&amp;L$54,データシート1!$A:$CE,MATCH("bc_"&amp;$C61,データシート1!$A$1:$CE$1,0),0),0)</f>
        <v>3.2909999999999999</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5.9999999999999995E-4</v>
      </c>
      <c r="L62" s="887">
        <f>IFERROR(VLOOKUP(年度マスタ!$K$4&amp;"_"&amp;L$54,データシート1!$A:$CE,MATCH("bc_"&amp;$C62,データシート1!$A$1:$CE$1,0),0),0)</f>
        <v>3.0000000000000001E-3</v>
      </c>
      <c r="M62" s="887">
        <f>IFERROR(VLOOKUP(年度マスタ!$K$4&amp;"_"&amp;M$54,データシート1!$A:$CE,MATCH("bc_"&amp;$C62,データシート1!$A$1:$CE$1,0),0),0)</f>
        <v>0</v>
      </c>
      <c r="N62" s="887">
        <f>IFERROR(VLOOKUP(年度マスタ!$K$4&amp;"_"&amp;N$54,データシート1!$A:$CE,MATCH("bc_"&amp;$C62,データシート1!$A$1:$CE$1,0),0),0)</f>
        <v>1E-3</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17</v>
      </c>
      <c r="G63" s="887">
        <f>IFERROR(VLOOKUP(年度マスタ!$K$4&amp;"_"&amp;G$54,データシート1!$A:$CE,MATCH("bc_"&amp;$C63,データシート1!$A$1:$CE$1,0),0),0)</f>
        <v>0</v>
      </c>
      <c r="H63" s="887">
        <f>IFERROR(VLOOKUP(年度マスタ!$K$4&amp;"_"&amp;H$54,データシート1!$A:$CE,MATCH("bc_"&amp;$C63,データシート1!$A$1:$CE$1,0),0),0)</f>
        <v>7.0419999999999998</v>
      </c>
      <c r="I63" s="887">
        <f>IFERROR(VLOOKUP(年度マスタ!$K$4&amp;"_"&amp;I$54,データシート1!$A:$CE,MATCH("bc_"&amp;$C63,データシート1!$A$1:$CE$1,0),0),0)</f>
        <v>0</v>
      </c>
      <c r="J63" s="887">
        <f>IFERROR(VLOOKUP(年度マスタ!$K$4&amp;"_"&amp;J$54,データシート1!$A:$CE,MATCH("bc_"&amp;$C63,データシート1!$A$1:$CE$1,0),0),0)</f>
        <v>7.39</v>
      </c>
      <c r="K63" s="887">
        <f>IFERROR(VLOOKUP(年度マスタ!$K$4&amp;"_"&amp;K$54,データシート1!$A:$CE,MATCH("bc_"&amp;$C63,データシート1!$A$1:$CE$1,0),0),0)</f>
        <v>12.878</v>
      </c>
      <c r="L63" s="887">
        <f>IFERROR(VLOOKUP(年度マスタ!$K$4&amp;"_"&amp;L$54,データシート1!$A:$CE,MATCH("bc_"&amp;$C63,データシート1!$A$1:$CE$1,0),0),0)</f>
        <v>7.1619999999999999</v>
      </c>
      <c r="M63" s="887">
        <f>IFERROR(VLOOKUP(年度マスタ!$K$4&amp;"_"&amp;M$54,データシート1!$A:$CE,MATCH("bc_"&amp;$C63,データシート1!$A$1:$CE$1,0),0),0)</f>
        <v>2.4830000000000001</v>
      </c>
      <c r="N63" s="887">
        <f>IFERROR(VLOOKUP(年度マスタ!$K$4&amp;"_"&amp;N$54,データシート1!$A:$CE,MATCH("bc_"&amp;$C63,データシート1!$A$1:$CE$1,0),0),0)</f>
        <v>6.5650000000000004</v>
      </c>
      <c r="O63" s="887">
        <f>IFERROR(VLOOKUP(年度マスタ!$K$4&amp;"_"&amp;O$54,データシート1!$A:$CE,MATCH("bc_"&amp;$C63,データシート1!$A$1:$CE$1,0),0),0)</f>
        <v>4.444</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1.202</v>
      </c>
      <c r="BG63" s="953">
        <f t="shared" si="29"/>
        <v>1.202</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0.2975688383405794</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相模原市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20059.599999999999</v>
      </c>
      <c r="K6" s="619">
        <f>VLOOKUP(年度マスタ!$K$4&amp;"_"&amp;K$5,データシート1!$A:$BT,MATCH("cb_"&amp;$G6,データシート1!$A$1:$BT$1,0),0)</f>
        <v>23533.1</v>
      </c>
      <c r="L6" s="619">
        <f>VLOOKUP(年度マスタ!$K$4&amp;"_"&amp;L$5,データシート1!$A:$BT,MATCH("cb_"&amp;$G6,データシート1!$A$1:$BT$1,0),0)</f>
        <v>26244</v>
      </c>
      <c r="M6" s="619">
        <f>VLOOKUP(年度マスタ!$K$4&amp;"_"&amp;M$5,データシート1!$A:$BT,MATCH("cb_"&amp;$G6,データシート1!$A$1:$BT$1,0),0)</f>
        <v>28814.799999999999</v>
      </c>
      <c r="N6" s="619">
        <f>VLOOKUP(年度マスタ!$K$4&amp;"_"&amp;N$5,データシート1!$A:$BT,MATCH("cb_"&amp;$G6,データシート1!$A$1:$BT$1,0),0)</f>
        <v>32603.70000000019</v>
      </c>
      <c r="O6" s="619">
        <f>VLOOKUP(年度マスタ!$K$4&amp;"_"&amp;O$5,データシート1!$A:$BT,MATCH("cb_"&amp;$G6,データシート1!$A$1:$BT$1,0),0)</f>
        <v>36430.900000000271</v>
      </c>
      <c r="P6" s="619">
        <f>VLOOKUP(年度マスタ!$K$4&amp;"_"&amp;P$5,データシート1!$A:$BT,MATCH("cb_"&amp;$G6,データシート1!$A$1:$BT$1,0),0)</f>
        <v>40288.400000000423</v>
      </c>
      <c r="Q6" s="619">
        <f>VLOOKUP(年度マスタ!$K$4&amp;"_"&amp;Q$5,データシート1!$A:$BT,MATCH("cb_"&amp;$G6,データシート1!$A$1:$BT$1,0),0)</f>
        <v>45540.000000000546</v>
      </c>
      <c r="R6" s="633">
        <f>VLOOKUP(年度マスタ!$K$4&amp;"_"&amp;R$5,データシート1!$A:$BT,MATCH("cb_"&amp;$G6,データシート1!$A$1:$BT$1,0),0)</f>
        <v>50582.600000000515</v>
      </c>
      <c r="S6" s="568"/>
      <c r="T6" s="190"/>
      <c r="U6" s="581"/>
      <c r="V6" s="195"/>
      <c r="W6" s="195"/>
      <c r="X6" s="195"/>
      <c r="Y6" s="196" t="s">
        <v>372</v>
      </c>
      <c r="Z6" s="663" t="s">
        <v>373</v>
      </c>
      <c r="AA6" s="663"/>
      <c r="AB6" s="663"/>
      <c r="AC6" s="664">
        <f>SUM(AC7:AC8)</f>
        <v>1850200</v>
      </c>
      <c r="AD6" s="664">
        <f>SUM(AD7:AD8)</f>
        <v>2508636.0719999997</v>
      </c>
      <c r="AE6" s="665">
        <f>$AD6*3600/100000000</f>
        <v>90.310898591999987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24873.5</v>
      </c>
      <c r="K7" s="617">
        <f>VLOOKUP(年度マスタ!$K$4&amp;"_"&amp;K$5,データシート1!$A:$BT,MATCH("cb_"&amp;$G7,データシート1!$A$1:$BT$1,0),0)</f>
        <v>26681.599999999999</v>
      </c>
      <c r="L7" s="617">
        <f>VLOOKUP(年度マスタ!$K$4&amp;"_"&amp;L$5,データシート1!$A:$BT,MATCH("cb_"&amp;$G7,データシート1!$A$1:$BT$1,0),0)</f>
        <v>28123.5</v>
      </c>
      <c r="M7" s="617">
        <f>VLOOKUP(年度マスタ!$K$4&amp;"_"&amp;M$5,データシート1!$A:$BT,MATCH("cb_"&amp;$G7,データシート1!$A$1:$BT$1,0),0)</f>
        <v>29736</v>
      </c>
      <c r="N7" s="617">
        <f>VLOOKUP(年度マスタ!$K$4&amp;"_"&amp;N$5,データシート1!$A:$BT,MATCH("cb_"&amp;$G7,データシート1!$A$1:$BT$1,0),0)</f>
        <v>30575.799999999981</v>
      </c>
      <c r="O7" s="617">
        <f>VLOOKUP(年度マスタ!$K$4&amp;"_"&amp;O$5,データシート1!$A:$BT,MATCH("cb_"&amp;$G7,データシート1!$A$1:$BT$1,0),0)</f>
        <v>37854.600000000079</v>
      </c>
      <c r="P7" s="617">
        <f>VLOOKUP(年度マスタ!$K$4&amp;"_"&amp;P$5,データシート1!$A:$BT,MATCH("cb_"&amp;$G7,データシート1!$A$1:$BT$1,0),0)</f>
        <v>40096.600000000079</v>
      </c>
      <c r="Q7" s="617">
        <f>VLOOKUP(年度マスタ!$K$4&amp;"_"&amp;Q$5,データシート1!$A:$BT,MATCH("cb_"&amp;$G7,データシート1!$A$1:$BT$1,0),0)</f>
        <v>40165.00000000008</v>
      </c>
      <c r="R7" s="634">
        <f>VLOOKUP(年度マスタ!$K$4&amp;"_"&amp;R$5,データシート1!$A:$BT,MATCH("cb_"&amp;$G7,データシート1!$A$1:$BT$1,0),0)</f>
        <v>40385.300000000076</v>
      </c>
      <c r="S7" s="568"/>
      <c r="T7" s="190"/>
      <c r="U7" s="581"/>
      <c r="V7" s="195"/>
      <c r="W7" s="195"/>
      <c r="X7" s="195"/>
      <c r="Y7" s="196" t="s">
        <v>375</v>
      </c>
      <c r="Z7" s="212" t="s">
        <v>376</v>
      </c>
      <c r="AA7" s="212"/>
      <c r="AB7" s="212"/>
      <c r="AC7" s="1022">
        <f>VLOOKUP(年度マスタ!$K$4&amp;"_"&amp;年度マスタ!$K$9,データシート3!A:AB,MATCH("ea_"&amp;$Y7&amp;"_設備",データシート3!$A$1:$AB$1,0),0)</f>
        <v>1569063</v>
      </c>
      <c r="AD7" s="1022">
        <f>VLOOKUP(年度マスタ!$K$4&amp;"_"&amp;年度マスタ!$K$9,データシート3!A:AB,MATCH("ea_"&amp;$Y7&amp;"_年間発電",データシート3!$A$1:$AB$1,0),0)/10^3</f>
        <v>2130089.4029999999</v>
      </c>
      <c r="AE7" s="554">
        <f t="shared" ref="AE7:AE16" si="0">$AD7*3600/100000000</f>
        <v>76.683218507999996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281137</v>
      </c>
      <c r="AD8" s="1022">
        <f>VLOOKUP(年度マスタ!$K$4&amp;"_"&amp;年度マスタ!$K$9,データシート3!A:AB,MATCH("ea_"&amp;$Y8&amp;"_年間発電",データシート3!$A$1:$AB$1,0),0)/10^3</f>
        <v>378546.66899999999</v>
      </c>
      <c r="AE8" s="554">
        <f t="shared" si="0"/>
        <v>13.627680084000001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49</v>
      </c>
      <c r="K9" s="617">
        <f>VLOOKUP(年度マスタ!$K$4&amp;"_"&amp;K$5,データシート1!$A:$BT,MATCH("cb_"&amp;$G9,データシート1!$A$1:$BT$1,0),0)</f>
        <v>49</v>
      </c>
      <c r="L9" s="617">
        <f>VLOOKUP(年度マスタ!$K$4&amp;"_"&amp;L$5,データシート1!$A:$BT,MATCH("cb_"&amp;$G9,データシート1!$A$1:$BT$1,0),0)</f>
        <v>49</v>
      </c>
      <c r="M9" s="617">
        <f>VLOOKUP(年度マスタ!$K$4&amp;"_"&amp;M$5,データシート1!$A:$BT,MATCH("cb_"&amp;$G9,データシート1!$A$1:$BT$1,0),0)</f>
        <v>389</v>
      </c>
      <c r="N9" s="617">
        <f>VLOOKUP(年度マスタ!$K$4&amp;"_"&amp;N$5,データシート1!$A:$BT,MATCH("cb_"&amp;$G9,データシート1!$A$1:$BT$1,0),0)</f>
        <v>121</v>
      </c>
      <c r="O9" s="617">
        <f>VLOOKUP(年度マスタ!$K$4&amp;"_"&amp;O$5,データシート1!$A:$BT,MATCH("cb_"&amp;$G9,データシート1!$A$1:$BT$1,0),0)</f>
        <v>121</v>
      </c>
      <c r="P9" s="617">
        <f>VLOOKUP(年度マスタ!$K$4&amp;"_"&amp;P$5,データシート1!$A:$BT,MATCH("cb_"&amp;$G9,データシート1!$A$1:$BT$1,0),0)</f>
        <v>121</v>
      </c>
      <c r="Q9" s="617">
        <f>VLOOKUP(年度マスタ!$K$4&amp;"_"&amp;Q$5,データシート1!$A:$BT,MATCH("cb_"&amp;$G9,データシート1!$A$1:$BT$1,0),0)</f>
        <v>121</v>
      </c>
      <c r="R9" s="634">
        <f>VLOOKUP(年度マスタ!$K$4&amp;"_"&amp;R$5,データシート1!$A:$BT,MATCH("cb_"&amp;$G9,データシート1!$A$1:$BT$1,0),0)</f>
        <v>121</v>
      </c>
      <c r="S9" s="568"/>
      <c r="T9" s="190"/>
      <c r="U9" s="581"/>
      <c r="V9" s="195"/>
      <c r="W9" s="195"/>
      <c r="X9" s="195"/>
      <c r="Y9" s="196" t="s">
        <v>381</v>
      </c>
      <c r="Z9" s="208" t="s">
        <v>377</v>
      </c>
      <c r="AA9" s="208"/>
      <c r="AB9" s="208"/>
      <c r="AC9" s="666">
        <f>VLOOKUP(年度マスタ!$K$4&amp;"_"&amp;年度マスタ!$K$9,データシート3!A:AB,MATCH("ea_"&amp;$Y9&amp;"_設備",データシート3!$A$1:$AB$1,0),0)</f>
        <v>11300</v>
      </c>
      <c r="AD9" s="666">
        <f>VLOOKUP(年度マスタ!$K$4&amp;"_"&amp;年度マスタ!$K$9,データシート3!A:AB,MATCH("ea_"&amp;$Y9&amp;"_年間発電",データシート3!$A$1:$AB$1,0),0)/10^3</f>
        <v>19703.37</v>
      </c>
      <c r="AE9" s="667">
        <f t="shared" si="0"/>
        <v>0.70932132000000003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15382</v>
      </c>
      <c r="AD10" s="666">
        <f>SUM(AD11:AD12)</f>
        <v>100854.902</v>
      </c>
      <c r="AE10" s="667">
        <f t="shared" si="0"/>
        <v>3.630776472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5200</v>
      </c>
      <c r="K11" s="654">
        <f>VLOOKUP(年度マスタ!$K$4&amp;"_"&amp;K$5,データシート1!$A:$BT,MATCH("cb_"&amp;$G11,データシート1!$A$1:$BT$1,0),0)</f>
        <v>5200</v>
      </c>
      <c r="L11" s="654">
        <f>VLOOKUP(年度マスタ!$K$4&amp;"_"&amp;L$5,データシート1!$A:$BT,MATCH("cb_"&amp;$G11,データシート1!$A$1:$BT$1,0),0)</f>
        <v>5200</v>
      </c>
      <c r="M11" s="654">
        <f>VLOOKUP(年度マスタ!$K$4&amp;"_"&amp;M$5,データシート1!$A:$BT,MATCH("cb_"&amp;$G11,データシート1!$A$1:$BT$1,0),0)</f>
        <v>5200</v>
      </c>
      <c r="N11" s="654">
        <f>VLOOKUP(年度マスタ!$K$4&amp;"_"&amp;N$5,データシート1!$A:$BT,MATCH("cb_"&amp;$G11,データシート1!$A$1:$BT$1,0),0)</f>
        <v>5200</v>
      </c>
      <c r="O11" s="654">
        <f>VLOOKUP(年度マスタ!$K$4&amp;"_"&amp;O$5,データシート1!$A:$BT,MATCH("cb_"&amp;$G11,データシート1!$A$1:$BT$1,0),0)</f>
        <v>5200</v>
      </c>
      <c r="P11" s="654">
        <f>VLOOKUP(年度マスタ!$K$4&amp;"_"&amp;P$5,データシート1!$A:$BT,MATCH("cb_"&amp;$G11,データシート1!$A$1:$BT$1,0),0)</f>
        <v>5200</v>
      </c>
      <c r="Q11" s="654">
        <f>VLOOKUP(年度マスタ!$K$4&amp;"_"&amp;Q$5,データシート1!$A:$BT,MATCH("cb_"&amp;$G11,データシート1!$A$1:$BT$1,0),0)</f>
        <v>5200</v>
      </c>
      <c r="R11" s="655">
        <f>VLOOKUP(年度マスタ!$K$4&amp;"_"&amp;R$5,データシート1!$A:$BT,MATCH("cb_"&amp;$G11,データシート1!$A$1:$BT$1,0),0)</f>
        <v>5728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15382</v>
      </c>
      <c r="AD11" s="1022">
        <f>VLOOKUP(年度マスタ!$K$4&amp;"_"&amp;年度マスタ!$K$9,データシート3!A:AB,MATCH("ea_"&amp;$Y11&amp;"_年間発電",データシート3!$A$1:$AB$1,0),0)/10^3</f>
        <v>100854.902</v>
      </c>
      <c r="AE11" s="554">
        <f t="shared" si="0"/>
        <v>3.630776472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50182.1</v>
      </c>
      <c r="K12" s="651">
        <f t="shared" ref="K12:Q12" si="1">SUM(K6:K11)</f>
        <v>55463.7</v>
      </c>
      <c r="L12" s="651">
        <f t="shared" si="1"/>
        <v>59616.5</v>
      </c>
      <c r="M12" s="651">
        <f t="shared" si="1"/>
        <v>64139.8</v>
      </c>
      <c r="N12" s="651">
        <f t="shared" si="1"/>
        <v>68500.500000000175</v>
      </c>
      <c r="O12" s="651">
        <f t="shared" si="1"/>
        <v>79606.500000000349</v>
      </c>
      <c r="P12" s="651">
        <f t="shared" si="1"/>
        <v>85706.000000000495</v>
      </c>
      <c r="Q12" s="651">
        <f t="shared" si="1"/>
        <v>91026.000000000626</v>
      </c>
      <c r="R12" s="652">
        <f t="shared" ref="R12" si="2">SUM(R6:R11)</f>
        <v>96816.900000000591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39.002897769999997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163.49545825000001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24073.927151999997</v>
      </c>
      <c r="K19" s="615">
        <f>K6*別紙!$C5/100*別紙!$E5/10^3</f>
        <v>28242.543971999999</v>
      </c>
      <c r="L19" s="615">
        <f>L6*別紙!$C5/100*別紙!$E5/10^3</f>
        <v>31495.949279999997</v>
      </c>
      <c r="M19" s="615">
        <f>M6*別紙!$C5/100*別紙!$E5/10^3</f>
        <v>34581.21777599999</v>
      </c>
      <c r="N19" s="615">
        <f>N6*別紙!$C5/100*別紙!$E5/10^3</f>
        <v>39128.352444000222</v>
      </c>
      <c r="O19" s="615">
        <f>O6*別紙!$C5/100*別紙!$E5/10^3</f>
        <v>43721.451708000321</v>
      </c>
      <c r="P19" s="615">
        <f>P6*別紙!$C5/100*別紙!$E5/10^3</f>
        <v>48350.914608000508</v>
      </c>
      <c r="Q19" s="615">
        <f>Q6*別紙!$C5/100*別紙!$E5/10^3</f>
        <v>54653.464800000649</v>
      </c>
      <c r="R19" s="639">
        <f>R6*別紙!$C5/100*別紙!$E5/10^3</f>
        <v>60705.18991200062</v>
      </c>
      <c r="S19" s="572"/>
      <c r="T19" s="191"/>
      <c r="U19" s="588"/>
      <c r="W19" s="201"/>
      <c r="X19" s="201"/>
      <c r="Y19" s="173"/>
      <c r="Z19" s="628" t="s">
        <v>389</v>
      </c>
      <c r="AA19" s="671"/>
      <c r="AB19" s="672"/>
      <c r="AC19" s="673">
        <f>SUM($AC$6,$AC$9,$AC$10,$AC$13)</f>
        <v>1876882</v>
      </c>
      <c r="AD19" s="673">
        <f>SUM($AD$6,$AD$9,$AD$10,$AD$13)</f>
        <v>2629194.3439999996</v>
      </c>
      <c r="AE19" s="674">
        <f>SUM($AE$6,$AE$9,$AE$10,$AE$13,$AE$17,$AE$18)</f>
        <v>297.14935240399996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32901.670859999998</v>
      </c>
      <c r="K20" s="617">
        <f>K7*別紙!$C6/100*別紙!$E6/10^3</f>
        <v>35293.353215999996</v>
      </c>
      <c r="L20" s="617">
        <f>L7*別紙!$C6/100*別紙!$E6/10^3</f>
        <v>37200.640859999992</v>
      </c>
      <c r="M20" s="617">
        <f>M7*別紙!$C6/100*別紙!$E6/10^3</f>
        <v>39333.591359999999</v>
      </c>
      <c r="N20" s="617">
        <f>N7*別紙!$C6/100*別紙!$E6/10^3</f>
        <v>40444.445207999983</v>
      </c>
      <c r="O20" s="617">
        <f>O7*別紙!$C6/100*別紙!$E6/10^3</f>
        <v>50072.5506960001</v>
      </c>
      <c r="P20" s="617">
        <f>P7*別紙!$C6/100*別紙!$E6/10^3</f>
        <v>53038.178616000107</v>
      </c>
      <c r="Q20" s="617">
        <f>Q7*別紙!$C6/100*別紙!$E6/10^3</f>
        <v>53128.655400000105</v>
      </c>
      <c r="R20" s="634">
        <f>R7*別紙!$C6/100*別紙!$E6/10^3</f>
        <v>53420.059428000095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257.54399999999998</v>
      </c>
      <c r="K22" s="617">
        <f>K9*別紙!$C8/100*別紙!$E8/10^3</f>
        <v>257.54399999999998</v>
      </c>
      <c r="L22" s="617">
        <f>L9*別紙!$C8/100*別紙!$E8/10^3</f>
        <v>257.54399999999998</v>
      </c>
      <c r="M22" s="617">
        <f>M9*別紙!$C8/100*別紙!$E8/10^3</f>
        <v>2044.5840000000001</v>
      </c>
      <c r="N22" s="617">
        <f>N9*別紙!$C8/100*別紙!$E8/10^3</f>
        <v>635.976</v>
      </c>
      <c r="O22" s="617">
        <f>O9*別紙!$C8/100*別紙!$E8/10^3</f>
        <v>635.976</v>
      </c>
      <c r="P22" s="617">
        <f>P9*別紙!$C8/100*別紙!$E8/10^3</f>
        <v>635.976</v>
      </c>
      <c r="Q22" s="617">
        <f>Q9*別紙!$C8/100*別紙!$E8/10^3</f>
        <v>635.976</v>
      </c>
      <c r="R22" s="634">
        <f>R9*別紙!$C8/100*別紙!$E8/10^3</f>
        <v>635.976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36441.599999999999</v>
      </c>
      <c r="K24" s="654">
        <f>K11*別紙!$C10/100*別紙!$E10/10^3</f>
        <v>36441.599999999999</v>
      </c>
      <c r="L24" s="654">
        <f>L11*別紙!$C10/100*別紙!$E10/10^3</f>
        <v>36441.599999999999</v>
      </c>
      <c r="M24" s="654">
        <f>M11*別紙!$C10/100*別紙!$E10/10^3</f>
        <v>36441.599999999999</v>
      </c>
      <c r="N24" s="654">
        <f>N11*別紙!$C10/100*別紙!$E10/10^3</f>
        <v>36441.599999999999</v>
      </c>
      <c r="O24" s="654">
        <f>O11*別紙!$C10/100*別紙!$E10/10^3</f>
        <v>36441.599999999999</v>
      </c>
      <c r="P24" s="654">
        <f>P11*別紙!$C10/100*別紙!$E10/10^3</f>
        <v>36441.599999999999</v>
      </c>
      <c r="Q24" s="654">
        <f>Q11*別紙!$C10/100*別紙!$E10/10^3</f>
        <v>36441.599999999999</v>
      </c>
      <c r="R24" s="655">
        <f>R11*別紙!$C10/100*別紙!$E10/10^3</f>
        <v>40141.824000000001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93674.742012000002</v>
      </c>
      <c r="K25" s="657">
        <f t="shared" si="3"/>
        <v>100235.041188</v>
      </c>
      <c r="L25" s="657">
        <f t="shared" si="3"/>
        <v>105395.73413999999</v>
      </c>
      <c r="M25" s="657">
        <f t="shared" si="3"/>
        <v>112400.993136</v>
      </c>
      <c r="N25" s="657">
        <f t="shared" si="3"/>
        <v>116650.37365200021</v>
      </c>
      <c r="O25" s="657">
        <f t="shared" si="3"/>
        <v>130871.57840400041</v>
      </c>
      <c r="P25" s="657">
        <f t="shared" si="3"/>
        <v>138466.66922400062</v>
      </c>
      <c r="Q25" s="657">
        <f t="shared" si="3"/>
        <v>144859.69620000076</v>
      </c>
      <c r="R25" s="658">
        <f t="shared" ref="R25" si="4">SUM(R19:R24)</f>
        <v>154903.0493400007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3708444.1316516777</v>
      </c>
      <c r="K26" s="654">
        <f>(VLOOKUP(年度マスタ!$K$4&amp;"_"&amp;K$18,データシート1!$A:$BT,MATCH("da_合計",データシート1!$A$1:$BT$1,0),0))/10^3</f>
        <v>3632619.4078729157</v>
      </c>
      <c r="L26" s="654">
        <f>(VLOOKUP(年度マスタ!$K$4&amp;"_"&amp;L$18,データシート1!$A:$BT,MATCH("da_合計",データシート1!$A$1:$BT$1,0),0))/10^3</f>
        <v>3848260.692950346</v>
      </c>
      <c r="M26" s="654">
        <f>(VLOOKUP(年度マスタ!$K$4&amp;"_"&amp;M$18,データシート1!$A:$BT,MATCH("da_合計",データシート1!$A$1:$BT$1,0),0))/10^3</f>
        <v>3655590.524898428</v>
      </c>
      <c r="N26" s="654">
        <f>(VLOOKUP(年度マスタ!$K$4&amp;"_"&amp;N$18,データシート1!$A:$BT,MATCH("da_合計",データシート1!$A$1:$BT$1,0),0))/10^3</f>
        <v>3716814.8012799774</v>
      </c>
      <c r="O26" s="654">
        <f>(VLOOKUP(年度マスタ!$K$4&amp;"_"&amp;O$18,データシート1!$A:$BT,MATCH("da_合計",データシート1!$A$1:$BT$1,0),0))/10^3</f>
        <v>3695649.2409290546</v>
      </c>
      <c r="P26" s="654">
        <f>(VLOOKUP(年度マスタ!$K$4&amp;"_"&amp;P$18,データシート1!$A:$BT,MATCH("da_合計",データシート1!$A$1:$BT$1,0),0))/10^3</f>
        <v>3463668.049803236</v>
      </c>
      <c r="Q26" s="654">
        <f>(VLOOKUP(年度マスタ!$K$4&amp;"_"&amp;Q$18,データシート1!$A:$BT,MATCH("da_合計",データシート1!$A$1:$BT$1,0),0))/10^3</f>
        <v>3519451.6344409953</v>
      </c>
      <c r="R26" s="655">
        <f>Q26</f>
        <v>3519451.6344409953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2.5259849868704609E-2</v>
      </c>
      <c r="K27" s="839">
        <f t="shared" ref="K27:P27" si="5">K25/K26</f>
        <v>2.7593047862587053E-2</v>
      </c>
      <c r="L27" s="839">
        <f t="shared" si="5"/>
        <v>2.7387888334351962E-2</v>
      </c>
      <c r="M27" s="839">
        <f t="shared" si="5"/>
        <v>3.074769790829434E-2</v>
      </c>
      <c r="N27" s="839">
        <f t="shared" si="5"/>
        <v>3.1384499871187757E-2</v>
      </c>
      <c r="O27" s="839">
        <f t="shared" si="5"/>
        <v>3.5412337554821739E-2</v>
      </c>
      <c r="P27" s="839">
        <f t="shared" si="5"/>
        <v>3.997688786368158E-2</v>
      </c>
      <c r="Q27" s="839">
        <f>Q25/Q26</f>
        <v>4.1159734880973652E-2</v>
      </c>
      <c r="R27" s="840">
        <f>R25/R26</f>
        <v>4.4013404765712714E-2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4.4013404765712714E-2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0.74704659051738953</v>
      </c>
      <c r="AA52" s="173"/>
      <c r="AB52" s="678" t="s">
        <v>413</v>
      </c>
      <c r="AC52" s="679">
        <f>$AD6</f>
        <v>2508636.0719999997</v>
      </c>
      <c r="AD52" s="680">
        <f>R19+R20</f>
        <v>114125.24934000071</v>
      </c>
      <c r="AE52" s="681">
        <f t="shared" ref="AE52:AE54" si="6">IFERROR(AD52/AC52,"-")</f>
        <v>4.5492947587656596E-2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890257.29044099571</v>
      </c>
      <c r="Z53" s="1130"/>
      <c r="AA53" s="173"/>
      <c r="AB53" s="678" t="s">
        <v>377</v>
      </c>
      <c r="AC53" s="679">
        <f>$AD9</f>
        <v>19703.37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100854.902</v>
      </c>
      <c r="AD54" s="679">
        <f>R22</f>
        <v>635.976</v>
      </c>
      <c r="AE54" s="681">
        <f t="shared" si="6"/>
        <v>6.3058511523812694E-3</v>
      </c>
      <c r="AF54" s="473"/>
      <c r="AG54" s="41"/>
      <c r="AH54" s="420"/>
      <c r="AI54" s="442" t="s">
        <v>440</v>
      </c>
      <c r="AJ54" s="443">
        <f>VLOOKUP(年度マスタ!$K$4&amp;"_"&amp;AJ$53,データシート1!$A$1:$BT$2000,MATCH("ca_太陽光発電（10kW未満）",データシート1!$A$1:$BT$1,0),0)</f>
        <v>5027</v>
      </c>
      <c r="AK54" s="443">
        <f>VLOOKUP(年度マスタ!$K$4&amp;"_"&amp;AK$53,データシート1!$A$1:$BT$2000,MATCH("ca_太陽光発電（10kW未満）",データシート1!$A$1:$BT$1,0),0)</f>
        <v>5789</v>
      </c>
      <c r="AL54" s="443">
        <f>VLOOKUP(年度マスタ!$K$4&amp;"_"&amp;AL$53,データシート1!$A$1:$BT$2000,MATCH("ca_太陽光発電（10kW未満）",データシート1!$A$1:$BT$1,0),0)</f>
        <v>6381</v>
      </c>
      <c r="AM54" s="443">
        <f>VLOOKUP(年度マスタ!$K$4&amp;"_"&amp;AM$53,データシート1!$A$1:$BT$2000,MATCH("ca_太陽光発電（10kW未満）",データシート1!$A$1:$BT$1,0),0)</f>
        <v>6963</v>
      </c>
      <c r="AN54" s="443">
        <f>VLOOKUP(年度マスタ!$K$4&amp;"_"&amp;AN$53,データシート1!$A$1:$BT$2000,MATCH("ca_太陽光発電（10kW未満）",データシート1!$A$1:$BT$1,0),0)</f>
        <v>7792</v>
      </c>
      <c r="AO54" s="443">
        <f>VLOOKUP(年度マスタ!$K$4&amp;"_"&amp;AO$53,データシート1!$A$1:$BT$2000,MATCH("ca_太陽光発電（10kW未満）",データシート1!$A$1:$BT$1,0),0)</f>
        <v>8613</v>
      </c>
      <c r="AP54" s="443">
        <f>VLOOKUP(年度マスタ!$K$4&amp;"_"&amp;AP$53,データシート1!$A$1:$BT$2000,MATCH("ca_太陽光発電（10kW未満）",データシート1!$A$1:$BT$1,0),0)</f>
        <v>9436</v>
      </c>
      <c r="AQ54" s="443">
        <f>VLOOKUP(年度マスタ!$K$4&amp;"_"&amp;AQ$53,データシート1!$A$1:$BT$2000,MATCH("ca_太陽光発電（10kW未満）",データシート1!$A$1:$BT$1,0),0)</f>
        <v>10561</v>
      </c>
      <c r="AR54" s="443">
        <f>VLOOKUP(年度マスタ!$K$4&amp;"_"&amp;AR$53,データシート1!$A$1:$BT$2000,MATCH("ca_太陽光発電（10kW未満）",データシート1!$A$1:$BT$1,0),0)</f>
        <v>11719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相模原市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相模原市</v>
      </c>
      <c r="AZ12" s="1023" t="str">
        <f>年度マスタ!$K4</f>
        <v>14150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相模原市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相模原市</v>
      </c>
      <c r="AZ4" s="1038" t="str">
        <f>年度マスタ!$K4</f>
        <v>14150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相模原市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14150</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53</v>
      </c>
      <c r="H7" s="701">
        <f t="shared" si="0"/>
        <v>55</v>
      </c>
      <c r="I7" s="701">
        <f t="shared" si="0"/>
        <v>58</v>
      </c>
      <c r="J7" s="701">
        <f t="shared" si="0"/>
        <v>58</v>
      </c>
      <c r="K7" s="702">
        <f t="shared" si="0"/>
        <v>57</v>
      </c>
      <c r="L7" s="702">
        <f t="shared" si="0"/>
        <v>59</v>
      </c>
      <c r="M7" s="702">
        <f t="shared" si="0"/>
        <v>65</v>
      </c>
      <c r="N7" s="702">
        <f t="shared" si="0"/>
        <v>60</v>
      </c>
      <c r="O7" s="702">
        <f>SUM(O8:O13)</f>
        <v>59</v>
      </c>
      <c r="P7" s="702">
        <f t="shared" si="0"/>
        <v>58</v>
      </c>
      <c r="Q7" s="703">
        <f>SUM(Q8:Q13)</f>
        <v>59</v>
      </c>
      <c r="R7" s="909">
        <f t="shared" si="0"/>
        <v>657.47799999999995</v>
      </c>
      <c r="S7" s="910">
        <f t="shared" si="0"/>
        <v>721.8309999999999</v>
      </c>
      <c r="T7" s="910">
        <f t="shared" si="0"/>
        <v>873.36</v>
      </c>
      <c r="U7" s="910">
        <f t="shared" si="0"/>
        <v>850.8130000000001</v>
      </c>
      <c r="V7" s="910">
        <f t="shared" si="0"/>
        <v>799.02800000000002</v>
      </c>
      <c r="W7" s="910">
        <f t="shared" si="0"/>
        <v>804.60759999999993</v>
      </c>
      <c r="X7" s="910">
        <f t="shared" si="0"/>
        <v>844.17499999999995</v>
      </c>
      <c r="Y7" s="910">
        <f t="shared" si="0"/>
        <v>991.52499999999998</v>
      </c>
      <c r="Z7" s="910">
        <f>SUM(Z8:Z13)</f>
        <v>709.01499999999999</v>
      </c>
      <c r="AA7" s="910">
        <f>SUM(AA8:AA13)</f>
        <v>663.40199999999993</v>
      </c>
      <c r="AB7" s="911">
        <f t="shared" si="0"/>
        <v>710.47299999999996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34</v>
      </c>
      <c r="H10" s="714">
        <f>VLOOKUP($D$3&amp;"_"&amp;H$3,データシート1!$A:$BU,MATCH($G$2&amp;"_"&amp;$C10,データシート1!$A$1:$BU$1,0),0)</f>
        <v>36</v>
      </c>
      <c r="I10" s="714">
        <f>VLOOKUP($D$3&amp;"_"&amp;I$3,データシート1!$A:$BU,MATCH($G$2&amp;"_"&amp;$C10,データシート1!$A$1:$BU$1,0),0)</f>
        <v>35</v>
      </c>
      <c r="J10" s="714">
        <f>VLOOKUP($D$3&amp;"_"&amp;J$3,データシート1!$A:$BU,MATCH($G$2&amp;"_"&amp;$C10,データシート1!$A$1:$BU$1,0),0)</f>
        <v>36</v>
      </c>
      <c r="K10" s="715">
        <f>VLOOKUP($D$3&amp;"_"&amp;K$3,データシート1!$A:$BU,MATCH($G$2&amp;"_"&amp;$C10,データシート1!$A$1:$BU$1,0),0)</f>
        <v>36</v>
      </c>
      <c r="L10" s="715">
        <f>VLOOKUP($D$3&amp;"_"&amp;L$3,データシート1!$A:$BU,MATCH($G$2&amp;"_"&amp;$C10,データシート1!$A$1:$BU$1,0),0)</f>
        <v>38</v>
      </c>
      <c r="M10" s="715">
        <f>VLOOKUP($D$3&amp;"_"&amp;M$3,データシート1!$A:$BU,MATCH($G$2&amp;"_"&amp;$C10,データシート1!$A$1:$BU$1,0),0)</f>
        <v>40</v>
      </c>
      <c r="N10" s="715">
        <f>VLOOKUP($D$3&amp;"_"&amp;N$3,データシート1!$A:$BU,MATCH($G$2&amp;"_"&amp;$C10,データシート1!$A$1:$BU$1,0),0)</f>
        <v>37</v>
      </c>
      <c r="O10" s="715">
        <f>VLOOKUP($D$3&amp;"_"&amp;O$3,データシート1!$A:$BU,MATCH($G$2&amp;"_"&amp;$C10,データシート1!$A$1:$BU$1,0),0)</f>
        <v>37</v>
      </c>
      <c r="P10" s="715">
        <f>VLOOKUP($D$3&amp;"_"&amp;P$3,データシート1!$A:$BU,MATCH($G$2&amp;"_"&amp;$C10,データシート1!$A$1:$BU$1,0),0)</f>
        <v>34</v>
      </c>
      <c r="Q10" s="716">
        <f>VLOOKUP($D$3&amp;"_"&amp;Q$3,データシート1!$A:$BU,MATCH($G$2&amp;"_"&amp;$C10,データシート1!$A$1:$BU$1,0),0)</f>
        <v>35</v>
      </c>
      <c r="R10" s="915">
        <f>VLOOKUP($D$3&amp;"_"&amp;R$3,データシート1!$A:$BU,MATCH($R$2&amp;"_"&amp;$C10,データシート1!$A$1:$BU$1,0),0)</f>
        <v>519.60299999999995</v>
      </c>
      <c r="S10" s="916">
        <f>VLOOKUP($D$3&amp;"_"&amp;S$3,データシート1!$A:$BU,MATCH($R$2&amp;"_"&amp;$C10,データシート1!$A$1:$BU$1,0),0)</f>
        <v>554.02599999999995</v>
      </c>
      <c r="T10" s="916">
        <f>VLOOKUP($D$3&amp;"_"&amp;T$3,データシート1!$A:$BU,MATCH($R$2&amp;"_"&amp;$C10,データシート1!$A$1:$BU$1,0),0)</f>
        <v>589.47699999999998</v>
      </c>
      <c r="U10" s="916">
        <f>VLOOKUP($D$3&amp;"_"&amp;U$3,データシート1!$A:$BU,MATCH($R$2&amp;"_"&amp;$C10,データシート1!$A$1:$BU$1,0),0)</f>
        <v>574.27800000000002</v>
      </c>
      <c r="V10" s="916">
        <f>VLOOKUP($D$3&amp;"_"&amp;V$3,データシート1!$A:$BU,MATCH($R$2&amp;"_"&amp;$C10,データシート1!$A$1:$BU$1,0),0)</f>
        <v>552.03700000000003</v>
      </c>
      <c r="W10" s="916">
        <f>VLOOKUP($D$3&amp;"_"&amp;W$3,データシート1!$A:$BU,MATCH($R$2&amp;"_"&amp;$C10,データシート1!$A$1:$BU$1,0),0)</f>
        <v>565.34659999999997</v>
      </c>
      <c r="X10" s="916">
        <f>VLOOKUP($D$3&amp;"_"&amp;X$3,データシート1!$A:$BU,MATCH($R$2&amp;"_"&amp;$C10,データシート1!$A$1:$BU$1,0),0)</f>
        <v>578.21299999999997</v>
      </c>
      <c r="Y10" s="916">
        <f>VLOOKUP($D$3&amp;"_"&amp;Y$3,データシート1!$A:$BU,MATCH($R$2&amp;"_"&amp;$C10,データシート1!$A$1:$BU$1,0),0)</f>
        <v>702.80700000000002</v>
      </c>
      <c r="Z10" s="916">
        <f>VLOOKUP($D$3&amp;"_"&amp;Z$3,データシート1!$A:$BU,MATCH($R$2&amp;"_"&amp;$C10,データシート1!$A$1:$BU$1,0),0)</f>
        <v>448.33600000000001</v>
      </c>
      <c r="AA10" s="916">
        <f>VLOOKUP($D$3&amp;"_"&amp;AA$3,データシート1!$A:$BU,MATCH($R$2&amp;"_"&amp;$C10,データシート1!$A$1:$BU$1,0),0)</f>
        <v>416.73700000000002</v>
      </c>
      <c r="AB10" s="917">
        <f>VLOOKUP($D$3&amp;"_"&amp;AB$3,データシート1!$A:$BU,MATCH($R$2&amp;"_"&amp;$C10,データシート1!$A$1:$BU$1,0),0)</f>
        <v>451.82499999999999</v>
      </c>
    </row>
    <row r="11" spans="2:30" s="21" customFormat="1" ht="20.45" customHeight="1">
      <c r="B11" s="704"/>
      <c r="C11" s="711" t="s">
        <v>520</v>
      </c>
      <c r="D11" s="712"/>
      <c r="E11" s="711"/>
      <c r="F11" s="712"/>
      <c r="G11" s="713">
        <f>VLOOKUP($D$3&amp;"_"&amp;G$3,データシート1!$A:$BU,MATCH($G$2&amp;"_"&amp;$C11,データシート1!$A$1:$BU$1,0),0)</f>
        <v>19</v>
      </c>
      <c r="H11" s="714">
        <f>VLOOKUP($D$3&amp;"_"&amp;H$3,データシート1!$A:$BU,MATCH($G$2&amp;"_"&amp;$C11,データシート1!$A$1:$BU$1,0),0)</f>
        <v>19</v>
      </c>
      <c r="I11" s="714">
        <f>VLOOKUP($D$3&amp;"_"&amp;I$3,データシート1!$A:$BU,MATCH($G$2&amp;"_"&amp;$C11,データシート1!$A$1:$BU$1,0),0)</f>
        <v>23</v>
      </c>
      <c r="J11" s="714">
        <f>VLOOKUP($D$3&amp;"_"&amp;J$3,データシート1!$A:$BU,MATCH($G$2&amp;"_"&amp;$C11,データシート1!$A$1:$BU$1,0),0)</f>
        <v>22</v>
      </c>
      <c r="K11" s="715">
        <f>VLOOKUP($D$3&amp;"_"&amp;K$3,データシート1!$A:$BU,MATCH($G$2&amp;"_"&amp;$C11,データシート1!$A$1:$BU$1,0),0)</f>
        <v>21</v>
      </c>
      <c r="L11" s="715">
        <f>VLOOKUP($D$3&amp;"_"&amp;L$3,データシート1!$A:$BU,MATCH($G$2&amp;"_"&amp;$C11,データシート1!$A$1:$BU$1,0),0)</f>
        <v>21</v>
      </c>
      <c r="M11" s="715">
        <f>VLOOKUP($D$3&amp;"_"&amp;M$3,データシート1!$A:$BU,MATCH($G$2&amp;"_"&amp;$C11,データシート1!$A$1:$BU$1,0),0)</f>
        <v>24</v>
      </c>
      <c r="N11" s="715">
        <f>VLOOKUP($D$3&amp;"_"&amp;N$3,データシート1!$A:$BU,MATCH($G$2&amp;"_"&amp;$C11,データシート1!$A$1:$BU$1,0),0)</f>
        <v>22</v>
      </c>
      <c r="O11" s="715">
        <f>VLOOKUP($D$3&amp;"_"&amp;O$3,データシート1!$A:$BU,MATCH($G$2&amp;"_"&amp;$C11,データシート1!$A$1:$BU$1,0),0)</f>
        <v>21</v>
      </c>
      <c r="P11" s="715">
        <f>VLOOKUP($D$3&amp;"_"&amp;P$3,データシート1!$A:$BU,MATCH($G$2&amp;"_"&amp;$C11,データシート1!$A$1:$BU$1,0),0)</f>
        <v>23</v>
      </c>
      <c r="Q11" s="716">
        <f>VLOOKUP($D$3&amp;"_"&amp;Q$3,データシート1!$A:$BU,MATCH($G$2&amp;"_"&amp;$C11,データシート1!$A$1:$BU$1,0),0)</f>
        <v>23</v>
      </c>
      <c r="R11" s="915">
        <f>VLOOKUP($D$3&amp;"_"&amp;R$3,データシート1!$A:$BU,MATCH($R$2&amp;"_"&amp;$C11,データシート1!$A$1:$BU$1,0),0)</f>
        <v>137.875</v>
      </c>
      <c r="S11" s="916">
        <f>VLOOKUP($D$3&amp;"_"&amp;S$3,データシート1!$A:$BU,MATCH($R$2&amp;"_"&amp;$C11,データシート1!$A$1:$BU$1,0),0)</f>
        <v>167.80499999999998</v>
      </c>
      <c r="T11" s="916">
        <f>VLOOKUP($D$3&amp;"_"&amp;T$3,データシート1!$A:$BU,MATCH($R$2&amp;"_"&amp;$C11,データシート1!$A$1:$BU$1,0),0)</f>
        <v>283.88300000000004</v>
      </c>
      <c r="U11" s="916">
        <f>VLOOKUP($D$3&amp;"_"&amp;U$3,データシート1!$A:$BU,MATCH($R$2&amp;"_"&amp;$C11,データシート1!$A$1:$BU$1,0),0)</f>
        <v>276.53500000000003</v>
      </c>
      <c r="V11" s="916">
        <f>VLOOKUP($D$3&amp;"_"&amp;V$3,データシート1!$A:$BU,MATCH($R$2&amp;"_"&amp;$C11,データシート1!$A$1:$BU$1,0),0)</f>
        <v>246.99100000000001</v>
      </c>
      <c r="W11" s="916">
        <f>VLOOKUP($D$3&amp;"_"&amp;W$3,データシート1!$A:$BU,MATCH($R$2&amp;"_"&amp;$C11,データシート1!$A$1:$BU$1,0),0)</f>
        <v>239.261</v>
      </c>
      <c r="X11" s="916">
        <f>VLOOKUP($D$3&amp;"_"&amp;X$3,データシート1!$A:$BU,MATCH($R$2&amp;"_"&amp;$C11,データシート1!$A$1:$BU$1,0),0)</f>
        <v>265.91399999999999</v>
      </c>
      <c r="Y11" s="916">
        <f>VLOOKUP($D$3&amp;"_"&amp;Y$3,データシート1!$A:$BU,MATCH($R$2&amp;"_"&amp;$C11,データシート1!$A$1:$BU$1,0),0)</f>
        <v>288.68700000000001</v>
      </c>
      <c r="Z11" s="916">
        <f>VLOOKUP($D$3&amp;"_"&amp;Z$3,データシート1!$A:$BU,MATCH($R$2&amp;"_"&amp;$C11,データシート1!$A$1:$BU$1,0),0)</f>
        <v>260.35000000000002</v>
      </c>
      <c r="AA11" s="916">
        <f>VLOOKUP($D$3&amp;"_"&amp;AA$3,データシート1!$A:$BU,MATCH($R$2&amp;"_"&amp;$C11,データシート1!$A$1:$BU$1,0),0)</f>
        <v>246.49599999999998</v>
      </c>
      <c r="AB11" s="917">
        <f>VLOOKUP($D$3&amp;"_"&amp;AB$3,データシート1!$A:$BU,MATCH($R$2&amp;"_"&amp;$C11,データシート1!$A$1:$BU$1,0),0)</f>
        <v>257.44600000000003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4.8000000000000001E-2</v>
      </c>
      <c r="Y12" s="919">
        <f>VLOOKUP($D$3&amp;"_"&amp;Y$3,データシート1!$A:$BU,MATCH($R$2&amp;"_"&amp;$C12,データシート1!$A$1:$BU$1,0),0)</f>
        <v>3.1E-2</v>
      </c>
      <c r="Z12" s="919">
        <f>VLOOKUP($D$3&amp;"_"&amp;Z$3,データシート1!$A:$BU,MATCH($R$2&amp;"_"&amp;$C12,データシート1!$A$1:$BU$1,0),0)</f>
        <v>0.32900000000000001</v>
      </c>
      <c r="AA12" s="919">
        <f>VLOOKUP($D$3&amp;"_"&amp;AA$3,データシート1!$A:$BU,MATCH($R$2&amp;"_"&amp;$C12,データシート1!$A$1:$BU$1,0),0)</f>
        <v>0.16900000000000001</v>
      </c>
      <c r="AB12" s="920">
        <f>VLOOKUP($D$3&amp;"_"&amp;AB$3,データシート1!$A:$BU,MATCH($R$2&amp;"_"&amp;$C12,データシート1!$A$1:$BU$1,0),0)</f>
        <v>1.202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34</v>
      </c>
      <c r="H26" s="734">
        <f>VLOOKUP($D$3&amp;"_"&amp;H$3,データシート2!$A:$SI,MATCH($G$2&amp;"_"&amp;$B26,データシート2!$A$1:$SI$1,0),0)</f>
        <v>36</v>
      </c>
      <c r="I26" s="734">
        <f>VLOOKUP($D$3&amp;"_"&amp;I$3,データシート2!$A:$SI,MATCH($G$2&amp;"_"&amp;$B26,データシート2!$A$1:$SI$1,0),0)</f>
        <v>35</v>
      </c>
      <c r="J26" s="734">
        <f>VLOOKUP($D$3&amp;"_"&amp;J$3,データシート2!$A:$SI,MATCH($G$2&amp;"_"&amp;$B26,データシート2!$A$1:$SI$1,0),0)</f>
        <v>36</v>
      </c>
      <c r="K26" s="735">
        <f>VLOOKUP($D$3&amp;"_"&amp;K$3,データシート2!$A:$SI,MATCH($G$2&amp;"_"&amp;$B26,データシート2!$A$1:$SI$1,0),0)</f>
        <v>36</v>
      </c>
      <c r="L26" s="735">
        <f>VLOOKUP($D$3&amp;"_"&amp;L$3,データシート2!$A:$SI,MATCH($G$2&amp;"_"&amp;$B26,データシート2!$A$1:$SI$1,0),0)</f>
        <v>38</v>
      </c>
      <c r="M26" s="735">
        <f>VLOOKUP($D$3&amp;"_"&amp;M$3,データシート2!$A:$SI,MATCH($G$2&amp;"_"&amp;$B26,データシート2!$A$1:$SI$1,0),0)</f>
        <v>40</v>
      </c>
      <c r="N26" s="735">
        <f>VLOOKUP($D$3&amp;"_"&amp;N$3,データシート2!$A:$SI,MATCH($G$2&amp;"_"&amp;$B26,データシート2!$A$1:$SI$1,0),0)</f>
        <v>37</v>
      </c>
      <c r="O26" s="735">
        <f>VLOOKUP($D$3&amp;"_"&amp;O$3,データシート2!$A:$SI,MATCH($G$2&amp;"_"&amp;$B26,データシート2!$A$1:$SI$1,0),0)</f>
        <v>37</v>
      </c>
      <c r="P26" s="735">
        <f>VLOOKUP($D$3&amp;"_"&amp;P$3,データシート2!$A:$SI,MATCH($G$2&amp;"_"&amp;$B26,データシート2!$A$1:$SI$1,0),0)</f>
        <v>34</v>
      </c>
      <c r="Q26" s="736">
        <f>VLOOKUP($D$3&amp;"_"&amp;Q$3,データシート2!$A:$SI,MATCH($G$2&amp;"_"&amp;$B26,データシート2!$A$1:$SI$1,0),0)</f>
        <v>35</v>
      </c>
      <c r="R26" s="924">
        <f>VLOOKUP($D$3&amp;"_"&amp;R$3,データシート2!$A:$SI,MATCH($R$2&amp;"_"&amp;$B26,データシート2!$A$1:$SI$1,0),0)</f>
        <v>519.60299999999995</v>
      </c>
      <c r="S26" s="925">
        <f>VLOOKUP($D$3&amp;"_"&amp;S$3,データシート2!$A:$SI,MATCH($R$2&amp;"_"&amp;$B26,データシート2!$A$1:$SI$1,0),0)</f>
        <v>554.02599999999995</v>
      </c>
      <c r="T26" s="925">
        <f>VLOOKUP($D$3&amp;"_"&amp;T$3,データシート2!$A:$SI,MATCH($R$2&amp;"_"&amp;$B26,データシート2!$A$1:$SI$1,0),0)</f>
        <v>589.47699999999998</v>
      </c>
      <c r="U26" s="925">
        <f>VLOOKUP($D$3&amp;"_"&amp;U$3,データシート2!$A:$SI,MATCH($R$2&amp;"_"&amp;$B26,データシート2!$A$1:$SI$1,0),0)</f>
        <v>574.27800000000002</v>
      </c>
      <c r="V26" s="925">
        <f>VLOOKUP($D$3&amp;"_"&amp;V$3,データシート2!$A:$SI,MATCH($R$2&amp;"_"&amp;$B26,データシート2!$A$1:$SI$1,0),0)</f>
        <v>552.03700000000003</v>
      </c>
      <c r="W26" s="925">
        <f>VLOOKUP($D$3&amp;"_"&amp;W$3,データシート2!$A:$SI,MATCH($R$2&amp;"_"&amp;$B26,データシート2!$A$1:$SI$1,0),0)</f>
        <v>565.34659999999997</v>
      </c>
      <c r="X26" s="925">
        <f>VLOOKUP($D$3&amp;"_"&amp;X$3,データシート2!$A:$SI,MATCH($R$2&amp;"_"&amp;$B26,データシート2!$A$1:$SI$1,0),0)</f>
        <v>578.21299999999997</v>
      </c>
      <c r="Y26" s="925">
        <f>VLOOKUP($D$3&amp;"_"&amp;Y$3,データシート2!$A:$SI,MATCH($R$2&amp;"_"&amp;$B26,データシート2!$A$1:$SI$1,0),0)</f>
        <v>702.80700000000002</v>
      </c>
      <c r="Z26" s="925">
        <f>VLOOKUP($D$3&amp;"_"&amp;Z$3,データシート2!$A:$SI,MATCH($R$2&amp;"_"&amp;$B26,データシート2!$A$1:$SI$1,0),0)</f>
        <v>448.33600000000001</v>
      </c>
      <c r="AA26" s="925">
        <f>VLOOKUP($D$3&amp;"_"&amp;AA$3,データシート2!$A:$SI,MATCH($R$2&amp;"_"&amp;$B26,データシート2!$A$1:$SI$1,0),0)</f>
        <v>416.73700000000002</v>
      </c>
      <c r="AB26" s="926">
        <f>VLOOKUP($D$3&amp;"_"&amp;AB$3,データシート2!$A:$SI,MATCH($R$2&amp;"_"&amp;$B26,データシート2!$A$1:$SI$1,0),0)</f>
        <v>451.82499999999999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5</v>
      </c>
      <c r="H27" s="742">
        <f>VLOOKUP($D$3&amp;"_"&amp;H$3,データシート2!$A:$SI,MATCH($G$2&amp;"_"&amp;$C27,データシート2!$A$1:$SI$1,0),0)</f>
        <v>5</v>
      </c>
      <c r="I27" s="742">
        <f>VLOOKUP($D$3&amp;"_"&amp;I$3,データシート2!$A:$SI,MATCH($G$2&amp;"_"&amp;$C27,データシート2!$A$1:$SI$1,0),0)</f>
        <v>5</v>
      </c>
      <c r="J27" s="742">
        <f>VLOOKUP($D$3&amp;"_"&amp;J$3,データシート2!$A:$SI,MATCH($G$2&amp;"_"&amp;$C27,データシート2!$A$1:$SI$1,0),0)</f>
        <v>5</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6</v>
      </c>
      <c r="N27" s="743">
        <f>VLOOKUP($D$3&amp;"_"&amp;N$3,データシート2!$A:$SI,MATCH($G$2&amp;"_"&amp;$C27,データシート2!$A$1:$SI$1,0),0)</f>
        <v>6</v>
      </c>
      <c r="O27" s="743">
        <f>VLOOKUP($D$3&amp;"_"&amp;O$3,データシート2!$A:$SI,MATCH($G$2&amp;"_"&amp;$C27,データシート2!$A$1:$SI$1,0),0)</f>
        <v>6</v>
      </c>
      <c r="P27" s="743">
        <f>VLOOKUP($D$3&amp;"_"&amp;P$3,データシート2!$A:$SI,MATCH($G$2&amp;"_"&amp;$C27,データシート2!$A$1:$SI$1,0),0)</f>
        <v>3</v>
      </c>
      <c r="Q27" s="744">
        <f>VLOOKUP($D$3&amp;"_"&amp;Q$3,データシート2!$A:$SI,MATCH($G$2&amp;"_"&amp;$C27,データシート2!$A$1:$SI$1,0),0)</f>
        <v>6</v>
      </c>
      <c r="R27" s="933">
        <f>VLOOKUP($D$3&amp;"_"&amp;R$3,データシート2!$A:$SI,MATCH($R$2&amp;"_"&amp;$C27,データシート2!$A$1:$SI$1,0),0)</f>
        <v>27.416</v>
      </c>
      <c r="S27" s="928">
        <f>VLOOKUP($D$3&amp;"_"&amp;S$3,データシート2!$A:$SI,MATCH($R$2&amp;"_"&amp;$C27,データシート2!$A$1:$SI$1,0),0)</f>
        <v>29.658000000000001</v>
      </c>
      <c r="T27" s="928">
        <f>VLOOKUP($D$3&amp;"_"&amp;T$3,データシート2!$A:$SI,MATCH($R$2&amp;"_"&amp;$C27,データシート2!$A$1:$SI$1,0),0)</f>
        <v>27.902000000000001</v>
      </c>
      <c r="U27" s="928">
        <f>VLOOKUP($D$3&amp;"_"&amp;U$3,データシート2!$A:$SI,MATCH($R$2&amp;"_"&amp;$C27,データシート2!$A$1:$SI$1,0),0)</f>
        <v>27.338000000000001</v>
      </c>
      <c r="V27" s="928">
        <f>VLOOKUP($D$3&amp;"_"&amp;V$3,データシート2!$A:$SI,MATCH($R$2&amp;"_"&amp;$C27,データシート2!$A$1:$SI$1,0),0)</f>
        <v>28.015000000000001</v>
      </c>
      <c r="W27" s="928">
        <f>VLOOKUP($D$3&amp;"_"&amp;W$3,データシート2!$A:$SI,MATCH($R$2&amp;"_"&amp;$C27,データシート2!$A$1:$SI$1,0),0)</f>
        <v>25.838999999999999</v>
      </c>
      <c r="X27" s="928">
        <f>VLOOKUP($D$3&amp;"_"&amp;X$3,データシート2!$A:$SI,MATCH($R$2&amp;"_"&amp;$C27,データシート2!$A$1:$SI$1,0),0)</f>
        <v>31.356999999999999</v>
      </c>
      <c r="Y27" s="928">
        <f>VLOOKUP($D$3&amp;"_"&amp;Y$3,データシート2!$A:$SI,MATCH($R$2&amp;"_"&amp;$C27,データシート2!$A$1:$SI$1,0),0)</f>
        <v>282.93099999999998</v>
      </c>
      <c r="Z27" s="928">
        <f>VLOOKUP($D$3&amp;"_"&amp;Z$3,データシート2!$A:$SI,MATCH($R$2&amp;"_"&amp;$C27,データシート2!$A$1:$SI$1,0),0)</f>
        <v>37.456000000000003</v>
      </c>
      <c r="AA27" s="928">
        <f>VLOOKUP($D$3&amp;"_"&amp;AA$3,データシート2!$A:$SI,MATCH($R$2&amp;"_"&amp;$C27,データシート2!$A$1:$SI$1,0),0)</f>
        <v>13.234999999999999</v>
      </c>
      <c r="AB27" s="929">
        <f>VLOOKUP($D$3&amp;"_"&amp;AB$3,データシート2!$A:$SI,MATCH($R$2&amp;"_"&amp;$C27,データシート2!$A$1:$SI$1,0),0)</f>
        <v>35.732999999999997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2</v>
      </c>
      <c r="I32" s="766">
        <f>VLOOKUP($D$3&amp;"_"&amp;I$3,データシート2!$A:$SI,MATCH($G$2&amp;"_"&amp;$C32,データシート2!$A$1:$SI$1,0),0)</f>
        <v>3</v>
      </c>
      <c r="J32" s="766">
        <f>VLOOKUP($D$3&amp;"_"&amp;J$3,データシート2!$A:$SI,MATCH($G$2&amp;"_"&amp;$C32,データシート2!$A$1:$SI$1,0),0)</f>
        <v>3</v>
      </c>
      <c r="K32" s="767">
        <f>VLOOKUP($D$3&amp;"_"&amp;K$3,データシート2!$A:$SI,MATCH($G$2&amp;"_"&amp;$C32,データシート2!$A$1:$SI$1,0),0)</f>
        <v>3</v>
      </c>
      <c r="L32" s="767">
        <f>VLOOKUP($D$3&amp;"_"&amp;L$3,データシート2!$A:$SI,MATCH($G$2&amp;"_"&amp;$C32,データシート2!$A$1:$SI$1,0),0)</f>
        <v>3</v>
      </c>
      <c r="M32" s="767">
        <f>VLOOKUP($D$3&amp;"_"&amp;M$3,データシート2!$A:$SI,MATCH($G$2&amp;"_"&amp;$C32,データシート2!$A$1:$SI$1,0),0)</f>
        <v>3</v>
      </c>
      <c r="N32" s="767">
        <f>VLOOKUP($D$3&amp;"_"&amp;N$3,データシート2!$A:$SI,MATCH($G$2&amp;"_"&amp;$C32,データシート2!$A$1:$SI$1,0),0)</f>
        <v>3</v>
      </c>
      <c r="O32" s="767">
        <f>VLOOKUP($D$3&amp;"_"&amp;O$3,データシート2!$A:$SI,MATCH($G$2&amp;"_"&amp;$C32,データシート2!$A$1:$SI$1,0),0)</f>
        <v>3</v>
      </c>
      <c r="P32" s="767">
        <f>VLOOKUP($D$3&amp;"_"&amp;P$3,データシート2!$A:$SI,MATCH($G$2&amp;"_"&amp;$C32,データシート2!$A$1:$SI$1,0),0)</f>
        <v>3</v>
      </c>
      <c r="Q32" s="768">
        <f>VLOOKUP($D$3&amp;"_"&amp;Q$3,データシート2!$A:$SI,MATCH($G$2&amp;"_"&amp;$C32,データシート2!$A$1:$SI$1,0),0)</f>
        <v>3</v>
      </c>
      <c r="R32" s="937">
        <f>VLOOKUP($D$3&amp;"_"&amp;R$3,データシート2!$A:$SI,MATCH($R$2&amp;"_"&amp;$C32,データシート2!$A$1:$SI$1,0),0)</f>
        <v>2.613</v>
      </c>
      <c r="S32" s="938">
        <f>VLOOKUP($D$3&amp;"_"&amp;S$3,データシート2!$A:$SI,MATCH($R$2&amp;"_"&amp;$C32,データシート2!$A$1:$SI$1,0),0)</f>
        <v>24.875</v>
      </c>
      <c r="T32" s="938">
        <f>VLOOKUP($D$3&amp;"_"&amp;T$3,データシート2!$A:$SI,MATCH($R$2&amp;"_"&amp;$C32,データシート2!$A$1:$SI$1,0),0)</f>
        <v>30.768000000000001</v>
      </c>
      <c r="U32" s="938">
        <f>VLOOKUP($D$3&amp;"_"&amp;U$3,データシート2!$A:$SI,MATCH($R$2&amp;"_"&amp;$C32,データシート2!$A$1:$SI$1,0),0)</f>
        <v>29.297000000000001</v>
      </c>
      <c r="V32" s="938">
        <f>VLOOKUP($D$3&amp;"_"&amp;V$3,データシート2!$A:$SI,MATCH($R$2&amp;"_"&amp;$C32,データシート2!$A$1:$SI$1,0),0)</f>
        <v>29.228000000000002</v>
      </c>
      <c r="W32" s="938">
        <f>VLOOKUP($D$3&amp;"_"&amp;W$3,データシート2!$A:$SI,MATCH($R$2&amp;"_"&amp;$C32,データシート2!$A$1:$SI$1,0),0)</f>
        <v>29.041</v>
      </c>
      <c r="X32" s="938">
        <f>VLOOKUP($D$3&amp;"_"&amp;X$3,データシート2!$A:$SI,MATCH($R$2&amp;"_"&amp;$C32,データシート2!$A$1:$SI$1,0),0)</f>
        <v>28.231999999999999</v>
      </c>
      <c r="Y32" s="938">
        <f>VLOOKUP($D$3&amp;"_"&amp;Y$3,データシート2!$A:$SI,MATCH($R$2&amp;"_"&amp;$C32,データシート2!$A$1:$SI$1,0),0)</f>
        <v>28.934999999999999</v>
      </c>
      <c r="Z32" s="938">
        <f>VLOOKUP($D$3&amp;"_"&amp;Z$3,データシート2!$A:$SI,MATCH($R$2&amp;"_"&amp;$C32,データシート2!$A$1:$SI$1,0),0)</f>
        <v>25.957999999999998</v>
      </c>
      <c r="AA32" s="938">
        <f>VLOOKUP($D$3&amp;"_"&amp;AA$3,データシート2!$A:$SI,MATCH($R$2&amp;"_"&amp;$C32,データシート2!$A$1:$SI$1,0),0)</f>
        <v>25.997</v>
      </c>
      <c r="AB32" s="939">
        <f>VLOOKUP($D$3&amp;"_"&amp;AB$3,データシート2!$A:$SI,MATCH($R$2&amp;"_"&amp;$C32,データシート2!$A$1:$SI$1,0),0)</f>
        <v>23.783999999999999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4</v>
      </c>
      <c r="H34" s="766">
        <f>VLOOKUP($D$3&amp;"_"&amp;H$3,データシート2!$A:$SI,MATCH($G$2&amp;"_"&amp;$C34,データシート2!$A$1:$SI$1,0),0)</f>
        <v>4</v>
      </c>
      <c r="I34" s="766">
        <f>VLOOKUP($D$3&amp;"_"&amp;I$3,データシート2!$A:$SI,MATCH($G$2&amp;"_"&amp;$C34,データシート2!$A$1:$SI$1,0),0)</f>
        <v>4</v>
      </c>
      <c r="J34" s="766">
        <f>VLOOKUP($D$3&amp;"_"&amp;J$3,データシート2!$A:$SI,MATCH($G$2&amp;"_"&amp;$C34,データシート2!$A$1:$SI$1,0),0)</f>
        <v>4</v>
      </c>
      <c r="K34" s="767">
        <f>VLOOKUP($D$3&amp;"_"&amp;K$3,データシート2!$A:$SI,MATCH($G$2&amp;"_"&amp;$C34,データシート2!$A$1:$SI$1,0),0)</f>
        <v>5</v>
      </c>
      <c r="L34" s="767">
        <f>VLOOKUP($D$3&amp;"_"&amp;L$3,データシート2!$A:$SI,MATCH($G$2&amp;"_"&amp;$C34,データシート2!$A$1:$SI$1,0),0)</f>
        <v>5</v>
      </c>
      <c r="M34" s="767">
        <f>VLOOKUP($D$3&amp;"_"&amp;M$3,データシート2!$A:$SI,MATCH($G$2&amp;"_"&amp;$C34,データシート2!$A$1:$SI$1,0),0)</f>
        <v>6</v>
      </c>
      <c r="N34" s="767">
        <f>VLOOKUP($D$3&amp;"_"&amp;N$3,データシート2!$A:$SI,MATCH($G$2&amp;"_"&amp;$C34,データシート2!$A$1:$SI$1,0),0)</f>
        <v>6</v>
      </c>
      <c r="O34" s="767">
        <f>VLOOKUP($D$3&amp;"_"&amp;O$3,データシート2!$A:$SI,MATCH($G$2&amp;"_"&amp;$C34,データシート2!$A$1:$SI$1,0),0)</f>
        <v>6</v>
      </c>
      <c r="P34" s="767">
        <f>VLOOKUP($D$3&amp;"_"&amp;P$3,データシート2!$A:$SI,MATCH($G$2&amp;"_"&amp;$C34,データシート2!$A$1:$SI$1,0),0)</f>
        <v>5</v>
      </c>
      <c r="Q34" s="768">
        <f>VLOOKUP($D$3&amp;"_"&amp;Q$3,データシート2!$A:$SI,MATCH($G$2&amp;"_"&amp;$C34,データシート2!$A$1:$SI$1,0),0)</f>
        <v>5</v>
      </c>
      <c r="R34" s="937">
        <f>VLOOKUP($D$3&amp;"_"&amp;R$3,データシート2!$A:$SI,MATCH($R$2&amp;"_"&amp;$C34,データシート2!$A$1:$SI$1,0),0)</f>
        <v>76.165000000000006</v>
      </c>
      <c r="S34" s="938">
        <f>VLOOKUP($D$3&amp;"_"&amp;S$3,データシート2!$A:$SI,MATCH($R$2&amp;"_"&amp;$C34,データシート2!$A$1:$SI$1,0),0)</f>
        <v>69.358999999999995</v>
      </c>
      <c r="T34" s="938">
        <f>VLOOKUP($D$3&amp;"_"&amp;T$3,データシート2!$A:$SI,MATCH($R$2&amp;"_"&amp;$C34,データシート2!$A$1:$SI$1,0),0)</f>
        <v>82.581999999999994</v>
      </c>
      <c r="U34" s="938">
        <f>VLOOKUP($D$3&amp;"_"&amp;U$3,データシート2!$A:$SI,MATCH($R$2&amp;"_"&amp;$C34,データシート2!$A$1:$SI$1,0),0)</f>
        <v>67.021000000000001</v>
      </c>
      <c r="V34" s="938">
        <f>VLOOKUP($D$3&amp;"_"&amp;V$3,データシート2!$A:$SI,MATCH($R$2&amp;"_"&amp;$C34,データシート2!$A$1:$SI$1,0),0)</f>
        <v>82.022000000000006</v>
      </c>
      <c r="W34" s="938">
        <f>VLOOKUP($D$3&amp;"_"&amp;W$3,データシート2!$A:$SI,MATCH($R$2&amp;"_"&amp;$C34,データシート2!$A$1:$SI$1,0),0)</f>
        <v>87.509</v>
      </c>
      <c r="X34" s="938">
        <f>VLOOKUP($D$3&amp;"_"&amp;X$3,データシート2!$A:$SI,MATCH($R$2&amp;"_"&amp;$C34,データシート2!$A$1:$SI$1,0),0)</f>
        <v>83.347999999999999</v>
      </c>
      <c r="Y34" s="938">
        <f>VLOOKUP($D$3&amp;"_"&amp;Y$3,データシート2!$A:$SI,MATCH($R$2&amp;"_"&amp;$C34,データシート2!$A$1:$SI$1,0),0)</f>
        <v>77.344999999999999</v>
      </c>
      <c r="Z34" s="938">
        <f>VLOOKUP($D$3&amp;"_"&amp;Z$3,データシート2!$A:$SI,MATCH($R$2&amp;"_"&amp;$C34,データシート2!$A$1:$SI$1,0),0)</f>
        <v>78.852000000000004</v>
      </c>
      <c r="AA34" s="938">
        <f>VLOOKUP($D$3&amp;"_"&amp;AA$3,データシート2!$A:$SI,MATCH($R$2&amp;"_"&amp;$C34,データシート2!$A$1:$SI$1,0),0)</f>
        <v>72.376999999999995</v>
      </c>
      <c r="AB34" s="939">
        <f>VLOOKUP($D$3&amp;"_"&amp;AB$3,データシート2!$A:$SI,MATCH($R$2&amp;"_"&amp;$C34,データシート2!$A$1:$SI$1,0),0)</f>
        <v>67.944000000000003</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3.915</v>
      </c>
      <c r="S35" s="938">
        <f>VLOOKUP($D$3&amp;"_"&amp;S$3,データシート2!$A:$SI,MATCH($R$2&amp;"_"&amp;$C35,データシート2!$A$1:$SI$1,0),0)</f>
        <v>4.74</v>
      </c>
      <c r="T35" s="938">
        <f>VLOOKUP($D$3&amp;"_"&amp;T$3,データシート2!$A:$SI,MATCH($R$2&amp;"_"&amp;$C35,データシート2!$A$1:$SI$1,0),0)</f>
        <v>4.71</v>
      </c>
      <c r="U35" s="938">
        <f>VLOOKUP($D$3&amp;"_"&amp;U$3,データシート2!$A:$SI,MATCH($R$2&amp;"_"&amp;$C35,データシート2!$A$1:$SI$1,0),0)</f>
        <v>4.4649999999999999</v>
      </c>
      <c r="V35" s="938">
        <f>VLOOKUP($D$3&amp;"_"&amp;V$3,データシート2!$A:$SI,MATCH($R$2&amp;"_"&amp;$C35,データシート2!$A$1:$SI$1,0),0)</f>
        <v>4.0339999999999998</v>
      </c>
      <c r="W35" s="938">
        <f>VLOOKUP($D$3&amp;"_"&amp;W$3,データシート2!$A:$SI,MATCH($R$2&amp;"_"&amp;$C35,データシート2!$A$1:$SI$1,0),0)</f>
        <v>3.879</v>
      </c>
      <c r="X35" s="938">
        <f>VLOOKUP($D$3&amp;"_"&amp;X$3,データシート2!$A:$SI,MATCH($R$2&amp;"_"&amp;$C35,データシート2!$A$1:$SI$1,0),0)</f>
        <v>3.5459999999999998</v>
      </c>
      <c r="Y35" s="938">
        <f>VLOOKUP($D$3&amp;"_"&amp;Y$3,データシート2!$A:$SI,MATCH($R$2&amp;"_"&amp;$C35,データシート2!$A$1:$SI$1,0),0)</f>
        <v>3.3740000000000001</v>
      </c>
      <c r="Z35" s="938">
        <f>VLOOKUP($D$3&amp;"_"&amp;Z$3,データシート2!$A:$SI,MATCH($R$2&amp;"_"&amp;$C35,データシート2!$A$1:$SI$1,0),0)</f>
        <v>3.1309999999999998</v>
      </c>
      <c r="AA35" s="938">
        <f>VLOOKUP($D$3&amp;"_"&amp;AA$3,データシート2!$A:$SI,MATCH($R$2&amp;"_"&amp;$C35,データシート2!$A$1:$SI$1,0),0)</f>
        <v>3.4940000000000002</v>
      </c>
      <c r="AB35" s="939">
        <f>VLOOKUP($D$3&amp;"_"&amp;AB$3,データシート2!$A:$SI,MATCH($R$2&amp;"_"&amp;$C35,データシート2!$A$1:$SI$1,0),0)</f>
        <v>3.9169999999999998</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4</v>
      </c>
      <c r="H41" s="766">
        <f>VLOOKUP($D$3&amp;"_"&amp;H$3,データシート2!$A:$SI,MATCH($G$2&amp;"_"&amp;$C41,データシート2!$A$1:$SI$1,0),0)</f>
        <v>5</v>
      </c>
      <c r="I41" s="766">
        <f>VLOOKUP($D$3&amp;"_"&amp;I$3,データシート2!$A:$SI,MATCH($G$2&amp;"_"&amp;$C41,データシート2!$A$1:$SI$1,0),0)</f>
        <v>5</v>
      </c>
      <c r="J41" s="766">
        <f>VLOOKUP($D$3&amp;"_"&amp;J$3,データシート2!$A:$SI,MATCH($G$2&amp;"_"&amp;$C41,データシート2!$A$1:$SI$1,0),0)</f>
        <v>5</v>
      </c>
      <c r="K41" s="767">
        <f>VLOOKUP($D$3&amp;"_"&amp;K$3,データシート2!$A:$SI,MATCH($G$2&amp;"_"&amp;$C41,データシート2!$A$1:$SI$1,0),0)</f>
        <v>5</v>
      </c>
      <c r="L41" s="767">
        <f>VLOOKUP($D$3&amp;"_"&amp;L$3,データシート2!$A:$SI,MATCH($G$2&amp;"_"&amp;$C41,データシート2!$A$1:$SI$1,0),0)</f>
        <v>5</v>
      </c>
      <c r="M41" s="767">
        <f>VLOOKUP($D$3&amp;"_"&amp;M$3,データシート2!$A:$SI,MATCH($G$2&amp;"_"&amp;$C41,データシート2!$A$1:$SI$1,0),0)</f>
        <v>5</v>
      </c>
      <c r="N41" s="767">
        <f>VLOOKUP($D$3&amp;"_"&amp;N$3,データシート2!$A:$SI,MATCH($G$2&amp;"_"&amp;$C41,データシート2!$A$1:$SI$1,0),0)</f>
        <v>4</v>
      </c>
      <c r="O41" s="767">
        <f>VLOOKUP($D$3&amp;"_"&amp;O$3,データシート2!$A:$SI,MATCH($G$2&amp;"_"&amp;$C41,データシート2!$A$1:$SI$1,0),0)</f>
        <v>5</v>
      </c>
      <c r="P41" s="767">
        <f>VLOOKUP($D$3&amp;"_"&amp;P$3,データシート2!$A:$SI,MATCH($G$2&amp;"_"&amp;$C41,データシート2!$A$1:$SI$1,0),0)</f>
        <v>5</v>
      </c>
      <c r="Q41" s="768">
        <f>VLOOKUP($D$3&amp;"_"&amp;Q$3,データシート2!$A:$SI,MATCH($G$2&amp;"_"&amp;$C41,データシート2!$A$1:$SI$1,0),0)</f>
        <v>5</v>
      </c>
      <c r="R41" s="937">
        <f>VLOOKUP($D$3&amp;"_"&amp;R$3,データシート2!$A:$SI,MATCH($R$2&amp;"_"&amp;$C41,データシート2!$A$1:$SI$1,0),0)</f>
        <v>161.624</v>
      </c>
      <c r="S41" s="938">
        <f>VLOOKUP($D$3&amp;"_"&amp;S$3,データシート2!$A:$SI,MATCH($R$2&amp;"_"&amp;$C41,データシート2!$A$1:$SI$1,0),0)</f>
        <v>165.98400000000001</v>
      </c>
      <c r="T41" s="938">
        <f>VLOOKUP($D$3&amp;"_"&amp;T$3,データシート2!$A:$SI,MATCH($R$2&amp;"_"&amp;$C41,データシート2!$A$1:$SI$1,0),0)</f>
        <v>175.828</v>
      </c>
      <c r="U41" s="938">
        <f>VLOOKUP($D$3&amp;"_"&amp;U$3,データシート2!$A:$SI,MATCH($R$2&amp;"_"&amp;$C41,データシート2!$A$1:$SI$1,0),0)</f>
        <v>176.137</v>
      </c>
      <c r="V41" s="938">
        <f>VLOOKUP($D$3&amp;"_"&amp;V$3,データシート2!$A:$SI,MATCH($R$2&amp;"_"&amp;$C41,データシート2!$A$1:$SI$1,0),0)</f>
        <v>178.07599999999999</v>
      </c>
      <c r="W41" s="938">
        <f>VLOOKUP($D$3&amp;"_"&amp;W$3,データシート2!$A:$SI,MATCH($R$2&amp;"_"&amp;$C41,データシート2!$A$1:$SI$1,0),0)</f>
        <v>172.53800000000001</v>
      </c>
      <c r="X41" s="938">
        <f>VLOOKUP($D$3&amp;"_"&amp;X$3,データシート2!$A:$SI,MATCH($R$2&amp;"_"&amp;$C41,データシート2!$A$1:$SI$1,0),0)</f>
        <v>172.25200000000001</v>
      </c>
      <c r="Y41" s="938">
        <f>VLOOKUP($D$3&amp;"_"&amp;Y$3,データシート2!$A:$SI,MATCH($R$2&amp;"_"&amp;$C41,データシート2!$A$1:$SI$1,0),0)</f>
        <v>133.13300000000001</v>
      </c>
      <c r="Z41" s="938">
        <f>VLOOKUP($D$3&amp;"_"&amp;Z$3,データシート2!$A:$SI,MATCH($R$2&amp;"_"&amp;$C41,データシート2!$A$1:$SI$1,0),0)</f>
        <v>142.352</v>
      </c>
      <c r="AA41" s="938">
        <f>VLOOKUP($D$3&amp;"_"&amp;AA$3,データシート2!$A:$SI,MATCH($R$2&amp;"_"&amp;$C41,データシート2!$A$1:$SI$1,0),0)</f>
        <v>127.569</v>
      </c>
      <c r="AB41" s="939">
        <f>VLOOKUP($D$3&amp;"_"&amp;AB$3,データシート2!$A:$SI,MATCH($R$2&amp;"_"&amp;$C41,データシート2!$A$1:$SI$1,0),0)</f>
        <v>148.03700000000001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3</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0</v>
      </c>
      <c r="R43" s="937">
        <f>VLOOKUP($D$3&amp;"_"&amp;R$3,データシート2!$A:$SI,MATCH($R$2&amp;"_"&amp;$C43,データシート2!$A$1:$SI$1,0),0)</f>
        <v>12.646000000000001</v>
      </c>
      <c r="S43" s="938">
        <f>VLOOKUP($D$3&amp;"_"&amp;S$3,データシート2!$A:$SI,MATCH($R$2&amp;"_"&amp;$C43,データシート2!$A$1:$SI$1,0),0)</f>
        <v>17.626000000000001</v>
      </c>
      <c r="T43" s="938">
        <f>VLOOKUP($D$3&amp;"_"&amp;T$3,データシート2!$A:$SI,MATCH($R$2&amp;"_"&amp;$C43,データシート2!$A$1:$SI$1,0),0)</f>
        <v>14.974</v>
      </c>
      <c r="U43" s="938">
        <f>VLOOKUP($D$3&amp;"_"&amp;U$3,データシート2!$A:$SI,MATCH($R$2&amp;"_"&amp;$C43,データシート2!$A$1:$SI$1,0),0)</f>
        <v>14.48</v>
      </c>
      <c r="V43" s="938">
        <f>VLOOKUP($D$3&amp;"_"&amp;V$3,データシート2!$A:$SI,MATCH($R$2&amp;"_"&amp;$C43,データシート2!$A$1:$SI$1,0),0)</f>
        <v>10.843</v>
      </c>
      <c r="W43" s="938">
        <f>VLOOKUP($D$3&amp;"_"&amp;W$3,データシート2!$A:$SI,MATCH($R$2&amp;"_"&amp;$C43,データシート2!$A$1:$SI$1,0),0)</f>
        <v>4.343</v>
      </c>
      <c r="X43" s="938">
        <f>VLOOKUP($D$3&amp;"_"&amp;X$3,データシート2!$A:$SI,MATCH($R$2&amp;"_"&amp;$C43,データシート2!$A$1:$SI$1,0),0)</f>
        <v>3.8050000000000002</v>
      </c>
      <c r="Y43" s="938">
        <f>VLOOKUP($D$3&amp;"_"&amp;Y$3,データシート2!$A:$SI,MATCH($R$2&amp;"_"&amp;$C43,データシート2!$A$1:$SI$1,0),0)</f>
        <v>3.7829999999999999</v>
      </c>
      <c r="Z43" s="938">
        <f>VLOOKUP($D$3&amp;"_"&amp;Z$3,データシート2!$A:$SI,MATCH($R$2&amp;"_"&amp;$C43,データシート2!$A$1:$SI$1,0),0)</f>
        <v>3.71</v>
      </c>
      <c r="AA43" s="938">
        <f>VLOOKUP($D$3&amp;"_"&amp;AA$3,データシート2!$A:$SI,MATCH($R$2&amp;"_"&amp;$C43,データシート2!$A$1:$SI$1,0),0)</f>
        <v>3.9239999999999999</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38.671999999999997</v>
      </c>
      <c r="S44" s="938">
        <f>VLOOKUP($D$3&amp;"_"&amp;S$3,データシート2!$A:$SI,MATCH($R$2&amp;"_"&amp;$C44,データシート2!$A$1:$SI$1,0),0)</f>
        <v>41.534999999999997</v>
      </c>
      <c r="T44" s="938">
        <f>VLOOKUP($D$3&amp;"_"&amp;T$3,データシート2!$A:$SI,MATCH($R$2&amp;"_"&amp;$C44,データシート2!$A$1:$SI$1,0),0)</f>
        <v>46.975000000000001</v>
      </c>
      <c r="U44" s="938">
        <f>VLOOKUP($D$3&amp;"_"&amp;U$3,データシート2!$A:$SI,MATCH($R$2&amp;"_"&amp;$C44,データシート2!$A$1:$SI$1,0),0)</f>
        <v>40.700000000000003</v>
      </c>
      <c r="V44" s="938">
        <f>VLOOKUP($D$3&amp;"_"&amp;V$3,データシート2!$A:$SI,MATCH($R$2&amp;"_"&amp;$C44,データシート2!$A$1:$SI$1,0),0)</f>
        <v>39.921999999999997</v>
      </c>
      <c r="W44" s="938">
        <f>VLOOKUP($D$3&amp;"_"&amp;W$3,データシート2!$A:$SI,MATCH($R$2&amp;"_"&amp;$C44,データシート2!$A$1:$SI$1,0),0)</f>
        <v>42.152000000000001</v>
      </c>
      <c r="X44" s="938">
        <f>VLOOKUP($D$3&amp;"_"&amp;X$3,データシート2!$A:$SI,MATCH($R$2&amp;"_"&amp;$C44,データシート2!$A$1:$SI$1,0),0)</f>
        <v>37.878999999999998</v>
      </c>
      <c r="Y44" s="938">
        <f>VLOOKUP($D$3&amp;"_"&amp;Y$3,データシート2!$A:$SI,MATCH($R$2&amp;"_"&amp;$C44,データシート2!$A$1:$SI$1,0),0)</f>
        <v>35.232999999999997</v>
      </c>
      <c r="Z44" s="938">
        <f>VLOOKUP($D$3&amp;"_"&amp;Z$3,データシート2!$A:$SI,MATCH($R$2&amp;"_"&amp;$C44,データシート2!$A$1:$SI$1,0),0)</f>
        <v>35.694000000000003</v>
      </c>
      <c r="AA44" s="938">
        <f>VLOOKUP($D$3&amp;"_"&amp;AA$3,データシート2!$A:$SI,MATCH($R$2&amp;"_"&amp;$C44,データシート2!$A$1:$SI$1,0),0)</f>
        <v>30.338999999999999</v>
      </c>
      <c r="AB44" s="939">
        <f>VLOOKUP($D$3&amp;"_"&amp;AB$3,データシート2!$A:$SI,MATCH($R$2&amp;"_"&amp;$C44,データシート2!$A$1:$SI$1,0),0)</f>
        <v>28.695</v>
      </c>
    </row>
    <row r="45" spans="2:29" s="745" customFormat="1" ht="16.5" customHeight="1">
      <c r="B45" s="737"/>
      <c r="C45" s="762">
        <v>25</v>
      </c>
      <c r="D45" s="763" t="s">
        <v>556</v>
      </c>
      <c r="E45" s="762"/>
      <c r="F45" s="764"/>
      <c r="G45" s="765">
        <f>VLOOKUP($D$3&amp;"_"&amp;G$3,データシート2!$A:$SI,MATCH($G$2&amp;"_"&amp;$C45,データシート2!$A$1:$SI$1,0),0)</f>
        <v>2</v>
      </c>
      <c r="H45" s="766">
        <f>VLOOKUP($D$3&amp;"_"&amp;H$3,データシート2!$A:$SI,MATCH($G$2&amp;"_"&amp;$C45,データシート2!$A$1:$SI$1,0),0)</f>
        <v>2</v>
      </c>
      <c r="I45" s="766">
        <f>VLOOKUP($D$3&amp;"_"&amp;I$3,データシート2!$A:$SI,MATCH($G$2&amp;"_"&amp;$C45,データシート2!$A$1:$SI$1,0),0)</f>
        <v>2</v>
      </c>
      <c r="J45" s="766">
        <f>VLOOKUP($D$3&amp;"_"&amp;J$3,データシート2!$A:$SI,MATCH($G$2&amp;"_"&amp;$C45,データシート2!$A$1:$SI$1,0),0)</f>
        <v>2</v>
      </c>
      <c r="K45" s="767">
        <f>VLOOKUP($D$3&amp;"_"&amp;K$3,データシート2!$A:$SI,MATCH($G$2&amp;"_"&amp;$C45,データシート2!$A$1:$SI$1,0),0)</f>
        <v>2</v>
      </c>
      <c r="L45" s="767">
        <f>VLOOKUP($D$3&amp;"_"&amp;L$3,データシート2!$A:$SI,MATCH($G$2&amp;"_"&amp;$C45,データシート2!$A$1:$SI$1,0),0)</f>
        <v>2</v>
      </c>
      <c r="M45" s="767">
        <f>VLOOKUP($D$3&amp;"_"&amp;M$3,データシート2!$A:$SI,MATCH($G$2&amp;"_"&amp;$C45,データシート2!$A$1:$SI$1,0),0)</f>
        <v>2</v>
      </c>
      <c r="N45" s="767">
        <f>VLOOKUP($D$3&amp;"_"&amp;N$3,データシート2!$A:$SI,MATCH($G$2&amp;"_"&amp;$C45,データシート2!$A$1:$SI$1,0),0)</f>
        <v>2</v>
      </c>
      <c r="O45" s="767">
        <f>VLOOKUP($D$3&amp;"_"&amp;O$3,データシート2!$A:$SI,MATCH($G$2&amp;"_"&amp;$C45,データシート2!$A$1:$SI$1,0),0)</f>
        <v>2</v>
      </c>
      <c r="P45" s="767">
        <f>VLOOKUP($D$3&amp;"_"&amp;P$3,データシート2!$A:$SI,MATCH($G$2&amp;"_"&amp;$C45,データシート2!$A$1:$SI$1,0),0)</f>
        <v>2</v>
      </c>
      <c r="Q45" s="768">
        <f>VLOOKUP($D$3&amp;"_"&amp;Q$3,データシート2!$A:$SI,MATCH($G$2&amp;"_"&amp;$C45,データシート2!$A$1:$SI$1,0),0)</f>
        <v>2</v>
      </c>
      <c r="R45" s="937">
        <f>VLOOKUP($D$3&amp;"_"&amp;R$3,データシート2!$A:$SI,MATCH($R$2&amp;"_"&amp;$C45,データシート2!$A$1:$SI$1,0),0)</f>
        <v>60.665999999999997</v>
      </c>
      <c r="S45" s="938">
        <f>VLOOKUP($D$3&amp;"_"&amp;S$3,データシート2!$A:$SI,MATCH($R$2&amp;"_"&amp;$C45,データシート2!$A$1:$SI$1,0),0)</f>
        <v>63.703000000000003</v>
      </c>
      <c r="T45" s="938">
        <f>VLOOKUP($D$3&amp;"_"&amp;T$3,データシート2!$A:$SI,MATCH($R$2&amp;"_"&amp;$C45,データシート2!$A$1:$SI$1,0),0)</f>
        <v>65.459999999999994</v>
      </c>
      <c r="U45" s="938">
        <f>VLOOKUP($D$3&amp;"_"&amp;U$3,データシート2!$A:$SI,MATCH($R$2&amp;"_"&amp;$C45,データシート2!$A$1:$SI$1,0),0)</f>
        <v>64.061999999999998</v>
      </c>
      <c r="V45" s="938">
        <f>VLOOKUP($D$3&amp;"_"&amp;V$3,データシート2!$A:$SI,MATCH($R$2&amp;"_"&amp;$C45,データシート2!$A$1:$SI$1,0),0)</f>
        <v>59.511000000000003</v>
      </c>
      <c r="W45" s="938">
        <f>VLOOKUP($D$3&amp;"_"&amp;W$3,データシート2!$A:$SI,MATCH($R$2&amp;"_"&amp;$C45,データシート2!$A$1:$SI$1,0),0)</f>
        <v>62.72</v>
      </c>
      <c r="X45" s="938">
        <f>VLOOKUP($D$3&amp;"_"&amp;X$3,データシート2!$A:$SI,MATCH($R$2&amp;"_"&amp;$C45,データシート2!$A$1:$SI$1,0),0)</f>
        <v>65.674999999999997</v>
      </c>
      <c r="Y45" s="938">
        <f>VLOOKUP($D$3&amp;"_"&amp;Y$3,データシート2!$A:$SI,MATCH($R$2&amp;"_"&amp;$C45,データシート2!$A$1:$SI$1,0),0)</f>
        <v>64.305999999999997</v>
      </c>
      <c r="Z45" s="938">
        <f>VLOOKUP($D$3&amp;"_"&amp;Z$3,データシート2!$A:$SI,MATCH($R$2&amp;"_"&amp;$C45,データシート2!$A$1:$SI$1,0),0)</f>
        <v>57.125</v>
      </c>
      <c r="AA45" s="938">
        <f>VLOOKUP($D$3&amp;"_"&amp;AA$3,データシート2!$A:$SI,MATCH($R$2&amp;"_"&amp;$C45,データシート2!$A$1:$SI$1,0),0)</f>
        <v>51.597000000000001</v>
      </c>
      <c r="AB45" s="939">
        <f>VLOOKUP($D$3&amp;"_"&amp;AB$3,データシート2!$A:$SI,MATCH($R$2&amp;"_"&amp;$C45,データシート2!$A$1:$SI$1,0),0)</f>
        <v>53.997</v>
      </c>
    </row>
    <row r="46" spans="2:29" s="745" customFormat="1" ht="16.5" customHeight="1">
      <c r="B46" s="737"/>
      <c r="C46" s="762">
        <v>26</v>
      </c>
      <c r="D46" s="763" t="s">
        <v>557</v>
      </c>
      <c r="E46" s="762"/>
      <c r="F46" s="764"/>
      <c r="G46" s="765">
        <f>VLOOKUP($D$3&amp;"_"&amp;G$3,データシート2!$A:$SI,MATCH($G$2&amp;"_"&amp;$C46,データシート2!$A$1:$SI$1,0),0)</f>
        <v>3</v>
      </c>
      <c r="H46" s="766">
        <f>VLOOKUP($D$3&amp;"_"&amp;H$3,データシート2!$A:$SI,MATCH($G$2&amp;"_"&amp;$C46,データシート2!$A$1:$SI$1,0),0)</f>
        <v>3</v>
      </c>
      <c r="I46" s="766">
        <f>VLOOKUP($D$3&amp;"_"&amp;I$3,データシート2!$A:$SI,MATCH($G$2&amp;"_"&amp;$C46,データシート2!$A$1:$SI$1,0),0)</f>
        <v>3</v>
      </c>
      <c r="J46" s="766">
        <f>VLOOKUP($D$3&amp;"_"&amp;J$3,データシート2!$A:$SI,MATCH($G$2&amp;"_"&amp;$C46,データシート2!$A$1:$SI$1,0),0)</f>
        <v>3</v>
      </c>
      <c r="K46" s="767">
        <f>VLOOKUP($D$3&amp;"_"&amp;K$3,データシート2!$A:$SI,MATCH($G$2&amp;"_"&amp;$C46,データシート2!$A$1:$SI$1,0),0)</f>
        <v>3</v>
      </c>
      <c r="L46" s="767">
        <f>VLOOKUP($D$3&amp;"_"&amp;L$3,データシート2!$A:$SI,MATCH($G$2&amp;"_"&amp;$C46,データシート2!$A$1:$SI$1,0),0)</f>
        <v>3</v>
      </c>
      <c r="M46" s="767">
        <f>VLOOKUP($D$3&amp;"_"&amp;M$3,データシート2!$A:$SI,MATCH($G$2&amp;"_"&amp;$C46,データシート2!$A$1:$SI$1,0),0)</f>
        <v>3</v>
      </c>
      <c r="N46" s="767">
        <f>VLOOKUP($D$3&amp;"_"&amp;N$3,データシート2!$A:$SI,MATCH($G$2&amp;"_"&amp;$C46,データシート2!$A$1:$SI$1,0),0)</f>
        <v>3</v>
      </c>
      <c r="O46" s="767">
        <f>VLOOKUP($D$3&amp;"_"&amp;O$3,データシート2!$A:$SI,MATCH($G$2&amp;"_"&amp;$C46,データシート2!$A$1:$SI$1,0),0)</f>
        <v>2</v>
      </c>
      <c r="P46" s="767">
        <f>VLOOKUP($D$3&amp;"_"&amp;P$3,データシート2!$A:$SI,MATCH($G$2&amp;"_"&amp;$C46,データシート2!$A$1:$SI$1,0),0)</f>
        <v>1</v>
      </c>
      <c r="Q46" s="768">
        <f>VLOOKUP($D$3&amp;"_"&amp;Q$3,データシート2!$A:$SI,MATCH($G$2&amp;"_"&amp;$C46,データシート2!$A$1:$SI$1,0),0)</f>
        <v>2</v>
      </c>
      <c r="R46" s="937">
        <f>VLOOKUP($D$3&amp;"_"&amp;R$3,データシート2!$A:$SI,MATCH($R$2&amp;"_"&amp;$C46,データシート2!$A$1:$SI$1,0),0)</f>
        <v>38.814999999999998</v>
      </c>
      <c r="S46" s="938">
        <f>VLOOKUP($D$3&amp;"_"&amp;S$3,データシート2!$A:$SI,MATCH($R$2&amp;"_"&amp;$C46,データシート2!$A$1:$SI$1,0),0)</f>
        <v>39.430999999999997</v>
      </c>
      <c r="T46" s="938">
        <f>VLOOKUP($D$3&amp;"_"&amp;T$3,データシート2!$A:$SI,MATCH($R$2&amp;"_"&amp;$C46,データシート2!$A$1:$SI$1,0),0)</f>
        <v>41.414999999999999</v>
      </c>
      <c r="U46" s="938">
        <f>VLOOKUP($D$3&amp;"_"&amp;U$3,データシート2!$A:$SI,MATCH($R$2&amp;"_"&amp;$C46,データシート2!$A$1:$SI$1,0),0)</f>
        <v>40.44</v>
      </c>
      <c r="V46" s="938">
        <f>VLOOKUP($D$3&amp;"_"&amp;V$3,データシート2!$A:$SI,MATCH($R$2&amp;"_"&amp;$C46,データシート2!$A$1:$SI$1,0),0)</f>
        <v>30.776</v>
      </c>
      <c r="W46" s="938">
        <f>VLOOKUP($D$3&amp;"_"&amp;W$3,データシート2!$A:$SI,MATCH($R$2&amp;"_"&amp;$C46,データシート2!$A$1:$SI$1,0),0)</f>
        <v>27.64</v>
      </c>
      <c r="X46" s="938">
        <f>VLOOKUP($D$3&amp;"_"&amp;X$3,データシート2!$A:$SI,MATCH($R$2&amp;"_"&amp;$C46,データシート2!$A$1:$SI$1,0),0)</f>
        <v>28.469000000000001</v>
      </c>
      <c r="Y46" s="938">
        <f>VLOOKUP($D$3&amp;"_"&amp;Y$3,データシート2!$A:$SI,MATCH($R$2&amp;"_"&amp;$C46,データシート2!$A$1:$SI$1,0),0)</f>
        <v>11.503</v>
      </c>
      <c r="Z46" s="938">
        <f>VLOOKUP($D$3&amp;"_"&amp;Z$3,データシート2!$A:$SI,MATCH($R$2&amp;"_"&amp;$C46,データシート2!$A$1:$SI$1,0),0)</f>
        <v>8.49</v>
      </c>
      <c r="AA46" s="938">
        <f>VLOOKUP($D$3&amp;"_"&amp;AA$3,データシート2!$A:$SI,MATCH($R$2&amp;"_"&amp;$C46,データシート2!$A$1:$SI$1,0),0)</f>
        <v>4.7939999999999996</v>
      </c>
      <c r="AB46" s="939">
        <f>VLOOKUP($D$3&amp;"_"&amp;AB$3,データシート2!$A:$SI,MATCH($R$2&amp;"_"&amp;$C46,データシート2!$A$1:$SI$1,0),0)</f>
        <v>7.8970000000000002</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3</v>
      </c>
      <c r="K48" s="767">
        <f>VLOOKUP($D$3&amp;"_"&amp;K$3,データシート2!$A:$SI,MATCH($G$2&amp;"_"&amp;$C48,データシート2!$A$1:$SI$1,0),0)</f>
        <v>2</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3</v>
      </c>
      <c r="Q48" s="768">
        <f>VLOOKUP($D$3&amp;"_"&amp;Q$3,データシート2!$A:$SI,MATCH($G$2&amp;"_"&amp;$C48,データシート2!$A$1:$SI$1,0),0)</f>
        <v>2</v>
      </c>
      <c r="R48" s="937">
        <f>VLOOKUP($D$3&amp;"_"&amp;R$3,データシート2!$A:$SI,MATCH($R$2&amp;"_"&amp;$C48,データシート2!$A$1:$SI$1,0),0)</f>
        <v>10.345000000000001</v>
      </c>
      <c r="S48" s="938">
        <f>VLOOKUP($D$3&amp;"_"&amp;S$3,データシート2!$A:$SI,MATCH($R$2&amp;"_"&amp;$C48,データシート2!$A$1:$SI$1,0),0)</f>
        <v>12.177</v>
      </c>
      <c r="T48" s="938">
        <f>VLOOKUP($D$3&amp;"_"&amp;T$3,データシート2!$A:$SI,MATCH($R$2&amp;"_"&amp;$C48,データシート2!$A$1:$SI$1,0),0)</f>
        <v>12.821</v>
      </c>
      <c r="U48" s="938">
        <f>VLOOKUP($D$3&amp;"_"&amp;U$3,データシート2!$A:$SI,MATCH($R$2&amp;"_"&amp;$C48,データシート2!$A$1:$SI$1,0),0)</f>
        <v>19.597000000000001</v>
      </c>
      <c r="V48" s="938">
        <f>VLOOKUP($D$3&amp;"_"&amp;V$3,データシート2!$A:$SI,MATCH($R$2&amp;"_"&amp;$C48,データシート2!$A$1:$SI$1,0),0)</f>
        <v>12.93</v>
      </c>
      <c r="W48" s="938">
        <f>VLOOKUP($D$3&amp;"_"&amp;W$3,データシート2!$A:$SI,MATCH($R$2&amp;"_"&amp;$C48,データシート2!$A$1:$SI$1,0),0)</f>
        <v>17.680599999999998</v>
      </c>
      <c r="X48" s="938">
        <f>VLOOKUP($D$3&amp;"_"&amp;X$3,データシート2!$A:$SI,MATCH($R$2&amp;"_"&amp;$C48,データシート2!$A$1:$SI$1,0),0)</f>
        <v>15.781000000000001</v>
      </c>
      <c r="Y48" s="938">
        <f>VLOOKUP($D$3&amp;"_"&amp;Y$3,データシート2!$A:$SI,MATCH($R$2&amp;"_"&amp;$C48,データシート2!$A$1:$SI$1,0),0)</f>
        <v>11.581</v>
      </c>
      <c r="Z48" s="938">
        <f>VLOOKUP($D$3&amp;"_"&amp;Z$3,データシート2!$A:$SI,MATCH($R$2&amp;"_"&amp;$C48,データシート2!$A$1:$SI$1,0),0)</f>
        <v>11.606999999999999</v>
      </c>
      <c r="AA48" s="938">
        <f>VLOOKUP($D$3&amp;"_"&amp;AA$3,データシート2!$A:$SI,MATCH($R$2&amp;"_"&amp;$C48,データシート2!$A$1:$SI$1,0),0)</f>
        <v>15.675000000000001</v>
      </c>
      <c r="AB48" s="939">
        <f>VLOOKUP($D$3&amp;"_"&amp;AB$3,データシート2!$A:$SI,MATCH($R$2&amp;"_"&amp;$C48,データシート2!$A$1:$SI$1,0),0)</f>
        <v>11.069000000000001</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43.595999999999997</v>
      </c>
      <c r="S49" s="938">
        <f>VLOOKUP($D$3&amp;"_"&amp;S$3,データシート2!$A:$SI,MATCH($R$2&amp;"_"&amp;$C49,データシート2!$A$1:$SI$1,0),0)</f>
        <v>45.773000000000003</v>
      </c>
      <c r="T49" s="938">
        <f>VLOOKUP($D$3&amp;"_"&amp;T$3,データシート2!$A:$SI,MATCH($R$2&amp;"_"&amp;$C49,データシート2!$A$1:$SI$1,0),0)</f>
        <v>50.290999999999997</v>
      </c>
      <c r="U49" s="938">
        <f>VLOOKUP($D$3&amp;"_"&amp;U$3,データシート2!$A:$SI,MATCH($R$2&amp;"_"&amp;$C49,データシート2!$A$1:$SI$1,0),0)</f>
        <v>52.932000000000002</v>
      </c>
      <c r="V49" s="938">
        <f>VLOOKUP($D$3&amp;"_"&amp;V$3,データシート2!$A:$SI,MATCH($R$2&amp;"_"&amp;$C49,データシート2!$A$1:$SI$1,0),0)</f>
        <v>40.786999999999999</v>
      </c>
      <c r="W49" s="938">
        <f>VLOOKUP($D$3&amp;"_"&amp;W$3,データシート2!$A:$SI,MATCH($R$2&amp;"_"&amp;$C49,データシート2!$A$1:$SI$1,0),0)</f>
        <v>51.137</v>
      </c>
      <c r="X49" s="938">
        <f>VLOOKUP($D$3&amp;"_"&amp;X$3,データシート2!$A:$SI,MATCH($R$2&amp;"_"&amp;$C49,データシート2!$A$1:$SI$1,0),0)</f>
        <v>62.886000000000003</v>
      </c>
      <c r="Y49" s="938">
        <f>VLOOKUP($D$3&amp;"_"&amp;Y$3,データシート2!$A:$SI,MATCH($R$2&amp;"_"&amp;$C49,データシート2!$A$1:$SI$1,0),0)</f>
        <v>7.1680000000000001</v>
      </c>
      <c r="Z49" s="938">
        <f>VLOOKUP($D$3&amp;"_"&amp;Z$3,データシート2!$A:$SI,MATCH($R$2&amp;"_"&amp;$C49,データシート2!$A$1:$SI$1,0),0)</f>
        <v>5.2880000000000003</v>
      </c>
      <c r="AA49" s="938">
        <f>VLOOKUP($D$3&amp;"_"&amp;AA$3,データシート2!$A:$SI,MATCH($R$2&amp;"_"&amp;$C49,データシート2!$A$1:$SI$1,0),0)</f>
        <v>33.698</v>
      </c>
      <c r="AB49" s="939">
        <f>VLOOKUP($D$3&amp;"_"&amp;AB$3,データシート2!$A:$SI,MATCH($R$2&amp;"_"&amp;$C49,データシート2!$A$1:$SI$1,0),0)</f>
        <v>37.356000000000002</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6.5149999999999997</v>
      </c>
      <c r="S50" s="938">
        <f>VLOOKUP($D$3&amp;"_"&amp;S$3,データシート2!$A:$SI,MATCH($R$2&amp;"_"&amp;$C50,データシート2!$A$1:$SI$1,0),0)</f>
        <v>6.4260000000000002</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5</v>
      </c>
      <c r="H51" s="766">
        <f>VLOOKUP($D$3&amp;"_"&amp;H$3,データシート2!$A:$SI,MATCH($G$2&amp;"_"&amp;$C51,データシート2!$A$1:$SI$1,0),0)</f>
        <v>5</v>
      </c>
      <c r="I51" s="766">
        <f>VLOOKUP($D$3&amp;"_"&amp;I$3,データシート2!$A:$SI,MATCH($G$2&amp;"_"&amp;$C51,データシート2!$A$1:$SI$1,0),0)</f>
        <v>5</v>
      </c>
      <c r="J51" s="766">
        <f>VLOOKUP($D$3&amp;"_"&amp;J$3,データシート2!$A:$SI,MATCH($G$2&amp;"_"&amp;$C51,データシート2!$A$1:$SI$1,0),0)</f>
        <v>5</v>
      </c>
      <c r="K51" s="767">
        <f>VLOOKUP($D$3&amp;"_"&amp;K$3,データシート2!$A:$SI,MATCH($G$2&amp;"_"&amp;$C51,データシート2!$A$1:$SI$1,0),0)</f>
        <v>5</v>
      </c>
      <c r="L51" s="767">
        <f>VLOOKUP($D$3&amp;"_"&amp;L$3,データシート2!$A:$SI,MATCH($G$2&amp;"_"&amp;$C51,データシート2!$A$1:$SI$1,0),0)</f>
        <v>6</v>
      </c>
      <c r="M51" s="767">
        <f>VLOOKUP($D$3&amp;"_"&amp;M$3,データシート2!$A:$SI,MATCH($G$2&amp;"_"&amp;$C51,データシート2!$A$1:$SI$1,0),0)</f>
        <v>6</v>
      </c>
      <c r="N51" s="767">
        <f>VLOOKUP($D$3&amp;"_"&amp;N$3,データシート2!$A:$SI,MATCH($G$2&amp;"_"&amp;$C51,データシート2!$A$1:$SI$1,0),0)</f>
        <v>6</v>
      </c>
      <c r="O51" s="767">
        <f>VLOOKUP($D$3&amp;"_"&amp;O$3,データシート2!$A:$SI,MATCH($G$2&amp;"_"&amp;$C51,データシート2!$A$1:$SI$1,0),0)</f>
        <v>6</v>
      </c>
      <c r="P51" s="767">
        <f>VLOOKUP($D$3&amp;"_"&amp;P$3,データシート2!$A:$SI,MATCH($G$2&amp;"_"&amp;$C51,データシート2!$A$1:$SI$1,0),0)</f>
        <v>6</v>
      </c>
      <c r="Q51" s="768">
        <f>VLOOKUP($D$3&amp;"_"&amp;Q$3,データシート2!$A:$SI,MATCH($G$2&amp;"_"&amp;$C51,データシート2!$A$1:$SI$1,0),0)</f>
        <v>5</v>
      </c>
      <c r="R51" s="937">
        <f>VLOOKUP($D$3&amp;"_"&amp;R$3,データシート2!$A:$SI,MATCH($R$2&amp;"_"&amp;$C51,データシート2!$A$1:$SI$1,0),0)</f>
        <v>36.615000000000002</v>
      </c>
      <c r="S51" s="938">
        <f>VLOOKUP($D$3&amp;"_"&amp;S$3,データシート2!$A:$SI,MATCH($R$2&amp;"_"&amp;$C51,データシート2!$A$1:$SI$1,0),0)</f>
        <v>32.738999999999997</v>
      </c>
      <c r="T51" s="938">
        <f>VLOOKUP($D$3&amp;"_"&amp;T$3,データシート2!$A:$SI,MATCH($R$2&amp;"_"&amp;$C51,データシート2!$A$1:$SI$1,0),0)</f>
        <v>35.750999999999998</v>
      </c>
      <c r="U51" s="938">
        <f>VLOOKUP($D$3&amp;"_"&amp;U$3,データシート2!$A:$SI,MATCH($R$2&amp;"_"&amp;$C51,データシート2!$A$1:$SI$1,0),0)</f>
        <v>37.808999999999997</v>
      </c>
      <c r="V51" s="938">
        <f>VLOOKUP($D$3&amp;"_"&amp;V$3,データシート2!$A:$SI,MATCH($R$2&amp;"_"&amp;$C51,データシート2!$A$1:$SI$1,0),0)</f>
        <v>35.893000000000001</v>
      </c>
      <c r="W51" s="938">
        <f>VLOOKUP($D$3&amp;"_"&amp;W$3,データシート2!$A:$SI,MATCH($R$2&amp;"_"&amp;$C51,データシート2!$A$1:$SI$1,0),0)</f>
        <v>40.868000000000002</v>
      </c>
      <c r="X51" s="938">
        <f>VLOOKUP($D$3&amp;"_"&amp;X$3,データシート2!$A:$SI,MATCH($R$2&amp;"_"&amp;$C51,データシート2!$A$1:$SI$1,0),0)</f>
        <v>44.982999999999997</v>
      </c>
      <c r="Y51" s="938">
        <f>VLOOKUP($D$3&amp;"_"&amp;Y$3,データシート2!$A:$SI,MATCH($R$2&amp;"_"&amp;$C51,データシート2!$A$1:$SI$1,0),0)</f>
        <v>43.515000000000001</v>
      </c>
      <c r="Z51" s="938">
        <f>VLOOKUP($D$3&amp;"_"&amp;Z$3,データシート2!$A:$SI,MATCH($R$2&amp;"_"&amp;$C51,データシート2!$A$1:$SI$1,0),0)</f>
        <v>38.673000000000002</v>
      </c>
      <c r="AA51" s="938">
        <f>VLOOKUP($D$3&amp;"_"&amp;AA$3,データシート2!$A:$SI,MATCH($R$2&amp;"_"&amp;$C51,データシート2!$A$1:$SI$1,0),0)</f>
        <v>34.037999999999997</v>
      </c>
      <c r="AB51" s="939">
        <f>VLOOKUP($D$3&amp;"_"&amp;AB$3,データシート2!$A:$SI,MATCH($R$2&amp;"_"&amp;$C51,データシート2!$A$1:$SI$1,0),0)</f>
        <v>33.396000000000001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4</v>
      </c>
      <c r="N53" s="735">
        <f>VLOOKUP($D$3&amp;"_"&amp;N$3,データシート2!$A:$SI,MATCH($G$2&amp;"_"&amp;$B53,データシート2!$A$1:$SI$1,0),0)</f>
        <v>4</v>
      </c>
      <c r="O53" s="735">
        <f>VLOOKUP($D$3&amp;"_"&amp;O$3,データシート2!$A:$SI,MATCH($G$2&amp;"_"&amp;$B53,データシート2!$A$1:$SI$1,0),0)</f>
        <v>4</v>
      </c>
      <c r="P53" s="735">
        <f>VLOOKUP($D$3&amp;"_"&amp;P$3,データシート2!$A:$SI,MATCH($G$2&amp;"_"&amp;$B53,データシート2!$A$1:$SI$1,0),0)</f>
        <v>4</v>
      </c>
      <c r="Q53" s="736">
        <f>VLOOKUP($D$3&amp;"_"&amp;Q$3,データシート2!$A:$SI,MATCH($G$2&amp;"_"&amp;$B53,データシート2!$A$1:$SI$1,0),0)</f>
        <v>4</v>
      </c>
      <c r="R53" s="924">
        <f>VLOOKUP($D$3&amp;"_"&amp;R$3,データシート2!$A:$SI,MATCH($R$2&amp;"_"&amp;$B53,データシート2!$A$1:$SI$1,0),0)</f>
        <v>30.245000000000001</v>
      </c>
      <c r="S53" s="925">
        <f>VLOOKUP($D$3&amp;"_"&amp;S$3,データシート2!$A:$SI,MATCH($R$2&amp;"_"&amp;$B53,データシート2!$A$1:$SI$1,0),0)</f>
        <v>44.201999999999998</v>
      </c>
      <c r="T53" s="925">
        <f>VLOOKUP($D$3&amp;"_"&amp;T$3,データシート2!$A:$SI,MATCH($R$2&amp;"_"&amp;$B53,データシート2!$A$1:$SI$1,0),0)</f>
        <v>47.439</v>
      </c>
      <c r="U53" s="925">
        <f>VLOOKUP($D$3&amp;"_"&amp;U$3,データシート2!$A:$SI,MATCH($R$2&amp;"_"&amp;$B53,データシート2!$A$1:$SI$1,0),0)</f>
        <v>43.167000000000002</v>
      </c>
      <c r="V53" s="925">
        <f>VLOOKUP($D$3&amp;"_"&amp;V$3,データシート2!$A:$SI,MATCH($R$2&amp;"_"&amp;$B53,データシート2!$A$1:$SI$1,0),0)</f>
        <v>39.615000000000002</v>
      </c>
      <c r="W53" s="925">
        <f>VLOOKUP($D$3&amp;"_"&amp;W$3,データシート2!$A:$SI,MATCH($R$2&amp;"_"&amp;$B53,データシート2!$A$1:$SI$1,0),0)</f>
        <v>37.69</v>
      </c>
      <c r="X53" s="925">
        <f>VLOOKUP($D$3&amp;"_"&amp;X$3,データシート2!$A:$SI,MATCH($R$2&amp;"_"&amp;$B53,データシート2!$A$1:$SI$1,0),0)</f>
        <v>38.277999999999999</v>
      </c>
      <c r="Y53" s="925">
        <f>VLOOKUP($D$3&amp;"_"&amp;Y$3,データシート2!$A:$SI,MATCH($R$2&amp;"_"&amp;$B53,データシート2!$A$1:$SI$1,0),0)</f>
        <v>35.802999999999997</v>
      </c>
      <c r="Z53" s="925">
        <f>VLOOKUP($D$3&amp;"_"&amp;Z$3,データシート2!$A:$SI,MATCH($R$2&amp;"_"&amp;$B53,データシート2!$A$1:$SI$1,0),0)</f>
        <v>35.716999999999999</v>
      </c>
      <c r="AA53" s="925">
        <f>VLOOKUP($D$3&amp;"_"&amp;AA$3,データシート2!$A:$SI,MATCH($R$2&amp;"_"&amp;$B53,データシート2!$A$1:$SI$1,0),0)</f>
        <v>34.345999999999997</v>
      </c>
      <c r="AB53" s="926">
        <f>VLOOKUP($D$3&amp;"_"&amp;AB$3,データシート2!$A:$SI,MATCH($R$2&amp;"_"&amp;$B53,データシート2!$A$1:$SI$1,0),0)</f>
        <v>35.631999999999998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4.8000000000000001E-2</v>
      </c>
      <c r="Y59" s="938">
        <f>VLOOKUP($D$3&amp;"_"&amp;Y$3,データシート2!$A:$SI,MATCH($R$2&amp;"_"&amp;$C59,データシート2!$A$1:$SI$1,0),0)</f>
        <v>3.1E-2</v>
      </c>
      <c r="Z59" s="938">
        <f>VLOOKUP($D$3&amp;"_"&amp;Z$3,データシート2!$A:$SI,MATCH($R$2&amp;"_"&amp;$C59,データシート2!$A$1:$SI$1,0),0)</f>
        <v>0.32900000000000001</v>
      </c>
      <c r="AA59" s="938">
        <f>VLOOKUP($D$3&amp;"_"&amp;AA$3,データシート2!$A:$SI,MATCH($R$2&amp;"_"&amp;$C59,データシート2!$A$1:$SI$1,0),0)</f>
        <v>0.16900000000000001</v>
      </c>
      <c r="AB59" s="939">
        <f>VLOOKUP($D$3&amp;"_"&amp;AB$3,データシート2!$A:$SI,MATCH($R$2&amp;"_"&amp;$C59,データシート2!$A$1:$SI$1,0),0)</f>
        <v>1.202</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4.8000000000000001E-2</v>
      </c>
      <c r="Y60" s="972">
        <f>VLOOKUP($D$3&amp;"_"&amp;Y$3,データシート2!$A:$SI,MATCH($R$2&amp;"_"&amp;$E60,データシート2!$A$1:$SI$1,0),0)</f>
        <v>3.1E-2</v>
      </c>
      <c r="Z60" s="972">
        <f>VLOOKUP($D$3&amp;"_"&amp;Z$3,データシート2!$A:$SI,MATCH($R$2&amp;"_"&amp;$E60,データシート2!$A$1:$SI$1,0),0)</f>
        <v>0.32900000000000001</v>
      </c>
      <c r="AA60" s="972">
        <f>VLOOKUP($D$3&amp;"_"&amp;AA$3,データシート2!$A:$SI,MATCH($R$2&amp;"_"&amp;$E60,データシート2!$A$1:$SI$1,0),0)</f>
        <v>0.16900000000000001</v>
      </c>
      <c r="AB60" s="973">
        <f>VLOOKUP($D$3&amp;"_"&amp;AB$3,データシート2!$A:$SI,MATCH($R$2&amp;"_"&amp;$E60,データシート2!$A$1:$SI$1,0),0)</f>
        <v>1.202</v>
      </c>
      <c r="AC60" s="778"/>
    </row>
    <row r="61" spans="2:29" s="745" customFormat="1" ht="16.5" customHeight="1">
      <c r="B61" s="746"/>
      <c r="C61" s="794">
        <v>36</v>
      </c>
      <c r="D61" s="795" t="s">
        <v>568</v>
      </c>
      <c r="E61" s="747"/>
      <c r="F61" s="749"/>
      <c r="G61" s="796">
        <f>VLOOKUP($D$3&amp;"_"&amp;G$3,データシート2!$A:$SI,MATCH($G$2&amp;"_"&amp;$C61,データシート2!$A$1:$SI$1,0),0)</f>
        <v>3</v>
      </c>
      <c r="H61" s="797">
        <f>VLOOKUP($D$3&amp;"_"&amp;H$3,データシート2!$A:$SI,MATCH($G$2&amp;"_"&amp;$C61,データシート2!$A$1:$SI$1,0),0)</f>
        <v>3</v>
      </c>
      <c r="I61" s="797">
        <f>VLOOKUP($D$3&amp;"_"&amp;I$3,データシート2!$A:$SI,MATCH($G$2&amp;"_"&amp;$C61,データシート2!$A$1:$SI$1,0),0)</f>
        <v>3</v>
      </c>
      <c r="J61" s="797">
        <f>VLOOKUP($D$3&amp;"_"&amp;J$3,データシート2!$A:$SI,MATCH($G$2&amp;"_"&amp;$C61,データシート2!$A$1:$SI$1,0),0)</f>
        <v>3</v>
      </c>
      <c r="K61" s="798">
        <f>VLOOKUP($D$3&amp;"_"&amp;K$3,データシート2!$A:$SI,MATCH($G$2&amp;"_"&amp;$C61,データシート2!$A$1:$SI$1,0),0)</f>
        <v>3</v>
      </c>
      <c r="L61" s="798">
        <f>VLOOKUP($D$3&amp;"_"&amp;L$3,データシート2!$A:$SI,MATCH($G$2&amp;"_"&amp;$C61,データシート2!$A$1:$SI$1,0),0)</f>
        <v>3</v>
      </c>
      <c r="M61" s="798">
        <f>VLOOKUP($D$3&amp;"_"&amp;M$3,データシート2!$A:$SI,MATCH($G$2&amp;"_"&amp;$C61,データシート2!$A$1:$SI$1,0),0)</f>
        <v>3</v>
      </c>
      <c r="N61" s="798">
        <f>VLOOKUP($D$3&amp;"_"&amp;N$3,データシート2!$A:$SI,MATCH($G$2&amp;"_"&amp;$C61,データシート2!$A$1:$SI$1,0),0)</f>
        <v>3</v>
      </c>
      <c r="O61" s="798">
        <f>VLOOKUP($D$3&amp;"_"&amp;O$3,データシート2!$A:$SI,MATCH($G$2&amp;"_"&amp;$C61,データシート2!$A$1:$SI$1,0),0)</f>
        <v>3</v>
      </c>
      <c r="P61" s="798">
        <f>VLOOKUP($D$3&amp;"_"&amp;P$3,データシート2!$A:$SI,MATCH($G$2&amp;"_"&amp;$C61,データシート2!$A$1:$SI$1,0),0)</f>
        <v>3</v>
      </c>
      <c r="Q61" s="799">
        <f>VLOOKUP($D$3&amp;"_"&amp;Q$3,データシート2!$A:$SI,MATCH($G$2&amp;"_"&amp;$C61,データシート2!$A$1:$SI$1,0),0)</f>
        <v>3</v>
      </c>
      <c r="R61" s="943">
        <f>VLOOKUP($D$3&amp;"_"&amp;R$3,データシート2!$A:$SI,MATCH($R$2&amp;"_"&amp;$C61,データシート2!$A$1:$SI$1,0),0)</f>
        <v>30.245000000000001</v>
      </c>
      <c r="S61" s="944">
        <f>VLOOKUP($D$3&amp;"_"&amp;S$3,データシート2!$A:$SI,MATCH($R$2&amp;"_"&amp;$C61,データシート2!$A$1:$SI$1,0),0)</f>
        <v>44.201999999999998</v>
      </c>
      <c r="T61" s="944">
        <f>VLOOKUP($D$3&amp;"_"&amp;T$3,データシート2!$A:$SI,MATCH($R$2&amp;"_"&amp;$C61,データシート2!$A$1:$SI$1,0),0)</f>
        <v>47.439</v>
      </c>
      <c r="U61" s="944">
        <f>VLOOKUP($D$3&amp;"_"&amp;U$3,データシート2!$A:$SI,MATCH($R$2&amp;"_"&amp;$C61,データシート2!$A$1:$SI$1,0),0)</f>
        <v>43.167000000000002</v>
      </c>
      <c r="V61" s="944">
        <f>VLOOKUP($D$3&amp;"_"&amp;V$3,データシート2!$A:$SI,MATCH($R$2&amp;"_"&amp;$C61,データシート2!$A$1:$SI$1,0),0)</f>
        <v>39.615000000000002</v>
      </c>
      <c r="W61" s="944">
        <f>VLOOKUP($D$3&amp;"_"&amp;W$3,データシート2!$A:$SI,MATCH($R$2&amp;"_"&amp;$C61,データシート2!$A$1:$SI$1,0),0)</f>
        <v>37.69</v>
      </c>
      <c r="X61" s="944">
        <f>VLOOKUP($D$3&amp;"_"&amp;X$3,データシート2!$A:$SI,MATCH($R$2&amp;"_"&amp;$C61,データシート2!$A$1:$SI$1,0),0)</f>
        <v>38.229999999999997</v>
      </c>
      <c r="Y61" s="944">
        <f>VLOOKUP($D$3&amp;"_"&amp;Y$3,データシート2!$A:$SI,MATCH($R$2&amp;"_"&amp;$C61,データシート2!$A$1:$SI$1,0),0)</f>
        <v>35.771999999999998</v>
      </c>
      <c r="Z61" s="944">
        <f>VLOOKUP($D$3&amp;"_"&amp;Z$3,データシート2!$A:$SI,MATCH($R$2&amp;"_"&amp;$C61,データシート2!$A$1:$SI$1,0),0)</f>
        <v>35.387999999999998</v>
      </c>
      <c r="AA61" s="944">
        <f>VLOOKUP($D$3&amp;"_"&amp;AA$3,データシート2!$A:$SI,MATCH($R$2&amp;"_"&amp;$C61,データシート2!$A$1:$SI$1,0),0)</f>
        <v>34.177</v>
      </c>
      <c r="AB61" s="945">
        <f>VLOOKUP($D$3&amp;"_"&amp;AB$3,データシート2!$A:$SI,MATCH($R$2&amp;"_"&amp;$C61,データシート2!$A$1:$SI$1,0),0)</f>
        <v>34.43</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2</v>
      </c>
      <c r="Q62" s="736">
        <f>VLOOKUP($D$3&amp;"_"&amp;Q$3,データシート2!$A:$SI,MATCH($G$2&amp;"_"&amp;$B62,データシート2!$A$1:$SI$1,0),0)</f>
        <v>2</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64.692999999999998</v>
      </c>
      <c r="Z62" s="925">
        <f>VLOOKUP($D$3&amp;"_"&amp;Z$3,データシート2!$A:$SI,MATCH($R$2&amp;"_"&amp;$B62,データシート2!$A$1:$SI$1,0),0)</f>
        <v>26.966000000000001</v>
      </c>
      <c r="AA62" s="925">
        <f>VLOOKUP($D$3&amp;"_"&amp;AA$3,データシート2!$A:$SI,MATCH($R$2&amp;"_"&amp;$B62,データシート2!$A$1:$SI$1,0),0)</f>
        <v>33.048000000000002</v>
      </c>
      <c r="AB62" s="926">
        <f>VLOOKUP($D$3&amp;"_"&amp;AB$3,データシート2!$A:$SI,MATCH($R$2&amp;"_"&amp;$B62,データシート2!$A$1:$SI$1,0),0)</f>
        <v>33.287999999999997</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3.0059999999999998</v>
      </c>
      <c r="AB63" s="929">
        <f>VLOOKUP($D$3&amp;"_"&amp;AB$3,データシート2!$A:$SI,MATCH($R$2&amp;"_"&amp;$C63,データシート2!$A$1:$SI$1,0),0)</f>
        <v>2.8439999999999999</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64.692999999999998</v>
      </c>
      <c r="Z65" s="938">
        <f>VLOOKUP($D$3&amp;"_"&amp;Z$3,データシート2!$A:$SI,MATCH($R$2&amp;"_"&amp;$C65,データシート2!$A$1:$SI$1,0),0)</f>
        <v>26.966000000000001</v>
      </c>
      <c r="AA65" s="938">
        <f>VLOOKUP($D$3&amp;"_"&amp;AA$3,データシート2!$A:$SI,MATCH($R$2&amp;"_"&amp;$C65,データシート2!$A$1:$SI$1,0),0)</f>
        <v>30.042000000000002</v>
      </c>
      <c r="AB65" s="939">
        <f>VLOOKUP($D$3&amp;"_"&amp;AB$3,データシート2!$A:$SI,MATCH($R$2&amp;"_"&amp;$C65,データシート2!$A$1:$SI$1,0),0)</f>
        <v>30.443999999999999</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1</v>
      </c>
      <c r="M68" s="735">
        <f>VLOOKUP($D$3&amp;"_"&amp;M$3,データシート2!$A:$SI,MATCH($G$2&amp;"_"&amp;$B68,データシート2!$A$1:$SI$1,0),0)</f>
        <v>2</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4.452</v>
      </c>
      <c r="X68" s="925">
        <f>VLOOKUP($D$3&amp;"_"&amp;X$3,データシート2!$A:$SI,MATCH($R$2&amp;"_"&amp;$B68,データシート2!$A$1:$SI$1,0),0)</f>
        <v>7.8970000000000002</v>
      </c>
      <c r="Y68" s="925">
        <f>VLOOKUP($D$3&amp;"_"&amp;Y$3,データシート2!$A:$SI,MATCH($R$2&amp;"_"&amp;$B68,データシート2!$A$1:$SI$1,0),0)</f>
        <v>3.7229999999999999</v>
      </c>
      <c r="Z68" s="925">
        <f>VLOOKUP($D$3&amp;"_"&amp;Z$3,データシート2!$A:$SI,MATCH($R$2&amp;"_"&amp;$B68,データシート2!$A$1:$SI$1,0),0)</f>
        <v>3.3889999999999998</v>
      </c>
      <c r="AA68" s="925">
        <f>VLOOKUP($D$3&amp;"_"&amp;AA$3,データシート2!$A:$SI,MATCH($R$2&amp;"_"&amp;$B68,データシート2!$A$1:$SI$1,0),0)</f>
        <v>2.5979999999999999</v>
      </c>
      <c r="AB68" s="926">
        <f>VLOOKUP($D$3&amp;"_"&amp;AB$3,データシート2!$A:$SI,MATCH($R$2&amp;"_"&amp;$B68,データシート2!$A$1:$SI$1,0),0)</f>
        <v>2.9409999999999998</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1</v>
      </c>
      <c r="M74" s="767">
        <f>VLOOKUP($D$3&amp;"_"&amp;M$3,データシート2!$A:$SI,MATCH($G$2&amp;"_"&amp;$C74,データシート2!$A$1:$SI$1,0),0)</f>
        <v>2</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4.452</v>
      </c>
      <c r="X74" s="938">
        <f>VLOOKUP($D$3&amp;"_"&amp;X$3,データシート2!$A:$SI,MATCH($R$2&amp;"_"&amp;$C74,データシート2!$A$1:$SI$1,0),0)</f>
        <v>7.8970000000000002</v>
      </c>
      <c r="Y74" s="938">
        <f>VLOOKUP($D$3&amp;"_"&amp;Y$3,データシート2!$A:$SI,MATCH($R$2&amp;"_"&amp;$C74,データシート2!$A$1:$SI$1,0),0)</f>
        <v>3.7229999999999999</v>
      </c>
      <c r="Z74" s="938">
        <f>VLOOKUP($D$3&amp;"_"&amp;Z$3,データシート2!$A:$SI,MATCH($R$2&amp;"_"&amp;$C74,データシート2!$A$1:$SI$1,0),0)</f>
        <v>3.3889999999999998</v>
      </c>
      <c r="AA74" s="938">
        <f>VLOOKUP($D$3&amp;"_"&amp;AA$3,データシート2!$A:$SI,MATCH($R$2&amp;"_"&amp;$C74,データシート2!$A$1:$SI$1,0),0)</f>
        <v>2.5979999999999999</v>
      </c>
      <c r="AB74" s="939">
        <f>VLOOKUP($D$3&amp;"_"&amp;AB$3,データシート2!$A:$SI,MATCH($R$2&amp;"_"&amp;$C74,データシート2!$A$1:$SI$1,0),0)</f>
        <v>2.9409999999999998</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4</v>
      </c>
      <c r="H77" s="734">
        <f>VLOOKUP($D$3&amp;"_"&amp;H$3,データシート2!$A:$SI,MATCH($G$2&amp;"_"&amp;$B77,データシート2!$A$1:$SI$1,0),0)</f>
        <v>4</v>
      </c>
      <c r="I77" s="734">
        <f>VLOOKUP($D$3&amp;"_"&amp;I$3,データシート2!$A:$SI,MATCH($G$2&amp;"_"&amp;$B77,データシート2!$A$1:$SI$1,0),0)</f>
        <v>4</v>
      </c>
      <c r="J77" s="734">
        <f>VLOOKUP($D$3&amp;"_"&amp;J$3,データシート2!$A:$SI,MATCH($G$2&amp;"_"&amp;$B77,データシート2!$A$1:$SI$1,0),0)</f>
        <v>4</v>
      </c>
      <c r="K77" s="735">
        <f>VLOOKUP($D$3&amp;"_"&amp;K$3,データシート2!$A:$SI,MATCH($G$2&amp;"_"&amp;$B77,データシート2!$A$1:$SI$1,0),0)</f>
        <v>4</v>
      </c>
      <c r="L77" s="735">
        <f>VLOOKUP($D$3&amp;"_"&amp;L$3,データシート2!$A:$SI,MATCH($G$2&amp;"_"&amp;$B77,データシート2!$A$1:$SI$1,0),0)</f>
        <v>4</v>
      </c>
      <c r="M77" s="735">
        <f>VLOOKUP($D$3&amp;"_"&amp;M$3,データシート2!$A:$SI,MATCH($G$2&amp;"_"&amp;$B77,データシート2!$A$1:$SI$1,0),0)</f>
        <v>4</v>
      </c>
      <c r="N77" s="735">
        <f>VLOOKUP($D$3&amp;"_"&amp;N$3,データシート2!$A:$SI,MATCH($G$2&amp;"_"&amp;$B77,データシート2!$A$1:$SI$1,0),0)</f>
        <v>4</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3</v>
      </c>
      <c r="R77" s="924">
        <f>VLOOKUP($D$3&amp;"_"&amp;R$3,データシート2!$A:$SI,MATCH($R$2&amp;"_"&amp;$B77,データシート2!$A$1:$SI$1,0),0)</f>
        <v>24.013999999999999</v>
      </c>
      <c r="S77" s="925">
        <f>VLOOKUP($D$3&amp;"_"&amp;S$3,データシート2!$A:$SI,MATCH($R$2&amp;"_"&amp;$B77,データシート2!$A$1:$SI$1,0),0)</f>
        <v>25.574000000000002</v>
      </c>
      <c r="T77" s="925">
        <f>VLOOKUP($D$3&amp;"_"&amp;T$3,データシート2!$A:$SI,MATCH($R$2&amp;"_"&amp;$B77,データシート2!$A$1:$SI$1,0),0)</f>
        <v>27.349</v>
      </c>
      <c r="U77" s="925">
        <f>VLOOKUP($D$3&amp;"_"&amp;U$3,データシート2!$A:$SI,MATCH($R$2&amp;"_"&amp;$B77,データシート2!$A$1:$SI$1,0),0)</f>
        <v>25.538</v>
      </c>
      <c r="V77" s="925">
        <f>VLOOKUP($D$3&amp;"_"&amp;V$3,データシート2!$A:$SI,MATCH($R$2&amp;"_"&amp;$B77,データシート2!$A$1:$SI$1,0),0)</f>
        <v>23.41</v>
      </c>
      <c r="W77" s="925">
        <f>VLOOKUP($D$3&amp;"_"&amp;W$3,データシート2!$A:$SI,MATCH($R$2&amp;"_"&amp;$B77,データシート2!$A$1:$SI$1,0),0)</f>
        <v>22.192</v>
      </c>
      <c r="X77" s="925">
        <f>VLOOKUP($D$3&amp;"_"&amp;X$3,データシート2!$A:$SI,MATCH($R$2&amp;"_"&amp;$B77,データシート2!$A$1:$SI$1,0),0)</f>
        <v>21.003</v>
      </c>
      <c r="Y77" s="925">
        <f>VLOOKUP($D$3&amp;"_"&amp;Y$3,データシート2!$A:$SI,MATCH($R$2&amp;"_"&amp;$B77,データシート2!$A$1:$SI$1,0),0)</f>
        <v>20.533999999999999</v>
      </c>
      <c r="Z77" s="925">
        <f>VLOOKUP($D$3&amp;"_"&amp;Z$3,データシート2!$A:$SI,MATCH($R$2&amp;"_"&amp;$B77,データシート2!$A$1:$SI$1,0),0)</f>
        <v>13.772</v>
      </c>
      <c r="AA77" s="925">
        <f>VLOOKUP($D$3&amp;"_"&amp;AA$3,データシート2!$A:$SI,MATCH($R$2&amp;"_"&amp;$B77,データシート2!$A$1:$SI$1,0),0)</f>
        <v>13.281000000000001</v>
      </c>
      <c r="AB77" s="926">
        <f>VLOOKUP($D$3&amp;"_"&amp;AB$3,データシート2!$A:$SI,MATCH($R$2&amp;"_"&amp;$B77,データシート2!$A$1:$SI$1,0),0)</f>
        <v>13.403</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4</v>
      </c>
      <c r="H84" s="766">
        <f>VLOOKUP($D$3&amp;"_"&amp;H$3,データシート2!$A:$SI,MATCH($G$2&amp;"_"&amp;$C84,データシート2!$A$1:$SI$1,0),0)</f>
        <v>4</v>
      </c>
      <c r="I84" s="766">
        <f>VLOOKUP($D$3&amp;"_"&amp;I$3,データシート2!$A:$SI,MATCH($G$2&amp;"_"&amp;$C84,データシート2!$A$1:$SI$1,0),0)</f>
        <v>4</v>
      </c>
      <c r="J84" s="766">
        <f>VLOOKUP($D$3&amp;"_"&amp;J$3,データシート2!$A:$SI,MATCH($G$2&amp;"_"&amp;$C84,データシート2!$A$1:$SI$1,0),0)</f>
        <v>4</v>
      </c>
      <c r="K84" s="767">
        <f>VLOOKUP($D$3&amp;"_"&amp;K$3,データシート2!$A:$SI,MATCH($G$2&amp;"_"&amp;$C84,データシート2!$A$1:$SI$1,0),0)</f>
        <v>4</v>
      </c>
      <c r="L84" s="767">
        <f>VLOOKUP($D$3&amp;"_"&amp;L$3,データシート2!$A:$SI,MATCH($G$2&amp;"_"&amp;$C84,データシート2!$A$1:$SI$1,0),0)</f>
        <v>4</v>
      </c>
      <c r="M84" s="767">
        <f>VLOOKUP($D$3&amp;"_"&amp;M$3,データシート2!$A:$SI,MATCH($G$2&amp;"_"&amp;$C84,データシート2!$A$1:$SI$1,0),0)</f>
        <v>4</v>
      </c>
      <c r="N84" s="767">
        <f>VLOOKUP($D$3&amp;"_"&amp;N$3,データシート2!$A:$SI,MATCH($G$2&amp;"_"&amp;$C84,データシート2!$A$1:$SI$1,0),0)</f>
        <v>4</v>
      </c>
      <c r="O84" s="767">
        <f>VLOOKUP($D$3&amp;"_"&amp;O$3,データシート2!$A:$SI,MATCH($G$2&amp;"_"&amp;$C84,データシート2!$A$1:$SI$1,0),0)</f>
        <v>3</v>
      </c>
      <c r="P84" s="767">
        <f>VLOOKUP($D$3&amp;"_"&amp;P$3,データシート2!$A:$SI,MATCH($G$2&amp;"_"&amp;$C84,データシート2!$A$1:$SI$1,0),0)</f>
        <v>3</v>
      </c>
      <c r="Q84" s="768">
        <f>VLOOKUP($D$3&amp;"_"&amp;Q$3,データシート2!$A:$SI,MATCH($G$2&amp;"_"&amp;$C84,データシート2!$A$1:$SI$1,0),0)</f>
        <v>3</v>
      </c>
      <c r="R84" s="937">
        <f>VLOOKUP($D$3&amp;"_"&amp;R$3,データシート2!$A:$SI,MATCH($R$2&amp;"_"&amp;$C84,データシート2!$A$1:$SI$1,0),0)</f>
        <v>24.013999999999999</v>
      </c>
      <c r="S84" s="938">
        <f>VLOOKUP($D$3&amp;"_"&amp;S$3,データシート2!$A:$SI,MATCH($R$2&amp;"_"&amp;$C84,データシート2!$A$1:$SI$1,0),0)</f>
        <v>25.574000000000002</v>
      </c>
      <c r="T84" s="938">
        <f>VLOOKUP($D$3&amp;"_"&amp;T$3,データシート2!$A:$SI,MATCH($R$2&amp;"_"&amp;$C84,データシート2!$A$1:$SI$1,0),0)</f>
        <v>27.349</v>
      </c>
      <c r="U84" s="938">
        <f>VLOOKUP($D$3&amp;"_"&amp;U$3,データシート2!$A:$SI,MATCH($R$2&amp;"_"&amp;$C84,データシート2!$A$1:$SI$1,0),0)</f>
        <v>25.538</v>
      </c>
      <c r="V84" s="938">
        <f>VLOOKUP($D$3&amp;"_"&amp;V$3,データシート2!$A:$SI,MATCH($R$2&amp;"_"&amp;$C84,データシート2!$A$1:$SI$1,0),0)</f>
        <v>23.41</v>
      </c>
      <c r="W84" s="938">
        <f>VLOOKUP($D$3&amp;"_"&amp;W$3,データシート2!$A:$SI,MATCH($R$2&amp;"_"&amp;$C84,データシート2!$A$1:$SI$1,0),0)</f>
        <v>22.192</v>
      </c>
      <c r="X84" s="938">
        <f>VLOOKUP($D$3&amp;"_"&amp;X$3,データシート2!$A:$SI,MATCH($R$2&amp;"_"&amp;$C84,データシート2!$A$1:$SI$1,0),0)</f>
        <v>21.003</v>
      </c>
      <c r="Y84" s="938">
        <f>VLOOKUP($D$3&amp;"_"&amp;Y$3,データシート2!$A:$SI,MATCH($R$2&amp;"_"&amp;$C84,データシート2!$A$1:$SI$1,0),0)</f>
        <v>20.533999999999999</v>
      </c>
      <c r="Z84" s="938">
        <f>VLOOKUP($D$3&amp;"_"&amp;Z$3,データシート2!$A:$SI,MATCH($R$2&amp;"_"&amp;$C84,データシート2!$A$1:$SI$1,0),0)</f>
        <v>13.772</v>
      </c>
      <c r="AA84" s="938">
        <f>VLOOKUP($D$3&amp;"_"&amp;AA$3,データシート2!$A:$SI,MATCH($R$2&amp;"_"&amp;$C84,データシート2!$A$1:$SI$1,0),0)</f>
        <v>13.281000000000001</v>
      </c>
      <c r="AB84" s="939">
        <f>VLOOKUP($D$3&amp;"_"&amp;AB$3,データシート2!$A:$SI,MATCH($R$2&amp;"_"&amp;$C84,データシート2!$A$1:$SI$1,0),0)</f>
        <v>13.403</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1</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4.1760000000000002</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1</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4.1760000000000002</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3</v>
      </c>
      <c r="H97" s="734">
        <f>VLOOKUP($D$3&amp;"_"&amp;H$3,データシート2!$A:$SI,MATCH($G$2&amp;"_"&amp;$B97,データシート2!$A$1:$SI$1,0),0)</f>
        <v>3</v>
      </c>
      <c r="I97" s="734">
        <f>VLOOKUP($D$3&amp;"_"&amp;I$3,データシート2!$A:$SI,MATCH($G$2&amp;"_"&amp;$B97,データシート2!$A$1:$SI$1,0),0)</f>
        <v>4</v>
      </c>
      <c r="J97" s="734">
        <f>VLOOKUP($D$3&amp;"_"&amp;J$3,データシート2!$A:$SI,MATCH($G$2&amp;"_"&amp;$B97,データシート2!$A$1:$SI$1,0),0)</f>
        <v>4</v>
      </c>
      <c r="K97" s="735">
        <f>VLOOKUP($D$3&amp;"_"&amp;K$3,データシート2!$A:$SI,MATCH($G$2&amp;"_"&amp;$B97,データシート2!$A$1:$SI$1,0),0)</f>
        <v>4</v>
      </c>
      <c r="L97" s="735">
        <f>VLOOKUP($D$3&amp;"_"&amp;L$3,データシート2!$A:$SI,MATCH($G$2&amp;"_"&amp;$B97,データシート2!$A$1:$SI$1,0),0)</f>
        <v>3</v>
      </c>
      <c r="M97" s="735">
        <f>VLOOKUP($D$3&amp;"_"&amp;M$3,データシート2!$A:$SI,MATCH($G$2&amp;"_"&amp;$B97,データシート2!$A$1:$SI$1,0),0)</f>
        <v>3</v>
      </c>
      <c r="N97" s="735">
        <f>VLOOKUP($D$3&amp;"_"&amp;N$3,データシート2!$A:$SI,MATCH($G$2&amp;"_"&amp;$B97,データシート2!$A$1:$SI$1,0),0)</f>
        <v>3</v>
      </c>
      <c r="O97" s="735">
        <f>VLOOKUP($D$3&amp;"_"&amp;O$3,データシート2!$A:$SI,MATCH($G$2&amp;"_"&amp;$B97,データシート2!$A$1:$SI$1,0),0)</f>
        <v>2</v>
      </c>
      <c r="P97" s="735">
        <f>VLOOKUP($D$3&amp;"_"&amp;P$3,データシート2!$A:$SI,MATCH($G$2&amp;"_"&amp;$B97,データシート2!$A$1:$SI$1,0),0)</f>
        <v>3</v>
      </c>
      <c r="Q97" s="736">
        <f>VLOOKUP($D$3&amp;"_"&amp;Q$3,データシート2!$A:$SI,MATCH($G$2&amp;"_"&amp;$B97,データシート2!$A$1:$SI$1,0),0)</f>
        <v>3</v>
      </c>
      <c r="R97" s="924">
        <f>VLOOKUP($D$3&amp;"_"&amp;R$3,データシート2!$A:$SI,MATCH($R$2&amp;"_"&amp;$B97,データシート2!$A$1:$SI$1,0),0)</f>
        <v>14.5</v>
      </c>
      <c r="S97" s="925">
        <f>VLOOKUP($D$3&amp;"_"&amp;S$3,データシート2!$A:$SI,MATCH($R$2&amp;"_"&amp;$B97,データシート2!$A$1:$SI$1,0),0)</f>
        <v>16.91</v>
      </c>
      <c r="T97" s="925">
        <f>VLOOKUP($D$3&amp;"_"&amp;T$3,データシート2!$A:$SI,MATCH($R$2&amp;"_"&amp;$B97,データシート2!$A$1:$SI$1,0),0)</f>
        <v>23.826000000000001</v>
      </c>
      <c r="U97" s="925">
        <f>VLOOKUP($D$3&amp;"_"&amp;U$3,データシート2!$A:$SI,MATCH($R$2&amp;"_"&amp;$B97,データシート2!$A$1:$SI$1,0),0)</f>
        <v>21.571000000000002</v>
      </c>
      <c r="V97" s="925">
        <f>VLOOKUP($D$3&amp;"_"&amp;V$3,データシート2!$A:$SI,MATCH($R$2&amp;"_"&amp;$B97,データシート2!$A$1:$SI$1,0),0)</f>
        <v>20.864999999999998</v>
      </c>
      <c r="W97" s="925">
        <f>VLOOKUP($D$3&amp;"_"&amp;W$3,データシート2!$A:$SI,MATCH($R$2&amp;"_"&amp;$B97,データシート2!$A$1:$SI$1,0),0)</f>
        <v>16.776</v>
      </c>
      <c r="X97" s="925">
        <f>VLOOKUP($D$3&amp;"_"&amp;X$3,データシート2!$A:$SI,MATCH($R$2&amp;"_"&amp;$B97,データシート2!$A$1:$SI$1,0),0)</f>
        <v>16.132000000000001</v>
      </c>
      <c r="Y97" s="925">
        <f>VLOOKUP($D$3&amp;"_"&amp;Y$3,データシート2!$A:$SI,MATCH($R$2&amp;"_"&amp;$B97,データシート2!$A$1:$SI$1,0),0)</f>
        <v>15.648</v>
      </c>
      <c r="Z97" s="925">
        <f>VLOOKUP($D$3&amp;"_"&amp;Z$3,データシート2!$A:$SI,MATCH($R$2&amp;"_"&amp;$B97,データシート2!$A$1:$SI$1,0),0)</f>
        <v>8.9260000000000002</v>
      </c>
      <c r="AA97" s="925">
        <f>VLOOKUP($D$3&amp;"_"&amp;AA$3,データシート2!$A:$SI,MATCH($R$2&amp;"_"&amp;$B97,データシート2!$A$1:$SI$1,0),0)</f>
        <v>12.32</v>
      </c>
      <c r="AB97" s="926">
        <f>VLOOKUP($D$3&amp;"_"&amp;AB$3,データシート2!$A:$SI,MATCH($R$2&amp;"_"&amp;$B97,データシート2!$A$1:$SI$1,0),0)</f>
        <v>12.163</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3</v>
      </c>
      <c r="H99" s="766">
        <f>VLOOKUP($D$3&amp;"_"&amp;H$3,データシート2!$A:$SI,MATCH($G$2&amp;"_"&amp;$C99,データシート2!$A$1:$SI$1,0),0)</f>
        <v>3</v>
      </c>
      <c r="I99" s="766">
        <f>VLOOKUP($D$3&amp;"_"&amp;I$3,データシート2!$A:$SI,MATCH($G$2&amp;"_"&amp;$C99,データシート2!$A$1:$SI$1,0),0)</f>
        <v>4</v>
      </c>
      <c r="J99" s="766">
        <f>VLOOKUP($D$3&amp;"_"&amp;J$3,データシート2!$A:$SI,MATCH($G$2&amp;"_"&amp;$C99,データシート2!$A$1:$SI$1,0),0)</f>
        <v>4</v>
      </c>
      <c r="K99" s="767">
        <f>VLOOKUP($D$3&amp;"_"&amp;K$3,データシート2!$A:$SI,MATCH($G$2&amp;"_"&amp;$C99,データシート2!$A$1:$SI$1,0),0)</f>
        <v>4</v>
      </c>
      <c r="L99" s="767">
        <f>VLOOKUP($D$3&amp;"_"&amp;L$3,データシート2!$A:$SI,MATCH($G$2&amp;"_"&amp;$C99,データシート2!$A$1:$SI$1,0),0)</f>
        <v>3</v>
      </c>
      <c r="M99" s="767">
        <f>VLOOKUP($D$3&amp;"_"&amp;M$3,データシート2!$A:$SI,MATCH($G$2&amp;"_"&amp;$C99,データシート2!$A$1:$SI$1,0),0)</f>
        <v>3</v>
      </c>
      <c r="N99" s="767">
        <f>VLOOKUP($D$3&amp;"_"&amp;N$3,データシート2!$A:$SI,MATCH($G$2&amp;"_"&amp;$C99,データシート2!$A$1:$SI$1,0),0)</f>
        <v>3</v>
      </c>
      <c r="O99" s="767">
        <f>VLOOKUP($D$3&amp;"_"&amp;O$3,データシート2!$A:$SI,MATCH($G$2&amp;"_"&amp;$C99,データシート2!$A$1:$SI$1,0),0)</f>
        <v>2</v>
      </c>
      <c r="P99" s="767">
        <f>VLOOKUP($D$3&amp;"_"&amp;P$3,データシート2!$A:$SI,MATCH($G$2&amp;"_"&amp;$C99,データシート2!$A$1:$SI$1,0),0)</f>
        <v>3</v>
      </c>
      <c r="Q99" s="768">
        <f>VLOOKUP($D$3&amp;"_"&amp;Q$3,データシート2!$A:$SI,MATCH($G$2&amp;"_"&amp;$C99,データシート2!$A$1:$SI$1,0),0)</f>
        <v>3</v>
      </c>
      <c r="R99" s="937">
        <f>VLOOKUP($D$3&amp;"_"&amp;R$3,データシート2!$A:$SI,MATCH($R$2&amp;"_"&amp;$C99,データシート2!$A$1:$SI$1,0),0)</f>
        <v>14.5</v>
      </c>
      <c r="S99" s="938">
        <f>VLOOKUP($D$3&amp;"_"&amp;S$3,データシート2!$A:$SI,MATCH($R$2&amp;"_"&amp;$C99,データシート2!$A$1:$SI$1,0),0)</f>
        <v>16.91</v>
      </c>
      <c r="T99" s="938">
        <f>VLOOKUP($D$3&amp;"_"&amp;T$3,データシート2!$A:$SI,MATCH($R$2&amp;"_"&amp;$C99,データシート2!$A$1:$SI$1,0),0)</f>
        <v>23.826000000000001</v>
      </c>
      <c r="U99" s="938">
        <f>VLOOKUP($D$3&amp;"_"&amp;U$3,データシート2!$A:$SI,MATCH($R$2&amp;"_"&amp;$C99,データシート2!$A$1:$SI$1,0),0)</f>
        <v>21.571000000000002</v>
      </c>
      <c r="V99" s="938">
        <f>VLOOKUP($D$3&amp;"_"&amp;V$3,データシート2!$A:$SI,MATCH($R$2&amp;"_"&amp;$C99,データシート2!$A$1:$SI$1,0),0)</f>
        <v>20.864999999999998</v>
      </c>
      <c r="W99" s="938">
        <f>VLOOKUP($D$3&amp;"_"&amp;W$3,データシート2!$A:$SI,MATCH($R$2&amp;"_"&amp;$C99,データシート2!$A$1:$SI$1,0),0)</f>
        <v>16.776</v>
      </c>
      <c r="X99" s="938">
        <f>VLOOKUP($D$3&amp;"_"&amp;X$3,データシート2!$A:$SI,MATCH($R$2&amp;"_"&amp;$C99,データシート2!$A$1:$SI$1,0),0)</f>
        <v>16.132000000000001</v>
      </c>
      <c r="Y99" s="938">
        <f>VLOOKUP($D$3&amp;"_"&amp;Y$3,データシート2!$A:$SI,MATCH($R$2&amp;"_"&amp;$C99,データシート2!$A$1:$SI$1,0),0)</f>
        <v>15.648</v>
      </c>
      <c r="Z99" s="938">
        <f>VLOOKUP($D$3&amp;"_"&amp;Z$3,データシート2!$A:$SI,MATCH($R$2&amp;"_"&amp;$C99,データシート2!$A$1:$SI$1,0),0)</f>
        <v>8.9260000000000002</v>
      </c>
      <c r="AA99" s="938">
        <f>VLOOKUP($D$3&amp;"_"&amp;AA$3,データシート2!$A:$SI,MATCH($R$2&amp;"_"&amp;$C99,データシート2!$A$1:$SI$1,0),0)</f>
        <v>12.32</v>
      </c>
      <c r="AB99" s="939">
        <f>VLOOKUP($D$3&amp;"_"&amp;AB$3,データシート2!$A:$SI,MATCH($R$2&amp;"_"&amp;$C99,データシート2!$A$1:$SI$1,0),0)</f>
        <v>12.163</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5.2469999999999999</v>
      </c>
      <c r="S101" s="925">
        <f>VLOOKUP($D$3&amp;"_"&amp;S$3,データシート2!$A:$SI,MATCH($R$2&amp;"_"&amp;$B101,データシート2!$A$1:$SI$1,0),0)</f>
        <v>6.758</v>
      </c>
      <c r="T101" s="925">
        <f>VLOOKUP($D$3&amp;"_"&amp;T$3,データシート2!$A:$SI,MATCH($R$2&amp;"_"&amp;$B101,データシート2!$A$1:$SI$1,0),0)</f>
        <v>7.6719999999999997</v>
      </c>
      <c r="U101" s="925">
        <f>VLOOKUP($D$3&amp;"_"&amp;U$3,データシート2!$A:$SI,MATCH($R$2&amp;"_"&amp;$B101,データシート2!$A$1:$SI$1,0),0)</f>
        <v>7.4059999999999997</v>
      </c>
      <c r="V101" s="925">
        <f>VLOOKUP($D$3&amp;"_"&amp;V$3,データシート2!$A:$SI,MATCH($R$2&amp;"_"&amp;$B101,データシート2!$A$1:$SI$1,0),0)</f>
        <v>6.5810000000000004</v>
      </c>
      <c r="W101" s="925">
        <f>VLOOKUP($D$3&amp;"_"&amp;W$3,データシート2!$A:$SI,MATCH($R$2&amp;"_"&amp;$B101,データシート2!$A$1:$SI$1,0),0)</f>
        <v>7.1479999999999997</v>
      </c>
      <c r="X101" s="925">
        <f>VLOOKUP($D$3&amp;"_"&amp;X$3,データシート2!$A:$SI,MATCH($R$2&amp;"_"&amp;$B101,データシート2!$A$1:$SI$1,0),0)</f>
        <v>7.2610000000000001</v>
      </c>
      <c r="Y101" s="925">
        <f>VLOOKUP($D$3&amp;"_"&amp;Y$3,データシート2!$A:$SI,MATCH($R$2&amp;"_"&amp;$B101,データシート2!$A$1:$SI$1,0),0)</f>
        <v>8.4429999999999996</v>
      </c>
      <c r="Z101" s="925">
        <f>VLOOKUP($D$3&amp;"_"&amp;Z$3,データシート2!$A:$SI,MATCH($R$2&amp;"_"&amp;$B101,データシート2!$A$1:$SI$1,0),0)</f>
        <v>8.2260000000000009</v>
      </c>
      <c r="AA101" s="925">
        <f>VLOOKUP($D$3&amp;"_"&amp;AA$3,データシート2!$A:$SI,MATCH($R$2&amp;"_"&amp;$B101,データシート2!$A$1:$SI$1,0),0)</f>
        <v>6.09</v>
      </c>
      <c r="AB101" s="926">
        <f>VLOOKUP($D$3&amp;"_"&amp;AB$3,データシート2!$A:$SI,MATCH($R$2&amp;"_"&amp;$B101,データシート2!$A$1:$SI$1,0),0)</f>
        <v>6.5730000000000004</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5.2469999999999999</v>
      </c>
      <c r="S102" s="928">
        <f>VLOOKUP($D$3&amp;"_"&amp;S$3,データシート2!$A:$SI,MATCH($R$2&amp;"_"&amp;$C102,データシート2!$A$1:$SI$1,0),0)</f>
        <v>6.758</v>
      </c>
      <c r="T102" s="928">
        <f>VLOOKUP($D$3&amp;"_"&amp;T$3,データシート2!$A:$SI,MATCH($R$2&amp;"_"&amp;$C102,データシート2!$A$1:$SI$1,0),0)</f>
        <v>7.6719999999999997</v>
      </c>
      <c r="U102" s="928">
        <f>VLOOKUP($D$3&amp;"_"&amp;U$3,データシート2!$A:$SI,MATCH($R$2&amp;"_"&amp;$C102,データシート2!$A$1:$SI$1,0),0)</f>
        <v>7.4059999999999997</v>
      </c>
      <c r="V102" s="928">
        <f>VLOOKUP($D$3&amp;"_"&amp;V$3,データシート2!$A:$SI,MATCH($R$2&amp;"_"&amp;$C102,データシート2!$A$1:$SI$1,0),0)</f>
        <v>6.5810000000000004</v>
      </c>
      <c r="W102" s="928">
        <f>VLOOKUP($D$3&amp;"_"&amp;W$3,データシート2!$A:$SI,MATCH($R$2&amp;"_"&amp;$C102,データシート2!$A$1:$SI$1,0),0)</f>
        <v>7.1479999999999997</v>
      </c>
      <c r="X102" s="928">
        <f>VLOOKUP($D$3&amp;"_"&amp;X$3,データシート2!$A:$SI,MATCH($R$2&amp;"_"&amp;$C102,データシート2!$A$1:$SI$1,0),0)</f>
        <v>7.2610000000000001</v>
      </c>
      <c r="Y102" s="928">
        <f>VLOOKUP($D$3&amp;"_"&amp;Y$3,データシート2!$A:$SI,MATCH($R$2&amp;"_"&amp;$C102,データシート2!$A$1:$SI$1,0),0)</f>
        <v>8.4429999999999996</v>
      </c>
      <c r="Z102" s="928">
        <f>VLOOKUP($D$3&amp;"_"&amp;Z$3,データシート2!$A:$SI,MATCH($R$2&amp;"_"&amp;$C102,データシート2!$A$1:$SI$1,0),0)</f>
        <v>8.2260000000000009</v>
      </c>
      <c r="AA102" s="928">
        <f>VLOOKUP($D$3&amp;"_"&amp;AA$3,データシート2!$A:$SI,MATCH($R$2&amp;"_"&amp;$C102,データシート2!$A$1:$SI$1,0),0)</f>
        <v>6.09</v>
      </c>
      <c r="AB102" s="929">
        <f>VLOOKUP($D$3&amp;"_"&amp;AB$3,データシート2!$A:$SI,MATCH($R$2&amp;"_"&amp;$C102,データシート2!$A$1:$SI$1,0),0)</f>
        <v>6.5730000000000004</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5.09</v>
      </c>
      <c r="S110" s="925">
        <f>VLOOKUP($D$3&amp;"_"&amp;S$3,データシート2!$A:$SI,MATCH($R$2&amp;"_"&amp;$B110,データシート2!$A$1:$SI$1,0),0)</f>
        <v>5.47</v>
      </c>
      <c r="T110" s="925">
        <f>VLOOKUP($D$3&amp;"_"&amp;T$3,データシート2!$A:$SI,MATCH($R$2&amp;"_"&amp;$B110,データシート2!$A$1:$SI$1,0),0)</f>
        <v>5.1779999999999999</v>
      </c>
      <c r="U110" s="925">
        <f>VLOOKUP($D$3&amp;"_"&amp;U$3,データシート2!$A:$SI,MATCH($R$2&amp;"_"&amp;$B110,データシート2!$A$1:$SI$1,0),0)</f>
        <v>4.6740000000000004</v>
      </c>
      <c r="V110" s="925">
        <f>VLOOKUP($D$3&amp;"_"&amp;V$3,データシート2!$A:$SI,MATCH($R$2&amp;"_"&amp;$B110,データシート2!$A$1:$SI$1,0),0)</f>
        <v>4.6280000000000001</v>
      </c>
      <c r="W110" s="925">
        <f>VLOOKUP($D$3&amp;"_"&amp;W$3,データシート2!$A:$SI,MATCH($R$2&amp;"_"&amp;$B110,データシート2!$A$1:$SI$1,0),0)</f>
        <v>4.2370000000000001</v>
      </c>
      <c r="X110" s="925">
        <f>VLOOKUP($D$3&amp;"_"&amp;X$3,データシート2!$A:$SI,MATCH($R$2&amp;"_"&amp;$B110,データシート2!$A$1:$SI$1,0),0)</f>
        <v>4.2430000000000003</v>
      </c>
      <c r="Y110" s="925">
        <f>VLOOKUP($D$3&amp;"_"&amp;Y$3,データシート2!$A:$SI,MATCH($R$2&amp;"_"&amp;$B110,データシート2!$A$1:$SI$1,0),0)</f>
        <v>4.0759999999999996</v>
      </c>
      <c r="Z110" s="925">
        <f>VLOOKUP($D$3&amp;"_"&amp;Z$3,データシート2!$A:$SI,MATCH($R$2&amp;"_"&amp;$B110,データシート2!$A$1:$SI$1,0),0)</f>
        <v>4.1390000000000002</v>
      </c>
      <c r="AA110" s="925">
        <f>VLOOKUP($D$3&amp;"_"&amp;AA$3,データシート2!$A:$SI,MATCH($R$2&amp;"_"&amp;$B110,データシート2!$A$1:$SI$1,0),0)</f>
        <v>3.9790000000000001</v>
      </c>
      <c r="AB110" s="926">
        <f>VLOOKUP($D$3&amp;"_"&amp;AB$3,データシート2!$A:$SI,MATCH($R$2&amp;"_"&amp;$B110,データシート2!$A$1:$SI$1,0),0)</f>
        <v>4.1189999999999998</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5.09</v>
      </c>
      <c r="S111" s="928">
        <f>VLOOKUP($D$3&amp;"_"&amp;S$3,データシート2!$A:$SI,MATCH($R$2&amp;"_"&amp;$C111,データシート2!$A$1:$SI$1,0),0)</f>
        <v>5.47</v>
      </c>
      <c r="T111" s="928">
        <f>VLOOKUP($D$3&amp;"_"&amp;T$3,データシート2!$A:$SI,MATCH($R$2&amp;"_"&amp;$C111,データシート2!$A$1:$SI$1,0),0)</f>
        <v>5.1779999999999999</v>
      </c>
      <c r="U111" s="928">
        <f>VLOOKUP($D$3&amp;"_"&amp;U$3,データシート2!$A:$SI,MATCH($R$2&amp;"_"&amp;$C111,データシート2!$A$1:$SI$1,0),0)</f>
        <v>4.6740000000000004</v>
      </c>
      <c r="V111" s="928">
        <f>VLOOKUP($D$3&amp;"_"&amp;V$3,データシート2!$A:$SI,MATCH($R$2&amp;"_"&amp;$C111,データシート2!$A$1:$SI$1,0),0)</f>
        <v>4.6280000000000001</v>
      </c>
      <c r="W111" s="928">
        <f>VLOOKUP($D$3&amp;"_"&amp;W$3,データシート2!$A:$SI,MATCH($R$2&amp;"_"&amp;$C111,データシート2!$A$1:$SI$1,0),0)</f>
        <v>4.2370000000000001</v>
      </c>
      <c r="X111" s="928">
        <f>VLOOKUP($D$3&amp;"_"&amp;X$3,データシート2!$A:$SI,MATCH($R$2&amp;"_"&amp;$C111,データシート2!$A$1:$SI$1,0),0)</f>
        <v>4.2430000000000003</v>
      </c>
      <c r="Y111" s="928">
        <f>VLOOKUP($D$3&amp;"_"&amp;Y$3,データシート2!$A:$SI,MATCH($R$2&amp;"_"&amp;$C111,データシート2!$A$1:$SI$1,0),0)</f>
        <v>4.0759999999999996</v>
      </c>
      <c r="Z111" s="928">
        <f>VLOOKUP($D$3&amp;"_"&amp;Z$3,データシート2!$A:$SI,MATCH($R$2&amp;"_"&amp;$C111,データシート2!$A$1:$SI$1,0),0)</f>
        <v>4.1390000000000002</v>
      </c>
      <c r="AA111" s="928">
        <f>VLOOKUP($D$3&amp;"_"&amp;AA$3,データシート2!$A:$SI,MATCH($R$2&amp;"_"&amp;$C111,データシート2!$A$1:$SI$1,0),0)</f>
        <v>3.9790000000000001</v>
      </c>
      <c r="AB111" s="929">
        <f>VLOOKUP($D$3&amp;"_"&amp;AB$3,データシート2!$A:$SI,MATCH($R$2&amp;"_"&amp;$C111,データシート2!$A$1:$SI$1,0),0)</f>
        <v>4.1189999999999998</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5</v>
      </c>
      <c r="H114" s="734">
        <f>VLOOKUP($D$3&amp;"_"&amp;H$3,データシート2!$A:$SI,MATCH($G$2&amp;"_"&amp;$B114,データシート2!$A$1:$SI$1,0),0)</f>
        <v>5</v>
      </c>
      <c r="I114" s="734">
        <f>VLOOKUP($D$3&amp;"_"&amp;I$3,データシート2!$A:$SI,MATCH($G$2&amp;"_"&amp;$B114,データシート2!$A$1:$SI$1,0),0)</f>
        <v>4</v>
      </c>
      <c r="J114" s="734">
        <f>VLOOKUP($D$3&amp;"_"&amp;J$3,データシート2!$A:$SI,MATCH($G$2&amp;"_"&amp;$B114,データシート2!$A$1:$SI$1,0),0)</f>
        <v>4</v>
      </c>
      <c r="K114" s="735">
        <f>VLOOKUP($D$3&amp;"_"&amp;K$3,データシート2!$A:$SI,MATCH($G$2&amp;"_"&amp;$B114,データシート2!$A$1:$SI$1,0),0)</f>
        <v>4</v>
      </c>
      <c r="L114" s="735">
        <f>VLOOKUP($D$3&amp;"_"&amp;L$3,データシート2!$A:$SI,MATCH($G$2&amp;"_"&amp;$B114,データシート2!$A$1:$SI$1,0),0)</f>
        <v>4</v>
      </c>
      <c r="M114" s="735">
        <f>VLOOKUP($D$3&amp;"_"&amp;M$3,データシート2!$A:$SI,MATCH($G$2&amp;"_"&amp;$B114,データシート2!$A$1:$SI$1,0),0)</f>
        <v>4</v>
      </c>
      <c r="N114" s="735">
        <f>VLOOKUP($D$3&amp;"_"&amp;N$3,データシート2!$A:$SI,MATCH($G$2&amp;"_"&amp;$B114,データシート2!$A$1:$SI$1,0),0)</f>
        <v>4</v>
      </c>
      <c r="O114" s="735">
        <f>VLOOKUP($D$3&amp;"_"&amp;O$3,データシート2!$A:$SI,MATCH($G$2&amp;"_"&amp;$B114,データシート2!$A$1:$SI$1,0),0)</f>
        <v>4</v>
      </c>
      <c r="P114" s="735">
        <f>VLOOKUP($D$3&amp;"_"&amp;P$3,データシート2!$A:$SI,MATCH($G$2&amp;"_"&amp;$B114,データシート2!$A$1:$SI$1,0),0)</f>
        <v>4</v>
      </c>
      <c r="Q114" s="736">
        <f>VLOOKUP($D$3&amp;"_"&amp;Q$3,データシート2!$A:$SI,MATCH($G$2&amp;"_"&amp;$B114,データシート2!$A$1:$SI$1,0),0)</f>
        <v>4</v>
      </c>
      <c r="R114" s="924">
        <f>VLOOKUP($D$3&amp;"_"&amp;R$3,データシート2!$A:$SI,MATCH($R$2&amp;"_"&amp;$B114,データシート2!$A$1:$SI$1,0),0)</f>
        <v>51.875</v>
      </c>
      <c r="S114" s="925">
        <f>VLOOKUP($D$3&amp;"_"&amp;S$3,データシート2!$A:$SI,MATCH($R$2&amp;"_"&amp;$B114,データシート2!$A$1:$SI$1,0),0)</f>
        <v>60.878</v>
      </c>
      <c r="T114" s="925">
        <f>VLOOKUP($D$3&amp;"_"&amp;T$3,データシート2!$A:$SI,MATCH($R$2&amp;"_"&amp;$B114,データシート2!$A$1:$SI$1,0),0)</f>
        <v>65.513999999999996</v>
      </c>
      <c r="U114" s="925">
        <f>VLOOKUP($D$3&amp;"_"&amp;U$3,データシート2!$A:$SI,MATCH($R$2&amp;"_"&amp;$B114,データシート2!$A$1:$SI$1,0),0)</f>
        <v>63.093000000000004</v>
      </c>
      <c r="V114" s="925">
        <f>VLOOKUP($D$3&amp;"_"&amp;V$3,データシート2!$A:$SI,MATCH($R$2&amp;"_"&amp;$B114,データシート2!$A$1:$SI$1,0),0)</f>
        <v>61.968000000000004</v>
      </c>
      <c r="W114" s="925">
        <f>VLOOKUP($D$3&amp;"_"&amp;W$3,データシート2!$A:$SI,MATCH($R$2&amp;"_"&amp;$B114,データシート2!$A$1:$SI$1,0),0)</f>
        <v>57.063000000000002</v>
      </c>
      <c r="X114" s="925">
        <f>VLOOKUP($D$3&amp;"_"&amp;X$3,データシート2!$A:$SI,MATCH($R$2&amp;"_"&amp;$B114,データシート2!$A$1:$SI$1,0),0)</f>
        <v>56.475000000000001</v>
      </c>
      <c r="Y114" s="925">
        <f>VLOOKUP($D$3&amp;"_"&amp;Y$3,データシート2!$A:$SI,MATCH($R$2&amp;"_"&amp;$B114,データシート2!$A$1:$SI$1,0),0)</f>
        <v>54.198999999999998</v>
      </c>
      <c r="Z114" s="925">
        <f>VLOOKUP($D$3&amp;"_"&amp;Z$3,データシート2!$A:$SI,MATCH($R$2&amp;"_"&amp;$B114,データシート2!$A$1:$SI$1,0),0)</f>
        <v>52.290999999999997</v>
      </c>
      <c r="AA114" s="925">
        <f>VLOOKUP($D$3&amp;"_"&amp;AA$3,データシート2!$A:$SI,MATCH($R$2&amp;"_"&amp;$B114,データシート2!$A$1:$SI$1,0),0)</f>
        <v>49.012999999999998</v>
      </c>
      <c r="AB114" s="926">
        <f>VLOOKUP($D$3&amp;"_"&amp;AB$3,データシート2!$A:$SI,MATCH($R$2&amp;"_"&amp;$B114,データシート2!$A$1:$SI$1,0),0)</f>
        <v>47.552999999999997</v>
      </c>
    </row>
    <row r="115" spans="2:28" s="745" customFormat="1" ht="16.5" customHeight="1">
      <c r="B115" s="737"/>
      <c r="C115" s="738">
        <v>81</v>
      </c>
      <c r="D115" s="739" t="s">
        <v>631</v>
      </c>
      <c r="E115" s="738"/>
      <c r="F115" s="740"/>
      <c r="G115" s="754">
        <f>VLOOKUP($D$3&amp;"_"&amp;G$3,データシート2!$A:$SI,MATCH($G$2&amp;"_"&amp;$C115,データシート2!$A$1:$SI$1,0),0)</f>
        <v>5</v>
      </c>
      <c r="H115" s="742">
        <f>VLOOKUP($D$3&amp;"_"&amp;H$3,データシート2!$A:$SI,MATCH($G$2&amp;"_"&amp;$C115,データシート2!$A$1:$SI$1,0),0)</f>
        <v>5</v>
      </c>
      <c r="I115" s="742">
        <f>VLOOKUP($D$3&amp;"_"&amp;I$3,データシート2!$A:$SI,MATCH($G$2&amp;"_"&amp;$C115,データシート2!$A$1:$SI$1,0),0)</f>
        <v>4</v>
      </c>
      <c r="J115" s="742">
        <f>VLOOKUP($D$3&amp;"_"&amp;J$3,データシート2!$A:$SI,MATCH($G$2&amp;"_"&amp;$C115,データシート2!$A$1:$SI$1,0),0)</f>
        <v>4</v>
      </c>
      <c r="K115" s="743">
        <f>VLOOKUP($D$3&amp;"_"&amp;K$3,データシート2!$A:$SI,MATCH($G$2&amp;"_"&amp;$C115,データシート2!$A$1:$SI$1,0),0)</f>
        <v>4</v>
      </c>
      <c r="L115" s="743">
        <f>VLOOKUP($D$3&amp;"_"&amp;L$3,データシート2!$A:$SI,MATCH($G$2&amp;"_"&amp;$C115,データシート2!$A$1:$SI$1,0),0)</f>
        <v>4</v>
      </c>
      <c r="M115" s="743">
        <f>VLOOKUP($D$3&amp;"_"&amp;M$3,データシート2!$A:$SI,MATCH($G$2&amp;"_"&amp;$C115,データシート2!$A$1:$SI$1,0),0)</f>
        <v>4</v>
      </c>
      <c r="N115" s="743">
        <f>VLOOKUP($D$3&amp;"_"&amp;N$3,データシート2!$A:$SI,MATCH($G$2&amp;"_"&amp;$C115,データシート2!$A$1:$SI$1,0),0)</f>
        <v>4</v>
      </c>
      <c r="O115" s="743">
        <f>VLOOKUP($D$3&amp;"_"&amp;O$3,データシート2!$A:$SI,MATCH($G$2&amp;"_"&amp;$C115,データシート2!$A$1:$SI$1,0),0)</f>
        <v>4</v>
      </c>
      <c r="P115" s="743">
        <f>VLOOKUP($D$3&amp;"_"&amp;P$3,データシート2!$A:$SI,MATCH($G$2&amp;"_"&amp;$C115,データシート2!$A$1:$SI$1,0),0)</f>
        <v>4</v>
      </c>
      <c r="Q115" s="744">
        <f>VLOOKUP($D$3&amp;"_"&amp;Q$3,データシート2!$A:$SI,MATCH($G$2&amp;"_"&amp;$C115,データシート2!$A$1:$SI$1,0),0)</f>
        <v>4</v>
      </c>
      <c r="R115" s="933">
        <f>VLOOKUP($D$3&amp;"_"&amp;R$3,データシート2!$A:$SI,MATCH($R$2&amp;"_"&amp;$C115,データシート2!$A$1:$SI$1,0),0)</f>
        <v>51.875</v>
      </c>
      <c r="S115" s="928">
        <f>VLOOKUP($D$3&amp;"_"&amp;S$3,データシート2!$A:$SI,MATCH($R$2&amp;"_"&amp;$C115,データシート2!$A$1:$SI$1,0),0)</f>
        <v>60.878</v>
      </c>
      <c r="T115" s="928">
        <f>VLOOKUP($D$3&amp;"_"&amp;T$3,データシート2!$A:$SI,MATCH($R$2&amp;"_"&amp;$C115,データシート2!$A$1:$SI$1,0),0)</f>
        <v>65.513999999999996</v>
      </c>
      <c r="U115" s="928">
        <f>VLOOKUP($D$3&amp;"_"&amp;U$3,データシート2!$A:$SI,MATCH($R$2&amp;"_"&amp;$C115,データシート2!$A$1:$SI$1,0),0)</f>
        <v>63.093000000000004</v>
      </c>
      <c r="V115" s="928">
        <f>VLOOKUP($D$3&amp;"_"&amp;V$3,データシート2!$A:$SI,MATCH($R$2&amp;"_"&amp;$C115,データシート2!$A$1:$SI$1,0),0)</f>
        <v>61.968000000000004</v>
      </c>
      <c r="W115" s="928">
        <f>VLOOKUP($D$3&amp;"_"&amp;W$3,データシート2!$A:$SI,MATCH($R$2&amp;"_"&amp;$C115,データシート2!$A$1:$SI$1,0),0)</f>
        <v>57.063000000000002</v>
      </c>
      <c r="X115" s="928">
        <f>VLOOKUP($D$3&amp;"_"&amp;X$3,データシート2!$A:$SI,MATCH($R$2&amp;"_"&amp;$C115,データシート2!$A$1:$SI$1,0),0)</f>
        <v>56.475000000000001</v>
      </c>
      <c r="Y115" s="928">
        <f>VLOOKUP($D$3&amp;"_"&amp;Y$3,データシート2!$A:$SI,MATCH($R$2&amp;"_"&amp;$C115,データシート2!$A$1:$SI$1,0),0)</f>
        <v>54.198999999999998</v>
      </c>
      <c r="Z115" s="928">
        <f>VLOOKUP($D$3&amp;"_"&amp;Z$3,データシート2!$A:$SI,MATCH($R$2&amp;"_"&amp;$C115,データシート2!$A$1:$SI$1,0),0)</f>
        <v>52.290999999999997</v>
      </c>
      <c r="AA115" s="928">
        <f>VLOOKUP($D$3&amp;"_"&amp;AA$3,データシート2!$A:$SI,MATCH($R$2&amp;"_"&amp;$C115,データシート2!$A$1:$SI$1,0),0)</f>
        <v>49.012999999999998</v>
      </c>
      <c r="AB115" s="929">
        <f>VLOOKUP($D$3&amp;"_"&amp;AB$3,データシート2!$A:$SI,MATCH($R$2&amp;"_"&amp;$C115,データシート2!$A$1:$SI$1,0),0)</f>
        <v>47.552999999999997</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6.9039999999999999</v>
      </c>
      <c r="S117" s="925">
        <f>VLOOKUP($D$3&amp;"_"&amp;S$3,データシート2!$A:$SI,MATCH($R$2&amp;"_"&amp;$B117,データシート2!$A$1:$SI$1,0),0)</f>
        <v>8.0129999999999999</v>
      </c>
      <c r="T117" s="925">
        <f>VLOOKUP($D$3&amp;"_"&amp;T$3,データシート2!$A:$SI,MATCH($R$2&amp;"_"&amp;$B117,データシート2!$A$1:$SI$1,0),0)</f>
        <v>8.94</v>
      </c>
      <c r="U117" s="925">
        <f>VLOOKUP($D$3&amp;"_"&amp;U$3,データシート2!$A:$SI,MATCH($R$2&amp;"_"&amp;$B117,データシート2!$A$1:$SI$1,0),0)</f>
        <v>9.2089999999999996</v>
      </c>
      <c r="V117" s="925">
        <f>VLOOKUP($D$3&amp;"_"&amp;V$3,データシート2!$A:$SI,MATCH($R$2&amp;"_"&amp;$B117,データシート2!$A$1:$SI$1,0),0)</f>
        <v>9.1449999999999996</v>
      </c>
      <c r="W117" s="925">
        <f>VLOOKUP($D$3&amp;"_"&amp;W$3,データシート2!$A:$SI,MATCH($R$2&amp;"_"&amp;$B117,データシート2!$A$1:$SI$1,0),0)</f>
        <v>9.1549999999999994</v>
      </c>
      <c r="X117" s="925">
        <f>VLOOKUP($D$3&amp;"_"&amp;X$3,データシート2!$A:$SI,MATCH($R$2&amp;"_"&amp;$B117,データシート2!$A$1:$SI$1,0),0)</f>
        <v>9.2449999999999992</v>
      </c>
      <c r="Y117" s="925">
        <f>VLOOKUP($D$3&amp;"_"&amp;Y$3,データシート2!$A:$SI,MATCH($R$2&amp;"_"&amp;$B117,データシート2!$A$1:$SI$1,0),0)</f>
        <v>9.1440000000000001</v>
      </c>
      <c r="Z117" s="925">
        <f>VLOOKUP($D$3&amp;"_"&amp;Z$3,データシート2!$A:$SI,MATCH($R$2&amp;"_"&amp;$B117,データシート2!$A$1:$SI$1,0),0)</f>
        <v>9.2279999999999998</v>
      </c>
      <c r="AA117" s="925">
        <f>VLOOKUP($D$3&amp;"_"&amp;AA$3,データシート2!$A:$SI,MATCH($R$2&amp;"_"&amp;$B117,データシート2!$A$1:$SI$1,0),0)</f>
        <v>9.5630000000000006</v>
      </c>
      <c r="AB117" s="926">
        <f>VLOOKUP($D$3&amp;"_"&amp;AB$3,データシート2!$A:$SI,MATCH($R$2&amp;"_"&amp;$B117,データシート2!$A$1:$SI$1,0),0)</f>
        <v>10.185</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6.9039999999999999</v>
      </c>
      <c r="S118" s="928">
        <f>VLOOKUP($D$3&amp;"_"&amp;S$3,データシート2!$A:$SI,MATCH($R$2&amp;"_"&amp;$C118,データシート2!$A$1:$SI$1,0),0)</f>
        <v>8.0129999999999999</v>
      </c>
      <c r="T118" s="928">
        <f>VLOOKUP($D$3&amp;"_"&amp;T$3,データシート2!$A:$SI,MATCH($R$2&amp;"_"&amp;$C118,データシート2!$A$1:$SI$1,0),0)</f>
        <v>8.94</v>
      </c>
      <c r="U118" s="928">
        <f>VLOOKUP($D$3&amp;"_"&amp;U$3,データシート2!$A:$SI,MATCH($R$2&amp;"_"&amp;$C118,データシート2!$A$1:$SI$1,0),0)</f>
        <v>9.2089999999999996</v>
      </c>
      <c r="V118" s="928">
        <f>VLOOKUP($D$3&amp;"_"&amp;V$3,データシート2!$A:$SI,MATCH($R$2&amp;"_"&amp;$C118,データシート2!$A$1:$SI$1,0),0)</f>
        <v>9.1449999999999996</v>
      </c>
      <c r="W118" s="928">
        <f>VLOOKUP($D$3&amp;"_"&amp;W$3,データシート2!$A:$SI,MATCH($R$2&amp;"_"&amp;$C118,データシート2!$A$1:$SI$1,0),0)</f>
        <v>9.1549999999999994</v>
      </c>
      <c r="X118" s="928">
        <f>VLOOKUP($D$3&amp;"_"&amp;X$3,データシート2!$A:$SI,MATCH($R$2&amp;"_"&amp;$C118,データシート2!$A$1:$SI$1,0),0)</f>
        <v>9.2449999999999992</v>
      </c>
      <c r="Y118" s="928">
        <f>VLOOKUP($D$3&amp;"_"&amp;Y$3,データシート2!$A:$SI,MATCH($R$2&amp;"_"&amp;$C118,データシート2!$A$1:$SI$1,0),0)</f>
        <v>9.1440000000000001</v>
      </c>
      <c r="Z118" s="928">
        <f>VLOOKUP($D$3&amp;"_"&amp;Z$3,データシート2!$A:$SI,MATCH($R$2&amp;"_"&amp;$C118,データシート2!$A$1:$SI$1,0),0)</f>
        <v>9.2279999999999998</v>
      </c>
      <c r="AA118" s="928">
        <f>VLOOKUP($D$3&amp;"_"&amp;AA$3,データシート2!$A:$SI,MATCH($R$2&amp;"_"&amp;$C118,データシート2!$A$1:$SI$1,0),0)</f>
        <v>9.5630000000000006</v>
      </c>
      <c r="AB118" s="929">
        <f>VLOOKUP($D$3&amp;"_"&amp;AB$3,データシート2!$A:$SI,MATCH($R$2&amp;"_"&amp;$C118,データシート2!$A$1:$SI$1,0),0)</f>
        <v>10.185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4</v>
      </c>
      <c r="J124" s="734">
        <f>VLOOKUP($D$3&amp;"_"&amp;J$3,データシート2!$A:$SI,MATCH($G$2&amp;"_"&amp;$B124,データシート2!$A$1:$SI$1,0),0)</f>
        <v>3</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3</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3</v>
      </c>
      <c r="Q124" s="736">
        <f>VLOOKUP($D$3&amp;"_"&amp;Q$3,データシート2!$A:$SI,MATCH($G$2&amp;"_"&amp;$B124,データシート2!$A$1:$SI$1,0),0)</f>
        <v>3</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97.965000000000003</v>
      </c>
      <c r="U124" s="925">
        <f>VLOOKUP($D$3&amp;"_"&amp;U$3,データシート2!$A:$SI,MATCH($R$2&amp;"_"&amp;$B124,データシート2!$A$1:$SI$1,0),0)</f>
        <v>101.877</v>
      </c>
      <c r="V124" s="925">
        <f>VLOOKUP($D$3&amp;"_"&amp;V$3,データシート2!$A:$SI,MATCH($R$2&amp;"_"&amp;$B124,データシート2!$A$1:$SI$1,0),0)</f>
        <v>80.778999999999996</v>
      </c>
      <c r="W124" s="925">
        <f>VLOOKUP($D$3&amp;"_"&amp;W$3,データシート2!$A:$SI,MATCH($R$2&amp;"_"&amp;$B124,データシート2!$A$1:$SI$1,0),0)</f>
        <v>80.548000000000002</v>
      </c>
      <c r="X124" s="925">
        <f>VLOOKUP($D$3&amp;"_"&amp;X$3,データシート2!$A:$SI,MATCH($R$2&amp;"_"&amp;$B124,データシート2!$A$1:$SI$1,0),0)</f>
        <v>101.252</v>
      </c>
      <c r="Y124" s="925">
        <f>VLOOKUP($D$3&amp;"_"&amp;Y$3,データシート2!$A:$SI,MATCH($R$2&amp;"_"&amp;$B124,データシート2!$A$1:$SI$1,0),0)</f>
        <v>72.454999999999998</v>
      </c>
      <c r="Z124" s="925">
        <f>VLOOKUP($D$3&amp;"_"&amp;Z$3,データシート2!$A:$SI,MATCH($R$2&amp;"_"&amp;$B124,データシート2!$A$1:$SI$1,0),0)</f>
        <v>17.884</v>
      </c>
      <c r="AA124" s="925">
        <f>VLOOKUP($D$3&amp;"_"&amp;AA$3,データシート2!$A:$SI,MATCH($R$2&amp;"_"&amp;$B124,データシート2!$A$1:$SI$1,0),0)</f>
        <v>82.427000000000007</v>
      </c>
      <c r="AB124" s="926">
        <f>VLOOKUP($D$3&amp;"_"&amp;AB$3,データシート2!$A:$SI,MATCH($R$2&amp;"_"&amp;$B124,データシート2!$A$1:$SI$1,0),0)</f>
        <v>92.790999999999997</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4</v>
      </c>
      <c r="J125" s="787">
        <f>VLOOKUP($D$3&amp;"_"&amp;J$3,データシート2!$A:$SI,MATCH($G$2&amp;"_"&amp;$C125,データシート2!$A$1:$SI$1,0),0)</f>
        <v>3</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3</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3</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97.965000000000003</v>
      </c>
      <c r="U125" s="941">
        <f>VLOOKUP($D$3&amp;"_"&amp;U$3,データシート2!$A:$SI,MATCH($R$2&amp;"_"&amp;$C125,データシート2!$A$1:$SI$1,0),0)</f>
        <v>101.877</v>
      </c>
      <c r="V125" s="941">
        <f>VLOOKUP($D$3&amp;"_"&amp;V$3,データシート2!$A:$SI,MATCH($R$2&amp;"_"&amp;$C125,データシート2!$A$1:$SI$1,0),0)</f>
        <v>80.778999999999996</v>
      </c>
      <c r="W125" s="941">
        <f>VLOOKUP($D$3&amp;"_"&amp;W$3,データシート2!$A:$SI,MATCH($R$2&amp;"_"&amp;$C125,データシート2!$A$1:$SI$1,0),0)</f>
        <v>80.548000000000002</v>
      </c>
      <c r="X125" s="941">
        <f>VLOOKUP($D$3&amp;"_"&amp;X$3,データシート2!$A:$SI,MATCH($R$2&amp;"_"&amp;$C125,データシート2!$A$1:$SI$1,0),0)</f>
        <v>101.252</v>
      </c>
      <c r="Y125" s="941">
        <f>VLOOKUP($D$3&amp;"_"&amp;Y$3,データシート2!$A:$SI,MATCH($R$2&amp;"_"&amp;$C125,データシート2!$A$1:$SI$1,0),0)</f>
        <v>72.454999999999998</v>
      </c>
      <c r="Z125" s="941">
        <f>VLOOKUP($D$3&amp;"_"&amp;Z$3,データシート2!$A:$SI,MATCH($R$2&amp;"_"&amp;$C125,データシート2!$A$1:$SI$1,0),0)</f>
        <v>17.884</v>
      </c>
      <c r="AA125" s="941">
        <f>VLOOKUP($D$3&amp;"_"&amp;AA$3,データシート2!$A:$SI,MATCH($R$2&amp;"_"&amp;$C125,データシート2!$A$1:$SI$1,0),0)</f>
        <v>79.16</v>
      </c>
      <c r="AB125" s="942">
        <f>VLOOKUP($D$3&amp;"_"&amp;AB$3,データシート2!$A:$SI,MATCH($R$2&amp;"_"&amp;$C125,データシート2!$A$1:$SI$1,0),0)</f>
        <v>92.790999999999997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1</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3.2669999999999999</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2</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80.141000000000005</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2</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80.141000000000005</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2025-03-04T09:31:11Z</dcterms:created>
  <dcterms:modified xsi:type="dcterms:W3CDTF">2025-03-04T09:31:12Z</dcterms:modified>
  <cp:category/>
  <cp:contentStatus/>
</cp:coreProperties>
</file>