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6CCAF01-BCAA-48D8-9731-5E4078F4CE7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<sst xmlns="http://schemas.openxmlformats.org/spreadsheetml/2006/main" count="16797" uniqueCount="2548">
  <si>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</si>
  <si>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</si>
  <si>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</si>
  <si>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</si>
  <si>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</si>
  <si>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</si>
  <si>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</si>
  <si>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</si>
  <si>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</si>
  <si>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</si>
  <si>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</si>
  <si>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</si>
  <si>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</si>
  <si>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</si>
  <si>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</si>
  <si>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</si>
  <si>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</si>
  <si>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</si>
  <si>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</si>
  <si>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</si>
  <si>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</si>
  <si>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</si>
  <si>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</si>
  <si>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</si>
  <si>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</si>
  <si>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</si>
  <si>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</si>
  <si>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</si>
  <si>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</si>
  <si>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</si>
  <si>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</si>
  <si>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</si>
  <si>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</si>
  <si>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</si>
  <si>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</si>
  <si>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</si>
  <si>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</si>
  <si>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</si>
  <si>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</si>
  <si>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</si>
  <si>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</si>
  <si>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</si>
  <si>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</si>
  <si>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</si>
  <si>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</si>
  <si>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</si>
  <si>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</si>
  <si>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</si>
  <si>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</si>
  <si>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</si>
  <si>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</si>
  <si>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</si>
  <si>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</si>
  <si>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</si>
  <si>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</si>
  <si>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</si>
  <si>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</si>
  <si>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</si>
  <si>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</si>
  <si>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</si>
  <si>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</si>
  <si>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</si>
  <si>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</si>
  <si>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</si>
  <si>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</si>
  <si>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</si>
  <si>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</si>
  <si>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</si>
  <si>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</si>
  <si>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</si>
  <si>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</si>
  <si>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</si>
  <si>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</si>
  <si>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</si>
  <si>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</si>
  <si>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</si>
  <si>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</si>
  <si>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</si>
  <si>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</si>
  <si>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</si>
  <si>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</si>
  <si>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</si>
  <si>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</si>
  <si>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</si>
  <si>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</si>
  <si>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</si>
  <si>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</si>
  <si>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</si>
  <si>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</si>
  <si>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</si>
  <si>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</si>
  <si>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</si>
  <si>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</si>
  <si>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</si>
  <si>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</si>
  <si>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</si>
  <si>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</si>
  <si>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</si>
  <si>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</si>
  <si>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</si>
  <si>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</si>
  <si>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</si>
  <si>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</si>
  <si>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</si>
  <si>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</si>
  <si>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</si>
  <si>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</si>
  <si>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</si>
  <si>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</si>
  <si>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</si>
  <si>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</si>
  <si>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</si>
  <si>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</si>
  <si>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</si>
  <si>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</si>
  <si>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</si>
  <si>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</si>
  <si>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</si>
  <si>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</si>
  <si>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</si>
  <si>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</si>
  <si>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</si>
  <si>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</si>
  <si>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</si>
  <si>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</si>
  <si>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</si>
  <si>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</si>
  <si>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</si>
  <si>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</si>
  <si>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</si>
  <si>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</si>
  <si>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</si>
  <si>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</si>
  <si>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</si>
  <si>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</si>
  <si>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</si>
  <si>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</si>
  <si>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</si>
  <si>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</si>
  <si>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</si>
  <si>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</si>
  <si>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</si>
  <si>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</si>
  <si>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</si>
  <si>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</si>
  <si>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</si>
  <si>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</si>
  <si>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</si>
  <si>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</si>
  <si>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</si>
  <si>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</si>
  <si>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</si>
  <si>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</si>
  <si>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</si>
  <si>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</si>
  <si>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</si>
  <si>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</si>
  <si>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</si>
  <si>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</si>
  <si>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</si>
  <si>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</si>
  <si>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</si>
  <si>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</si>
  <si>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</si>
  <si>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</si>
  <si>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</si>
  <si>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</si>
  <si>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</si>
  <si>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</si>
  <si>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</si>
  <si>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</si>
  <si>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</si>
  <si>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</si>
  <si>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</si>
  <si>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</si>
  <si>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</si>
  <si>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</si>
  <si>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</si>
  <si>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</si>
  <si>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</si>
  <si>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</si>
  <si>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</si>
  <si>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</si>
  <si>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</si>
  <si>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</si>
  <si>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</si>
  <si>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</si>
  <si>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</si>
  <si>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</si>
  <si>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</si>
  <si>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</si>
  <si>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</si>
  <si>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</si>
  <si>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</si>
  <si>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</si>
  <si>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</si>
  <si>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</si>
  <si>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</si>
  <si>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</si>
  <si>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</si>
  <si>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</si>
  <si>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</si>
  <si>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</si>
  <si>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</si>
  <si>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</si>
  <si>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</si>
  <si>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</si>
  <si>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</si>
  <si>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</si>
  <si>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</si>
  <si>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</si>
  <si>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</si>
  <si>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</si>
  <si>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</si>
  <si>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</si>
  <si>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</si>
  <si>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</si>
  <si>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</si>
  <si>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</si>
  <si>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</si>
  <si>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</si>
  <si>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</si>
  <si>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</si>
  <si>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</si>
  <si>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</si>
  <si>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</si>
  <si>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</si>
  <si>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</si>
  <si>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</si>
  <si>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</si>
  <si>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</si>
  <si>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</si>
  <si>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</si>
  <si>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</si>
  <si>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</si>
  <si>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</si>
  <si>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</si>
  <si>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</si>
  <si>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</si>
  <si>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</si>
  <si>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</si>
  <si>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</si>
  <si>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</si>
  <si>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</si>
  <si>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</si>
  <si>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</si>
  <si>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</si>
  <si>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</si>
  <si>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</si>
  <si>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</si>
  <si>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</si>
  <si>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</si>
  <si>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</si>
  <si>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</si>
  <si>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</si>
  <si>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</si>
  <si>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</si>
  <si>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</si>
  <si>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</si>
  <si>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</si>
  <si>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</si>
  <si>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</si>
  <si>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</si>
  <si>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</si>
  <si>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</si>
  <si>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</si>
  <si>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</si>
  <si>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</si>
  <si>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</si>
  <si>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</si>
  <si>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</si>
  <si>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</si>
  <si>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</si>
  <si>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</si>
  <si>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</si>
  <si>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</si>
  <si>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</si>
  <si>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</si>
  <si>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</si>
  <si>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</si>
  <si>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</si>
  <si>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</si>
  <si>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</si>
  <si>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</si>
  <si>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</si>
  <si>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</si>
  <si>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</si>
  <si>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</si>
  <si>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</si>
  <si>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</si>
  <si>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</si>
  <si>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</si>
  <si>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</si>
  <si>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</si>
  <si>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</si>
  <si>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</si>
  <si>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</si>
  <si>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</si>
  <si>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</si>
  <si>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</si>
  <si>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</si>
  <si>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</si>
  <si>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</si>
  <si>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</si>
  <si>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</si>
  <si>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</si>
  <si>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</si>
  <si>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</si>
  <si>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</si>
  <si>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</si>
  <si>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</si>
  <si>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</si>
  <si>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</si>
  <si>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</si>
  <si>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</si>
  <si>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</si>
  <si>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</si>
  <si>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</si>
  <si>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</si>
  <si>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</si>
  <si>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</si>
  <si>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</si>
  <si>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</si>
  <si>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</si>
  <si>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</si>
  <si>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</si>
  <si>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</si>
  <si>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</si>
  <si>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</si>
  <si>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</si>
  <si>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</si>
  <si>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</si>
  <si>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</si>
  <si>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</si>
  <si>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</si>
  <si>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</si>
  <si>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</si>
  <si>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</si>
  <si>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</si>
  <si>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</si>
  <si>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</si>
  <si>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</si>
  <si>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</si>
  <si>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</si>
  <si>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</si>
  <si>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</si>
  <si>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</si>
  <si>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</si>
  <si>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</si>
  <si>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</si>
  <si>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</si>
  <si>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</si>
  <si>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</si>
  <si>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</si>
  <si>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</si>
  <si>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</si>
  <si>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</si>
  <si>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</si>
  <si>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</si>
  <si>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</si>
  <si>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</si>
  <si>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</si>
  <si>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</si>
  <si>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</si>
  <si>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</si>
  <si>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</si>
  <si>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</si>
  <si>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</si>
  <si>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</si>
  <si>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</si>
  <si>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</si>
  <si>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</si>
  <si>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</si>
  <si>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</si>
  <si>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</si>
  <si>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</si>
  <si>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</si>
  <si>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</si>
  <si>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</si>
  <si>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</si>
  <si>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</si>
  <si>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</si>
  <si>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</si>
  <si>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</si>
  <si>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</si>
  <si>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</si>
  <si>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</si>
  <si>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</si>
  <si>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</si>
  <si>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</si>
  <si>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</si>
  <si>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</si>
  <si>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</si>
  <si>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</si>
  <si>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</si>
  <si>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</si>
  <si>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</si>
  <si>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</si>
  <si>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</si>
  <si>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</si>
  <si>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</si>
  <si>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</si>
  <si>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</si>
  <si>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</si>
  <si>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</si>
  <si>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</si>
  <si>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</si>
  <si>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</si>
  <si>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</si>
  <si>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</si>
  <si>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</si>
  <si>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</si>
  <si>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</si>
  <si>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</si>
  <si>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</si>
  <si>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</si>
  <si>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</si>
  <si>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</si>
  <si>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</si>
  <si>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</si>
  <si>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</si>
  <si>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</si>
  <si>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</si>
  <si>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</si>
  <si>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</si>
  <si>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</si>
  <si>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</si>
  <si>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</si>
  <si>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</si>
  <si>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</si>
  <si>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</si>
  <si>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</si>
  <si>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</si>
  <si>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</si>
  <si>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</si>
  <si>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</si>
  <si>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</si>
  <si>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</si>
  <si>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</si>
  <si>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</si>
  <si>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</si>
  <si>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</si>
  <si>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</si>
  <si>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</si>
  <si>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</si>
  <si>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</si>
  <si>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</si>
  <si>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</si>
  <si>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</si>
  <si>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</si>
  <si>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</si>
  <si>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</si>
  <si>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</si>
  <si>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</si>
  <si>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</si>
  <si>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</si>
  <si>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</si>
  <si>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</si>
  <si>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</si>
  <si>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</si>
  <si>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</si>
  <si>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</si>
  <si>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</si>
  <si>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</si>
  <si>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</si>
  <si>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</si>
  <si>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</si>
  <si>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</si>
  <si>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</si>
  <si>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</si>
  <si>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</si>
  <si>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</si>
  <si>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</si>
  <si>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</si>
  <si>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</si>
  <si>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</si>
  <si>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</si>
  <si>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</si>
  <si>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</si>
  <si>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</si>
  <si>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</si>
  <si>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</si>
  <si>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</si>
  <si>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</si>
  <si>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</si>
  <si>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</si>
  <si>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</si>
  <si>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</si>
  <si>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</si>
  <si>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</si>
  <si>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</si>
  <si>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</si>
  <si>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</si>
  <si>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</si>
  <si>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</si>
  <si>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</si>
  <si>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</si>
  <si>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</si>
  <si>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</si>
  <si>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</si>
  <si>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</si>
  <si>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</si>
  <si>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</si>
  <si>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</si>
  <si>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</si>
  <si>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</si>
  <si>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</si>
  <si>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</si>
  <si>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</si>
  <si>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</si>
  <si>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</si>
  <si>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</si>
  <si>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</si>
  <si>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</si>
  <si>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</si>
  <si>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</si>
  <si>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</si>
  <si>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</si>
  <si>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</si>
  <si>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</si>
  <si>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</si>
  <si>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</si>
  <si>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</si>
  <si>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</si>
  <si>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</si>
  <si>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</si>
  <si>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</si>
  <si>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</si>
  <si>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</si>
  <si>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</si>
  <si>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</si>
  <si>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</si>
  <si>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</si>
  <si>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</si>
  <si>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</si>
  <si>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</si>
  <si>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</si>
  <si>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</si>
  <si>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</si>
  <si>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</si>
  <si>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</si>
  <si>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</si>
  <si>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</si>
  <si>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</si>
  <si>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</si>
  <si>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</si>
  <si>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</si>
  <si>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</si>
  <si>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</si>
  <si>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</si>
  <si>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</si>
  <si>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</si>
  <si>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</si>
  <si>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</si>
  <si>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</si>
  <si>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</si>
  <si>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</si>
  <si>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</si>
  <si>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</si>
  <si>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</si>
  <si>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</si>
  <si>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</si>
  <si>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</si>
  <si>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</si>
  <si>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</si>
  <si>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</si>
  <si>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</si>
  <si>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</si>
  <si>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</si>
  <si>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</si>
  <si>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</si>
  <si>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</si>
  <si>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</si>
  <si>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</si>
  <si>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</si>
  <si>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</si>
  <si>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</si>
  <si>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</si>
  <si>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</si>
  <si>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</si>
  <si>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</si>
  <si>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</si>
  <si>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</si>
  <si>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</si>
  <si>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</si>
  <si>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</si>
  <si>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</si>
  <si>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</si>
  <si>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</si>
  <si>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</si>
  <si>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</si>
  <si>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</si>
  <si>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</si>
  <si>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</si>
  <si>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</si>
  <si>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</si>
  <si>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</si>
  <si>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</si>
  <si>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</si>
  <si>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</si>
  <si>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</si>
  <si>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</si>
  <si>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</si>
  <si>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</si>
  <si>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</si>
  <si>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</si>
  <si>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</si>
  <si>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</si>
  <si>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</si>
  <si>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</si>
  <si>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</si>
  <si>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</si>
  <si>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</si>
  <si>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</si>
  <si>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</si>
  <si>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</si>
  <si>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</si>
  <si>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</si>
  <si>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</si>
  <si>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</si>
  <si>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</si>
  <si>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</si>
  <si>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</si>
  <si>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</si>
  <si>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</si>
  <si>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</si>
  <si>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</si>
  <si>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</si>
  <si>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</si>
  <si>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</si>
  <si>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</si>
  <si>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</si>
  <si>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</si>
  <si>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</si>
  <si>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</si>
  <si>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</si>
  <si>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</si>
  <si>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</si>
  <si>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</si>
  <si>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</si>
  <si>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</si>
  <si>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</si>
  <si>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</si>
  <si>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</si>
  <si>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</si>
  <si>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</si>
  <si>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</si>
  <si>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</si>
  <si>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</si>
  <si>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</si>
  <si>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</si>
  <si>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</si>
  <si>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</si>
  <si>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</si>
  <si>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</si>
  <si>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</si>
  <si>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</si>
  <si>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</si>
  <si>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</si>
  <si>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</si>
  <si>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</si>
  <si>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</si>
  <si>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</si>
  <si>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</si>
  <si>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</si>
  <si>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</si>
  <si>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</si>
  <si>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</si>
  <si>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</si>
  <si>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</si>
  <si>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</si>
  <si>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</si>
  <si>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</si>
  <si>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</si>
  <si>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</si>
  <si>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</si>
  <si>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</si>
  <si>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</si>
  <si>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</si>
  <si>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</si>
  <si>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</si>
  <si>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</si>
  <si>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</si>
  <si>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</si>
  <si>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</si>
  <si>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</si>
  <si>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</si>
  <si>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</si>
  <si>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</si>
  <si>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</si>
  <si>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</si>
  <si>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</si>
  <si>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</si>
  <si>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</si>
  <si>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</si>
  <si>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</si>
  <si>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</si>
  <si>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</si>
  <si>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</si>
  <si>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</si>
  <si>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</si>
  <si>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</si>
  <si>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</si>
  <si>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</si>
  <si>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</si>
  <si>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</si>
  <si>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</si>
  <si>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</si>
  <si>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</si>
  <si>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</si>
  <si>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</si>
  <si>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</si>
  <si>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</si>
  <si>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</si>
  <si>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</si>
  <si>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</si>
  <si>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</si>
  <si>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</si>
  <si>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</si>
  <si>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</si>
  <si>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</si>
  <si>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</si>
  <si>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</si>
  <si>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</si>
  <si>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</si>
  <si>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</si>
  <si>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</si>
  <si>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</si>
  <si>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</si>
  <si>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</si>
  <si>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</si>
  <si>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</si>
  <si>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</si>
  <si>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</si>
  <si>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</si>
  <si>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</si>
  <si>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</si>
  <si>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</si>
  <si>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</si>
  <si>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</si>
  <si>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</si>
  <si>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</si>
  <si>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</si>
  <si>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</si>
  <si>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</si>
  <si>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</si>
  <si>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</si>
  <si>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</si>
  <si>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</si>
  <si>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</si>
  <si>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</si>
  <si>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</si>
  <si>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</si>
  <si>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</si>
  <si>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</si>
  <si>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</si>
  <si>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</si>
  <si>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</si>
  <si>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</si>
  <si>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</si>
  <si>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</si>
  <si>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</si>
  <si>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</si>
  <si>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</si>
  <si>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</si>
  <si>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</si>
  <si>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</si>
  <si>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</si>
  <si>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</si>
  <si>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</si>
  <si>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</si>
  <si>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</si>
  <si>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</si>
  <si>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</si>
  <si>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</si>
  <si>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</si>
  <si>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</si>
  <si>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</si>
  <si>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</si>
  <si>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</si>
  <si>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</si>
  <si>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</si>
  <si>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</si>
  <si>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</si>
  <si>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</si>
  <si>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</si>
  <si>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</si>
  <si>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</si>
  <si>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</si>
  <si>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</si>
  <si>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</si>
  <si>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</si>
  <si>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</si>
  <si>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</si>
  <si>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</si>
  <si>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</si>
  <si>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</si>
  <si>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</si>
  <si>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</si>
  <si>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</si>
  <si>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</si>
  <si>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</si>
  <si>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</si>
  <si>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</si>
  <si>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</si>
  <si>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</si>
  <si>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</si>
  <si>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</si>
  <si>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</si>
  <si>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</si>
  <si>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</si>
  <si>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</si>
  <si>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</si>
  <si>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</si>
  <si>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</si>
  <si>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</si>
  <si>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</si>
  <si>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</si>
  <si>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</si>
  <si>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</si>
  <si>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</si>
  <si>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</si>
  <si>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</si>
  <si>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</si>
  <si>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</si>
  <si>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</si>
  <si>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</si>
  <si>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</si>
  <si>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</si>
  <si>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</si>
  <si>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</si>
  <si>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</si>
  <si>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</si>
  <si>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</si>
  <si>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</si>
  <si>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</si>
  <si>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</si>
  <si>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</si>
  <si>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</si>
  <si>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</si>
  <si>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</si>
  <si>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</si>
  <si>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</si>
  <si>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</si>
  <si>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</si>
  <si>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</si>
  <si>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</si>
  <si>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</si>
  <si>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</si>
  <si>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</si>
  <si>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</si>
  <si>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</si>
  <si>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</si>
  <si>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</si>
  <si>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</si>
  <si>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</si>
  <si>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</si>
  <si>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</si>
  <si>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</si>
  <si>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</si>
  <si>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</si>
  <si>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</si>
  <si>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</si>
  <si>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</si>
  <si>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</si>
  <si>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</si>
  <si>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</si>
  <si>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</si>
  <si>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</si>
  <si>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</si>
  <si>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</si>
  <si>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</si>
  <si>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</si>
  <si>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</si>
  <si>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</si>
  <si>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</si>
  <si>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</si>
  <si>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</si>
  <si>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</si>
  <si>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</si>
  <si>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</si>
  <si>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</si>
  <si>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</si>
  <si>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</si>
  <si>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</si>
  <si>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</si>
  <si>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</si>
  <si>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</si>
  <si>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</si>
  <si>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</si>
  <si>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</si>
  <si>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</si>
  <si>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</si>
  <si>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</si>
  <si>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</si>
  <si>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</si>
  <si>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</si>
  <si>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</si>
  <si>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</si>
  <si>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</si>
  <si>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</si>
  <si>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</si>
  <si>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</si>
  <si>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</si>
  <si>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</si>
  <si>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</si>
  <si>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</si>
  <si>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</si>
  <si>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</si>
  <si>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</si>
  <si>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</si>
  <si>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</si>
  <si>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</si>
  <si>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</si>
  <si>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</si>
  <si>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</si>
  <si>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</si>
  <si>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</si>
  <si>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</si>
  <si>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</si>
  <si>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</si>
  <si>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</si>
  <si>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</si>
  <si>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</si>
  <si>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</si>
  <si>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</si>
  <si>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</si>
  <si>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</si>
  <si>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</si>
  <si>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</si>
  <si>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</si>
  <si>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</si>
  <si>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</si>
  <si>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</si>
  <si>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</si>
  <si>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</si>
  <si>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</si>
  <si>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</si>
  <si>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</si>
  <si>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</si>
  <si>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</si>
  <si>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</si>
  <si>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</si>
  <si>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</si>
  <si>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</si>
  <si>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</si>
  <si>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</si>
  <si>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</si>
  <si>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</si>
  <si>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</si>
  <si>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</si>
  <si>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</si>
  <si>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</si>
  <si>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</si>
  <si>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</si>
  <si>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</si>
  <si>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</si>
  <si>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</si>
  <si>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</si>
  <si>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</si>
  <si>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</si>
  <si>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</si>
  <si>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</si>
  <si>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</si>
  <si>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</si>
  <si>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</si>
  <si>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</si>
  <si>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</si>
  <si>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</si>
  <si>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</si>
  <si>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</si>
  <si>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</si>
  <si>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</si>
  <si>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</si>
  <si>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</si>
  <si>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</si>
  <si>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</si>
  <si>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</si>
  <si>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</si>
  <si>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</si>
  <si>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</si>
  <si>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</si>
  <si>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</si>
  <si>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</si>
  <si>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</si>
  <si>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</si>
  <si>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</si>
  <si>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</si>
  <si>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</si>
  <si>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</si>
  <si>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</si>
  <si>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</si>
  <si>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</si>
  <si>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</si>
  <si>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</si>
  <si>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</si>
  <si>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</si>
  <si>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</si>
  <si>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</si>
  <si>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</si>
  <si>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</si>
  <si>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</si>
  <si>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</si>
  <si>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</si>
  <si>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</si>
  <si>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</si>
  <si>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</si>
  <si>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</si>
  <si>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</si>
  <si>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</si>
  <si>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</si>
  <si>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</si>
  <si>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</si>
  <si>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</si>
  <si>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</si>
  <si>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</si>
  <si>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</si>
  <si>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</si>
  <si>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</si>
  <si>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</si>
  <si>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</si>
  <si>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</si>
  <si>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</si>
  <si>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</si>
  <si>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</si>
  <si>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</si>
  <si>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</si>
  <si>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</si>
  <si>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</si>
  <si>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</si>
  <si>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</si>
  <si>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</si>
  <si>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</si>
  <si>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</si>
  <si>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</si>
  <si>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</si>
  <si>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</si>
  <si>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</si>
  <si>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</si>
  <si>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</si>
  <si>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</si>
  <si>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</si>
  <si>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</si>
  <si>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</si>
  <si>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</si>
  <si>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</si>
  <si>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</si>
  <si>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</si>
  <si>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</si>
  <si>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</si>
  <si>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</si>
  <si>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</si>
  <si>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</si>
  <si>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</si>
  <si>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</si>
  <si>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</si>
  <si>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</si>
  <si>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</si>
  <si>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</si>
  <si>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</si>
  <si>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</si>
  <si>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</si>
  <si>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</si>
  <si>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</si>
  <si>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</si>
  <si>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</si>
  <si>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</si>
  <si>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</si>
  <si>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</si>
  <si>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</si>
  <si>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</si>
  <si>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</si>
  <si>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</si>
  <si>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</si>
  <si>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</si>
  <si>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</si>
  <si>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</si>
  <si>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</si>
  <si>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</si>
  <si>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</si>
  <si>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</si>
  <si>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</si>
  <si>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</si>
  <si>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</si>
  <si>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</si>
  <si>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</si>
  <si>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</si>
  <si>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</si>
  <si>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</si>
  <si>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</si>
  <si>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</si>
  <si>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</si>
  <si>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</si>
  <si>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</si>
  <si>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</si>
  <si>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</si>
  <si>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</si>
  <si>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</si>
  <si>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</si>
  <si>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</si>
  <si>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</si>
  <si>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</si>
  <si>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</si>
  <si>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</si>
  <si>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</si>
  <si>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</si>
  <si>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</si>
  <si>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</si>
  <si>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</si>
  <si>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</si>
  <si>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</si>
  <si>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</si>
  <si>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</si>
  <si>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</si>
  <si>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</si>
  <si>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</si>
  <si>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</si>
  <si>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</si>
  <si>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</si>
  <si>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</si>
  <si>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</si>
  <si>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</si>
  <si>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</si>
  <si>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</si>
  <si>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</si>
  <si>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</si>
  <si>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</si>
  <si>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</si>
  <si>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</si>
  <si>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</si>
  <si>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</si>
  <si>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</si>
  <si>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</si>
  <si>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</si>
  <si>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</si>
  <si>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</si>
  <si>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</si>
  <si>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</si>
  <si>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</si>
  <si>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</si>
  <si>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</si>
  <si>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</si>
  <si>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</si>
  <si>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</si>
  <si>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</si>
  <si>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</si>
  <si>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</si>
  <si>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</si>
  <si>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</si>
  <si>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</si>
  <si>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</si>
  <si>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</si>
  <si>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</si>
  <si>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</si>
  <si>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</si>
  <si>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</si>
  <si>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</si>
  <si>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</si>
  <si>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</si>
  <si>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</si>
  <si>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</si>
  <si>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</si>
  <si>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</si>
  <si>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</si>
  <si>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</si>
  <si>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</si>
  <si>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</si>
  <si>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</si>
  <si>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</si>
  <si>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</si>
  <si>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</si>
  <si>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</si>
  <si>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</si>
  <si>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</si>
  <si>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</si>
  <si>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</si>
  <si>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</si>
  <si>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</si>
  <si>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</si>
  <si>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</si>
  <si>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</si>
  <si>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</si>
  <si>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</si>
  <si>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</si>
  <si>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</si>
  <si>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</si>
  <si>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</si>
  <si>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</si>
  <si>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</si>
  <si>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</si>
  <si>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</si>
  <si>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</si>
  <si>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</si>
  <si>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</si>
  <si>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</si>
  <si>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</si>
  <si>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</si>
  <si>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</si>
  <si>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</si>
  <si>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</si>
  <si>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</si>
  <si>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</si>
  <si>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</si>
  <si>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</si>
  <si>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</si>
  <si>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</si>
  <si>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</si>
  <si>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</si>
  <si>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</si>
  <si>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</si>
  <si>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</si>
  <si>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</si>
  <si>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</si>
  <si>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</si>
  <si>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</si>
  <si>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</si>
  <si>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</si>
  <si>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</si>
  <si>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</si>
  <si>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</si>
  <si>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</si>
  <si>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</si>
  <si>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</si>
  <si>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</si>
  <si>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</si>
  <si>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</si>
  <si>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</si>
  <si>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</si>
  <si>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</si>
  <si>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</si>
  <si>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</si>
  <si>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</si>
  <si>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</si>
  <si>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</si>
  <si>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</si>
  <si>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</si>
  <si>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</si>
  <si>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</si>
  <si>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</si>
  <si>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</si>
  <si>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</si>
  <si>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</si>
  <si>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</si>
  <si>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</si>
  <si>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</si>
  <si>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</si>
  <si>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</si>
  <si>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</si>
  <si>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</si>
  <si>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</si>
  <si>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</si>
  <si>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</si>
  <si>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</si>
  <si>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</si>
  <si>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</si>
  <si>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</si>
  <si>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</si>
  <si>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</si>
  <si>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</si>
  <si>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</si>
  <si>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</si>
  <si>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</si>
  <si>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</si>
  <si>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</si>
  <si>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</si>
  <si>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</si>
  <si>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</si>
  <si>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</si>
  <si>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</si>
  <si>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</si>
  <si>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</si>
  <si>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</si>
  <si>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</si>
  <si>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</si>
  <si>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</si>
  <si>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</si>
  <si>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</si>
  <si>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</si>
  <si>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</si>
  <si>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</si>
  <si>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</si>
  <si>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</si>
  <si>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</si>
  <si>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</si>
  <si>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</si>
  <si>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</si>
  <si>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</si>
  <si>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</si>
  <si>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</si>
  <si>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</si>
  <si>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</si>
  <si>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</si>
  <si>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</si>
  <si>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</si>
  <si>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</si>
  <si>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</si>
  <si>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</si>
  <si>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</si>
  <si>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</si>
  <si>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</si>
  <si>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</si>
  <si>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</si>
  <si>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</si>
  <si>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</si>
  <si>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</si>
  <si>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</si>
  <si>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</si>
  <si>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</si>
  <si>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</si>
  <si>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</si>
  <si>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</si>
  <si>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</si>
  <si>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</si>
  <si>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</si>
  <si>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</si>
  <si>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</si>
  <si>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</si>
  <si>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</si>
  <si>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</si>
  <si>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</si>
  <si>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</si>
  <si>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</si>
  <si>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</si>
  <si>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</si>
  <si>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</si>
  <si>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</si>
  <si>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</si>
  <si>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</si>
  <si>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</si>
  <si>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</si>
  <si>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</si>
  <si>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</si>
  <si>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</si>
  <si>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</si>
  <si>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</si>
  <si>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</si>
  <si>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</si>
  <si>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</si>
  <si>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</si>
  <si>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</si>
  <si>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</si>
  <si>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</si>
  <si>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</si>
  <si>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</si>
  <si>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</si>
  <si>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</si>
  <si>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</si>
  <si>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</si>
  <si>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</si>
  <si>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</si>
  <si>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</si>
  <si>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</si>
  <si>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</si>
  <si>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</si>
  <si>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</si>
  <si>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</si>
  <si>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</si>
  <si>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</si>
  <si>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</si>
  <si>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</si>
  <si>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</si>
  <si>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</si>
  <si>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</si>
  <si>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</si>
  <si>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</si>
  <si>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</si>
  <si>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</si>
  <si>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</si>
  <si>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</si>
  <si>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</si>
  <si>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</si>
  <si>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</si>
  <si>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</si>
  <si>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</si>
  <si>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</si>
  <si>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</si>
  <si>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</si>
  <si>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</si>
  <si>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</si>
  <si>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</si>
  <si>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</si>
  <si>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</si>
  <si>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</si>
  <si>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</si>
  <si>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</si>
  <si>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</si>
  <si>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</si>
  <si>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</si>
  <si>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</si>
  <si>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</si>
  <si>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</si>
  <si>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</si>
  <si>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</si>
  <si>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</si>
  <si>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</si>
  <si>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</si>
  <si>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</si>
  <si>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</si>
  <si>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</si>
  <si>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</si>
  <si>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</si>
  <si>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</si>
  <si>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</si>
  <si>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</si>
  <si>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</si>
  <si>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</si>
  <si>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</si>
  <si>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</si>
  <si>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</si>
  <si>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</si>
  <si>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</si>
  <si>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</si>
  <si>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</si>
  <si>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</si>
  <si>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</si>
  <si>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</si>
  <si>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</si>
  <si>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</si>
  <si>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</si>
  <si>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</si>
  <si>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</si>
  <si>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</si>
  <si>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</si>
  <si>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</si>
  <si>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</si>
  <si>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</si>
  <si>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</si>
  <si>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</si>
  <si>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</si>
  <si>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</si>
  <si>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</si>
  <si>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</si>
  <si>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</si>
  <si>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</si>
  <si>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</si>
  <si>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</si>
  <si>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</si>
  <si>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</si>
  <si>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</si>
  <si>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</si>
  <si>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</si>
  <si>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</si>
  <si>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</si>
  <si>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</si>
  <si>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</si>
  <si>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</si>
  <si>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</si>
  <si>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</si>
  <si>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</si>
  <si>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</si>
  <si>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</si>
  <si>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</si>
  <si>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</si>
  <si>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</si>
  <si>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</si>
  <si>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</si>
  <si>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</si>
  <si>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</si>
  <si>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</si>
  <si>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</si>
  <si>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</si>
  <si>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</si>
  <si>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</si>
  <si>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</si>
  <si>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</si>
  <si>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</si>
  <si>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</si>
  <si>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</si>
  <si>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</si>
  <si>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</si>
  <si>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</si>
  <si>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</si>
  <si>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</si>
  <si>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</si>
  <si>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</si>
  <si>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</si>
  <si>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</si>
  <si>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</si>
  <si>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</si>
  <si>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</si>
  <si>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</si>
  <si>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</si>
  <si>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</si>
  <si>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</si>
  <si>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</si>
  <si>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</si>
  <si>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</si>
  <si>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</si>
  <si>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</si>
  <si>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</si>
  <si>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</si>
  <si>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</si>
  <si>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</si>
  <si>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</si>
  <si>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</si>
  <si>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</si>
  <si>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</si>
  <si>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</si>
  <si>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</si>
  <si>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</si>
  <si>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</si>
  <si>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</si>
  <si>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</si>
  <si>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</si>
  <si>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</si>
  <si>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</si>
  <si>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</si>
  <si>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</si>
  <si>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</si>
  <si>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</si>
  <si>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</si>
  <si>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</si>
  <si>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</si>
  <si>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</si>
  <si>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</si>
  <si>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</si>
  <si>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</si>
  <si>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</si>
  <si>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</si>
  <si>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</si>
  <si>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</si>
  <si>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</si>
  <si>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</si>
  <si>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</si>
  <si>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</si>
  <si>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</si>
  <si>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</si>
  <si>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</si>
  <si>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</si>
  <si>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</si>
  <si>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</si>
  <si>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</si>
  <si>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</si>
  <si>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</si>
  <si>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</si>
  <si>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</si>
  <si>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</si>
  <si>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</si>
  <si>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</si>
  <si>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</si>
  <si>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</si>
  <si>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</si>
  <si>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</si>
  <si>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</si>
  <si>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</si>
  <si>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</si>
  <si>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</si>
  <si>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</si>
  <si>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</si>
  <si>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</si>
  <si>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</si>
  <si>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</si>
  <si>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</si>
  <si>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</si>
  <si>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</si>
  <si>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</si>
  <si>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</si>
  <si>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</si>
  <si>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</si>
  <si>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</si>
  <si>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</si>
  <si>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</si>
  <si>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</si>
  <si>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</si>
  <si>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</si>
  <si>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</si>
  <si>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</si>
  <si>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</si>
  <si>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</si>
  <si>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</si>
  <si>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</si>
  <si>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</si>
  <si>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</si>
  <si>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</si>
  <si>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</si>
  <si>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</si>
  <si>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</si>
  <si>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</si>
  <si>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</si>
  <si>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</si>
  <si>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</si>
  <si>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</si>
  <si>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</si>
  <si>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</si>
  <si>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</si>
  <si>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</si>
  <si>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</si>
  <si>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</si>
  <si>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</si>
  <si>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</si>
  <si>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</si>
  <si>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</si>
  <si>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</si>
  <si>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</si>
  <si>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</si>
  <si>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</si>
  <si>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</si>
  <si>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</si>
  <si>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</si>
  <si>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</si>
  <si>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</si>
  <si>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</si>
  <si>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</si>
  <si>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</si>
  <si>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</si>
  <si>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</si>
  <si>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</si>
  <si>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</si>
  <si>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</si>
  <si>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</si>
  <si>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</si>
  <si>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</si>
  <si>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</si>
  <si>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</si>
  <si>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</si>
  <si>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</si>
  <si>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</si>
  <si>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</si>
  <si>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</si>
  <si>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</si>
  <si>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</si>
  <si>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</si>
  <si>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</si>
  <si>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</si>
  <si>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</si>
  <si>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</si>
  <si>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</si>
  <si>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</si>
  <si>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</si>
  <si>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</si>
  <si>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</si>
  <si>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</si>
  <si>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</si>
  <si>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</si>
  <si>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</si>
  <si>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</si>
  <si>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</si>
  <si>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</si>
  <si>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</si>
  <si>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</si>
  <si>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</si>
  <si>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</si>
  <si>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</si>
  <si>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</si>
  <si>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</si>
  <si>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</si>
  <si>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</si>
  <si>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</si>
  <si>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</si>
  <si>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</si>
  <si>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</si>
  <si>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</si>
  <si>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</si>
  <si>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</si>
  <si>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</si>
  <si>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</si>
  <si>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</si>
  <si>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</si>
  <si>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</si>
  <si>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</si>
  <si>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</si>
  <si>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</si>
  <si>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</si>
  <si>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</si>
  <si>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</si>
  <si>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</si>
  <si>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</si>
  <si>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</si>
  <si>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</si>
  <si>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</si>
  <si>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</si>
  <si>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</si>
  <si>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</si>
  <si>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</si>
  <si>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</si>
  <si>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</si>
  <si>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</si>
  <si>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</si>
  <si>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</si>
  <si>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</si>
  <si>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</si>
  <si>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</si>
  <si>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</si>
  <si>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</si>
  <si>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</si>
  <si>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</si>
  <si>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</si>
  <si>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</si>
  <si>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</si>
  <si>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</si>
  <si>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</si>
  <si>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</si>
  <si>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</si>
  <si>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</si>
  <si>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</si>
  <si>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</si>
  <si>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</si>
  <si>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</si>
  <si>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</si>
  <si>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</si>
  <si>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</si>
  <si>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</si>
  <si>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</si>
  <si>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</si>
  <si>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</si>
  <si>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</si>
  <si>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</si>
  <si>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</si>
  <si>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</si>
  <si>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</si>
  <si>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</si>
  <si>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</si>
  <si>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</si>
  <si>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</si>
  <si>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</si>
  <si>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</si>
  <si>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</si>
  <si>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</si>
  <si>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</si>
  <si>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</si>
  <si>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</si>
  <si>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</si>
  <si>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</si>
  <si>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</si>
  <si>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</si>
  <si>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</si>
  <si>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</si>
  <si>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</si>
  <si>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</si>
  <si>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</si>
  <si>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</si>
  <si>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</si>
  <si>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</si>
  <si>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</si>
  <si>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</si>
  <si>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</si>
  <si>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</si>
  <si>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</si>
  <si>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</si>
  <si>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</si>
  <si>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</si>
  <si>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</si>
  <si>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</si>
  <si>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</si>
  <si>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</si>
  <si>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</si>
  <si>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</si>
  <si>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</si>
  <si>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</si>
  <si>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</si>
  <si>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</si>
  <si>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</si>
  <si>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</si>
  <si>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</si>
  <si>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</si>
  <si>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</si>
  <si>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</si>
  <si>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</si>
  <si>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</si>
  <si>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</si>
  <si>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</si>
  <si>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</si>
  <si>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</si>
  <si>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</si>
  <si>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</si>
  <si>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</si>
  <si>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</si>
  <si>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</si>
  <si>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</si>
  <si>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</si>
  <si>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</si>
  <si>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</si>
  <si>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</si>
  <si>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</si>
  <si>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</si>
  <si>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</si>
  <si>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</si>
  <si>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</si>
  <si>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</si>
  <si>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</si>
  <si>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</si>
  <si>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</si>
  <si>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</si>
  <si>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</si>
  <si>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</si>
  <si>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</si>
  <si>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</si>
  <si>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</si>
  <si>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</si>
  <si>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</si>
  <si>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</si>
  <si>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</si>
  <si>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</si>
  <si>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</si>
  <si>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</si>
  <si>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</si>
  <si>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</si>
  <si>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</si>
  <si>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</si>
  <si>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</si>
  <si>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</si>
  <si>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</si>
  <si>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</si>
  <si>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</si>
  <si>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</si>
  <si>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</si>
  <si>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</si>
  <si>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</si>
  <si>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</si>
  <si>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</si>
  <si>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</si>
  <si>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</si>
  <si>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</si>
  <si>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</si>
  <si>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</si>
  <si>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</si>
  <si>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</si>
  <si>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</si>
  <si>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</si>
  <si>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</si>
  <si>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</si>
  <si>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</si>
  <si>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</si>
  <si>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</si>
  <si>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</si>
  <si>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</si>
  <si>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</si>
  <si>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</si>
  <si>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</si>
  <si>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</si>
  <si>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</si>
  <si>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</si>
  <si>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</si>
  <si>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</si>
  <si>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</si>
  <si>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</si>
  <si>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</si>
  <si>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</si>
  <si>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</si>
  <si>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</si>
  <si>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</si>
  <si>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</si>
  <si>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</si>
  <si>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</si>
  <si>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</si>
  <si>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</si>
  <si>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</si>
  <si>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</si>
  <si>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</si>
  <si>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</si>
  <si>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</si>
  <si>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</si>
  <si>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</si>
  <si>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</si>
  <si>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</si>
  <si>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</si>
  <si>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</si>
  <si>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</si>
  <si>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</si>
  <si>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</si>
  <si>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</si>
  <si>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</si>
  <si>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</si>
  <si>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</si>
  <si>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</si>
  <si>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</si>
  <si>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</si>
  <si>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</si>
  <si>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</si>
  <si>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</si>
  <si>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</si>
  <si>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</si>
  <si>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</si>
  <si>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</si>
  <si>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</si>
  <si>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</si>
  <si>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</si>
  <si>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</si>
  <si>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</si>
  <si>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</si>
  <si>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</si>
  <si>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</si>
  <si>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</si>
  <si>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</si>
  <si>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</si>
  <si>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</si>
  <si>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</si>
  <si>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</si>
  <si>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</si>
  <si>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</si>
  <si>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</si>
  <si>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</si>
  <si>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</si>
  <si>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</si>
  <si>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</si>
  <si>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</si>
  <si>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</si>
  <si>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</si>
  <si>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</si>
  <si>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</si>
  <si>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</si>
  <si>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</si>
  <si>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</si>
  <si>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</si>
  <si>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</si>
  <si>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</si>
  <si>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</si>
  <si>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</si>
  <si>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</si>
  <si>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</si>
  <si>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</si>
  <si>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</si>
  <si>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</si>
  <si>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</si>
  <si>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</si>
  <si>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</si>
  <si>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</si>
  <si>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</si>
  <si>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</si>
  <si>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</si>
  <si>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</si>
  <si>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</si>
  <si>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</si>
  <si>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</si>
  <si>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</si>
  <si>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</si>
  <si>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</si>
  <si>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</si>
  <si>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</si>
  <si>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</si>
  <si>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</si>
  <si>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</si>
  <si>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</si>
  <si>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</si>
  <si>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</si>
  <si>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</si>
  <si>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</si>
  <si>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</si>
  <si>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</si>
  <si>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</si>
  <si>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</si>
  <si>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</si>
  <si>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</si>
  <si>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</si>
  <si>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</si>
  <si>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</si>
  <si>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</si>
  <si>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</si>
  <si>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</si>
  <si>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</si>
  <si>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</si>
  <si>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</si>
  <si>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</si>
  <si>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</si>
  <si>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</si>
  <si>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</si>
  <si>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</si>
  <si>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</si>
  <si>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</si>
  <si>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</si>
  <si>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</si>
  <si>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</si>
  <si>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</si>
  <si>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</si>
  <si>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</si>
  <si>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</si>
  <si>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</si>
  <si>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</si>
  <si>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</si>
  <si>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</si>
  <si>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</si>
  <si>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</si>
  <si>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</si>
  <si>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</si>
  <si>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</si>
  <si>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</si>
  <si>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</si>
  <si>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</si>
  <si>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</si>
  <si>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</si>
  <si>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</si>
  <si>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</si>
  <si>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</si>
  <si>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</si>
  <si>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</si>
  <si>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</si>
  <si>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</si>
  <si>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</si>
  <si>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</si>
  <si>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</si>
  <si>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</si>
  <si>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</si>
  <si>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</si>
  <si>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</si>
  <si>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</si>
  <si>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</si>
  <si>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</si>
  <si>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</si>
  <si>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</si>
  <si>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</si>
  <si>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</si>
  <si>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</si>
  <si>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</si>
  <si>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</si>
  <si>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</si>
  <si>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</si>
  <si>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</si>
  <si>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</si>
  <si>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</si>
  <si>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</si>
  <si>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</si>
  <si>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</si>
  <si>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</si>
  <si>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</si>
  <si>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</si>
  <si>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</si>
  <si>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</si>
  <si>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</si>
  <si>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</si>
  <si>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</si>
  <si>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</si>
  <si>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</si>
  <si>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</si>
  <si>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</si>
  <si>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</si>
  <si>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</si>
  <si>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</si>
  <si>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</si>
  <si>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</si>
  <si>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</si>
  <si>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</si>
  <si>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</si>
  <si>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</si>
  <si>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</si>
  <si>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</si>
  <si>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</si>
  <si>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</si>
  <si>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</si>
  <si>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</si>
  <si>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</si>
  <si>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</si>
  <si>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</si>
  <si>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</si>
  <si>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</si>
  <si>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</si>
  <si>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</si>
  <si>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</si>
  <si>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</si>
  <si>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</si>
  <si>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</si>
  <si>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</si>
  <si>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</si>
  <si>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</si>
  <si>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</si>
  <si>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</si>
  <si>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</si>
  <si>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</si>
  <si>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</si>
  <si>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</si>
  <si>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</si>
  <si>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</si>
  <si>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</si>
  <si>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</si>
  <si>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</si>
  <si>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</si>
  <si>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</si>
  <si>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</si>
  <si>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</si>
  <si>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</si>
  <si>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</si>
  <si>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</si>
  <si>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</si>
  <si>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</si>
  <si>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</si>
  <si>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</si>
  <si>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</si>
  <si>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</si>
  <si>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</si>
  <si>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</si>
  <si>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</si>
  <si>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</si>
  <si>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</si>
  <si>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</si>
  <si>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</si>
  <si>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</si>
  <si>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</si>
  <si>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</si>
  <si>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</si>
  <si>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</si>
  <si>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</si>
  <si>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</si>
  <si>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</si>
  <si>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</si>
  <si>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</si>
  <si>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</si>
  <si>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</si>
  <si>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</si>
  <si>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</si>
  <si>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</si>
  <si>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</si>
  <si>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</si>
  <si>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</si>
  <si>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</si>
  <si>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</si>
  <si>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</si>
  <si>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</si>
  <si>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</si>
  <si>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</si>
  <si>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</si>
  <si>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</si>
  <si>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</si>
  <si>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</si>
  <si>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</si>
  <si>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</si>
  <si>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</si>
  <si>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</si>
  <si>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</si>
  <si>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</si>
  <si>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</si>
  <si>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</si>
  <si>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</si>
  <si>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</si>
  <si>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</si>
  <si>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</si>
  <si>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</si>
  <si>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</si>
  <si>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</si>
  <si>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</si>
  <si>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</si>
  <si>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</si>
  <si>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</si>
  <si>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</si>
  <si>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</si>
  <si>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</si>
  <si>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</si>
  <si>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</si>
  <si>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</si>
  <si>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</si>
  <si>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</si>
  <si>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</si>
  <si>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</si>
  <si>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</si>
  <si>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</si>
  <si>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</si>
  <si>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</si>
  <si>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</si>
  <si>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</si>
  <si>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</si>
  <si>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</si>
  <si>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</si>
  <si>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</si>
  <si>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</si>
  <si>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</si>
  <si>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</si>
  <si>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</si>
  <si>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</si>
  <si>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</si>
  <si>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</si>
  <si>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</si>
  <si>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</si>
  <si>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</si>
  <si>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</si>
  <si>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</si>
  <si>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</si>
  <si>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</si>
  <si>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</si>
  <si>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</si>
  <si>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</si>
  <si>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</si>
  <si>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</si>
  <si>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</si>
  <si>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</si>
  <si>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</si>
  <si>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</si>
  <si>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</si>
  <si>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</si>
  <si>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</si>
  <si>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</si>
  <si>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</si>
  <si>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</si>
  <si>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</si>
  <si>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</si>
  <si>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</si>
  <si>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</si>
  <si>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</si>
  <si>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</si>
  <si>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</si>
  <si>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</si>
  <si>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</si>
  <si>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</si>
  <si>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</si>
  <si>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</si>
  <si>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</si>
  <si>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</si>
  <si>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</si>
  <si>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</si>
  <si>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</si>
  <si>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</si>
  <si>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</si>
  <si>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</si>
  <si>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</si>
  <si>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</si>
  <si>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</si>
  <si>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</si>
  <si>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</si>
  <si>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</si>
  <si>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</si>
  <si>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</si>
  <si>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</si>
  <si>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</si>
  <si>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</si>
  <si>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</si>
  <si>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</si>
  <si>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</si>
  <si>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</si>
  <si>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</si>
  <si>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</si>
  <si>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</si>
  <si>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</si>
  <si>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</si>
  <si>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</si>
  <si>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</si>
  <si>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</si>
  <si>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</si>
  <si>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</si>
  <si>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</si>
  <si>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</si>
  <si>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</si>
  <si>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</si>
  <si>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</si>
  <si>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</si>
  <si>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</si>
  <si>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</si>
  <si>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</si>
  <si>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</si>
  <si>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</si>
  <si>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</si>
  <si>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</si>
  <si>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</si>
  <si>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</si>
  <si>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</si>
  <si>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</si>
  <si>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</si>
  <si>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</si>
  <si>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</si>
  <si>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</si>
  <si>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</si>
  <si>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</si>
  <si>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</si>
  <si>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</si>
  <si>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</si>
  <si>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</si>
  <si>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</si>
  <si>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</si>
  <si>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</si>
  <si>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</si>
  <si>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</si>
  <si>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</si>
  <si>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</si>
  <si>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</si>
  <si>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</si>
  <si>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</si>
  <si>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</si>
  <si>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</si>
  <si>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</si>
  <si>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</si>
  <si>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</si>
  <si>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</si>
  <si>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</si>
  <si>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</si>
  <si>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</si>
  <si>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</si>
  <si>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</si>
  <si>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</si>
  <si>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</si>
  <si>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</si>
  <si>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</si>
  <si>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</si>
  <si>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</si>
  <si>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</si>
  <si>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</si>
  <si>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</si>
  <si>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</si>
  <si>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</si>
  <si>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</si>
  <si>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</si>
  <si>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</si>
  <si>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</si>
  <si>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</si>
  <si>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</si>
  <si>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</si>
  <si>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</si>
  <si>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</si>
  <si>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</si>
  <si>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</si>
  <si>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</si>
  <si>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</si>
  <si>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</si>
  <si>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</si>
  <si>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</si>
  <si>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</si>
  <si>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</si>
  <si>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</si>
  <si>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</si>
  <si>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</si>
  <si>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</si>
  <si>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</si>
  <si>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</si>
  <si>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</si>
  <si>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</si>
  <si>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</si>
  <si>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</si>
  <si>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</si>
  <si>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</si>
  <si>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</si>
  <si>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</si>
  <si>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</si>
  <si>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</si>
  <si>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</si>
  <si>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</si>
  <si>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</si>
  <si>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</si>
  <si>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</si>
  <si>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</si>
  <si>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</si>
  <si>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</si>
  <si>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</si>
  <si>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</si>
  <si>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</si>
  <si>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</si>
  <si>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</si>
  <si>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</si>
  <si>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</si>
  <si>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</si>
  <si>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</si>
  <si>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</si>
  <si>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</si>
  <si>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</si>
  <si>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</si>
  <si>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</si>
  <si>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</si>
  <si>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</si>
  <si>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</si>
  <si>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</si>
  <si>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</si>
  <si>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</si>
  <si>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</si>
  <si>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</si>
  <si>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</si>
  <si>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</si>
  <si>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</si>
  <si>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</si>
  <si>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</si>
  <si>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</si>
  <si>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</si>
  <si>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</si>
  <si>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</si>
  <si>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</si>
  <si>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</si>
  <si>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</si>
  <si>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</si>
  <si>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</si>
  <si>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</si>
  <si>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</si>
  <si>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</si>
  <si>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</si>
  <si>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</si>
  <si>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</si>
  <si>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</si>
  <si>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</si>
  <si>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</si>
  <si>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</si>
  <si>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</si>
  <si>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</si>
  <si>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</si>
  <si>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</si>
  <si>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</si>
  <si>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</si>
  <si>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</si>
  <si>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</si>
  <si>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</si>
  <si>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</si>
  <si>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</si>
  <si>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</si>
  <si>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</si>
  <si>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</si>
  <si>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</si>
  <si>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</si>
  <si>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</si>
  <si>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</si>
  <si>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</si>
  <si>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</si>
  <si>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</si>
  <si>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</si>
  <si>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</si>
  <si>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</si>
  <si>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</si>
  <si>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</si>
  <si>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</si>
  <si>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</si>
  <si>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</si>
  <si>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</si>
  <si>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</si>
  <si>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</si>
  <si>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</si>
  <si>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</si>
  <si>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</si>
  <si>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</si>
  <si>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</si>
  <si>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</si>
  <si>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</si>
  <si>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</si>
  <si>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</si>
  <si>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</si>
  <si>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</si>
  <si>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</si>
  <si>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</si>
  <si>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</si>
  <si>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</si>
  <si>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</si>
  <si>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</si>
  <si>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</si>
  <si>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</si>
  <si>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</si>
  <si>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</si>
  <si>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</si>
  <si>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</si>
  <si>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</si>
  <si>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</si>
  <si>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</si>
  <si>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</si>
  <si>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</si>
  <si>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</si>
  <si>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</si>
  <si>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</si>
  <si>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</si>
  <si>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</si>
  <si>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</si>
  <si>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</si>
  <si>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</si>
  <si>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</si>
  <si>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</si>
  <si>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</si>
  <si>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</si>
  <si>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</si>
  <si>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</si>
  <si>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</si>
  <si>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</si>
  <si>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</si>
  <si>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</si>
  <si>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</si>
  <si>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</si>
  <si>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</si>
  <si>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</si>
  <si>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</si>
  <si>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</si>
  <si>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</si>
  <si>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</si>
  <si>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</si>
  <si>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</si>
  <si>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</si>
  <si>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</si>
  <si>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</si>
  <si>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</si>
  <si>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</si>
  <si>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</si>
  <si>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</si>
  <si>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</si>
  <si>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</si>
  <si>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</si>
  <si>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</si>
  <si>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</si>
  <si>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</si>
  <si>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</si>
  <si>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</si>
  <si>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</si>
  <si>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</si>
  <si>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</si>
  <si>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</si>
  <si>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</si>
  <si>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</si>
  <si>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</si>
  <si>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</si>
  <si>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</si>
  <si>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</si>
  <si>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</si>
  <si>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</si>
  <si>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</si>
  <si>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</si>
  <si>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</si>
  <si>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</si>
  <si>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</si>
  <si>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</si>
  <si>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</si>
  <si>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</si>
  <si>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</si>
  <si>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</si>
  <si>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</si>
  <si>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</si>
  <si>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</si>
  <si>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</si>
  <si>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</si>
  <si>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</si>
  <si>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</si>
  <si>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</si>
  <si>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</si>
  <si>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</si>
  <si>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</si>
  <si>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</si>
  <si>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</si>
  <si>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</si>
  <si>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</si>
  <si>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</si>
  <si>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</si>
  <si>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</si>
  <si>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</si>
  <si>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</si>
  <si>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</si>
  <si>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</si>
  <si>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</si>
  <si>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</si>
  <si>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</si>
  <si>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</si>
  <si>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</si>
  <si>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</si>
  <si>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</si>
  <si>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</si>
  <si>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</si>
  <si>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</si>
  <si>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</si>
  <si>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</si>
  <si>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</si>
  <si>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</si>
  <si>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</si>
  <si>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</si>
  <si>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</si>
  <si>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</si>
  <si>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</si>
  <si>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</si>
  <si>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</si>
  <si>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</si>
  <si>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</si>
  <si>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13123_令和7年度</t>
  </si>
  <si>
    <t>13123_令和8年度</t>
  </si>
  <si>
    <t>13123_令和9年度</t>
  </si>
  <si>
    <t>13123_令和10年度</t>
  </si>
  <si>
    <t>13123_令和11年度</t>
  </si>
  <si>
    <t>13123_令和12年度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</si>
</sst>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57.272966194677252</c:v>
                </c:pt>
                <c:pt idx="1">
                  <c:v>64.372670247455346</c:v>
                </c:pt>
                <c:pt idx="2">
                  <c:v>66.837068618188937</c:v>
                </c:pt>
                <c:pt idx="3">
                  <c:v>70.593692235151806</c:v>
                </c:pt>
                <c:pt idx="4">
                  <c:v>75.234403088379196</c:v>
                </c:pt>
                <c:pt idx="5">
                  <c:v>71.35744471105069</c:v>
                </c:pt>
                <c:pt idx="6">
                  <c:v>75.623014518300309</c:v>
                </c:pt>
                <c:pt idx="7">
                  <c:v>93.633043657791276</c:v>
                </c:pt>
                <c:pt idx="8">
                  <c:v>99.52222894614485</c:v>
                </c:pt>
                <c:pt idx="9">
                  <c:v>102.05709471697166</c:v>
                </c:pt>
                <c:pt idx="10">
                  <c:v>106.48209436470869</c:v>
                </c:pt>
                <c:pt idx="11">
                  <c:v>100.65847047962269</c:v>
                </c:pt>
                <c:pt idx="12">
                  <c:v>96.545251798129911</c:v>
                </c:pt>
                <c:pt idx="13">
                  <c:v>103.0838296772019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631.32317400664897</c:v>
                </c:pt>
                <c:pt idx="1">
                  <c:v>632.53021563026073</c:v>
                </c:pt>
                <c:pt idx="2">
                  <c:v>621.52867048462269</c:v>
                </c:pt>
                <c:pt idx="3">
                  <c:v>623.55381977935508</c:v>
                </c:pt>
                <c:pt idx="4">
                  <c:v>612.81343807377868</c:v>
                </c:pt>
                <c:pt idx="5">
                  <c:v>598.81447558870832</c:v>
                </c:pt>
                <c:pt idx="6">
                  <c:v>597.6865121686825</c:v>
                </c:pt>
                <c:pt idx="7">
                  <c:v>594.06214704671254</c:v>
                </c:pt>
                <c:pt idx="8">
                  <c:v>587.68663465629129</c:v>
                </c:pt>
                <c:pt idx="9">
                  <c:v>578.05053040960468</c:v>
                </c:pt>
                <c:pt idx="10">
                  <c:v>563.87824923713947</c:v>
                </c:pt>
                <c:pt idx="11">
                  <c:v>513.3686074460353</c:v>
                </c:pt>
                <c:pt idx="12">
                  <c:v>511.43878306727231</c:v>
                </c:pt>
                <c:pt idx="13">
                  <c:v>520.51483229895007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758.15726459902419</c:v>
                </c:pt>
                <c:pt idx="1">
                  <c:v>772.2841713077637</c:v>
                </c:pt>
                <c:pt idx="2">
                  <c:v>893.27179461170419</c:v>
                </c:pt>
                <c:pt idx="3">
                  <c:v>977.88680937599156</c:v>
                </c:pt>
                <c:pt idx="4">
                  <c:v>944.84940182674859</c:v>
                </c:pt>
                <c:pt idx="5">
                  <c:v>857.98495564667223</c:v>
                </c:pt>
                <c:pt idx="6">
                  <c:v>869.65530992370554</c:v>
                </c:pt>
                <c:pt idx="7">
                  <c:v>837.65108398641462</c:v>
                </c:pt>
                <c:pt idx="8">
                  <c:v>866.09817411447375</c:v>
                </c:pt>
                <c:pt idx="9">
                  <c:v>833.14590967078254</c:v>
                </c:pt>
                <c:pt idx="10">
                  <c:v>789.0544974913455</c:v>
                </c:pt>
                <c:pt idx="11">
                  <c:v>795.53107051909899</c:v>
                </c:pt>
                <c:pt idx="12">
                  <c:v>799.27640667077117</c:v>
                </c:pt>
                <c:pt idx="13">
                  <c:v>819.85707295738791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552.01403020243174</c:v>
                </c:pt>
                <c:pt idx="1">
                  <c:v>558.43545593947169</c:v>
                </c:pt>
                <c:pt idx="2">
                  <c:v>710.11827711654792</c:v>
                </c:pt>
                <c:pt idx="3">
                  <c:v>747.69343509623548</c:v>
                </c:pt>
                <c:pt idx="4">
                  <c:v>795.56031269839207</c:v>
                </c:pt>
                <c:pt idx="5">
                  <c:v>719.02155303787617</c:v>
                </c:pt>
                <c:pt idx="6">
                  <c:v>764.99536653940652</c:v>
                </c:pt>
                <c:pt idx="7">
                  <c:v>589.24366298592929</c:v>
                </c:pt>
                <c:pt idx="8">
                  <c:v>591.16034089114873</c:v>
                </c:pt>
                <c:pt idx="9">
                  <c:v>586.65275268764594</c:v>
                </c:pt>
                <c:pt idx="10">
                  <c:v>567.61268945143661</c:v>
                </c:pt>
                <c:pt idx="11">
                  <c:v>510.03152533981807</c:v>
                </c:pt>
                <c:pt idx="12">
                  <c:v>557.85822045648626</c:v>
                </c:pt>
                <c:pt idx="13">
                  <c:v>549.18114794493317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241.76844061956388</c:v>
                </c:pt>
                <c:pt idx="1">
                  <c:v>205.40002409070831</c:v>
                </c:pt>
                <c:pt idx="2">
                  <c:v>239.5666112024449</c:v>
                </c:pt>
                <c:pt idx="3">
                  <c:v>213.29555590308181</c:v>
                </c:pt>
                <c:pt idx="4">
                  <c:v>192.81339845394419</c:v>
                </c:pt>
                <c:pt idx="5">
                  <c:v>195.63790554681373</c:v>
                </c:pt>
                <c:pt idx="6">
                  <c:v>228.65964038204561</c:v>
                </c:pt>
                <c:pt idx="7">
                  <c:v>198.44949095332615</c:v>
                </c:pt>
                <c:pt idx="8">
                  <c:v>188.4886564214365</c:v>
                </c:pt>
                <c:pt idx="9">
                  <c:v>182.94414328200799</c:v>
                </c:pt>
                <c:pt idx="10">
                  <c:v>173.2065238100177</c:v>
                </c:pt>
                <c:pt idx="11">
                  <c:v>136.83268306907405</c:v>
                </c:pt>
                <c:pt idx="12">
                  <c:v>167.96049798650878</c:v>
                </c:pt>
                <c:pt idx="13">
                  <c:v>146.39577021516959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167210</c:v>
                </c:pt>
                <c:pt idx="1">
                  <c:v>165670</c:v>
                </c:pt>
                <c:pt idx="2">
                  <c:v>165025</c:v>
                </c:pt>
                <c:pt idx="3">
                  <c:v>164086</c:v>
                </c:pt>
                <c:pt idx="4">
                  <c:v>164054</c:v>
                </c:pt>
                <c:pt idx="5">
                  <c:v>163917</c:v>
                </c:pt>
                <c:pt idx="6">
                  <c:v>164190</c:v>
                </c:pt>
                <c:pt idx="7">
                  <c:v>164541</c:v>
                </c:pt>
                <c:pt idx="8">
                  <c:v>164906</c:v>
                </c:pt>
                <c:pt idx="9">
                  <c:v>164680</c:v>
                </c:pt>
                <c:pt idx="10">
                  <c:v>164164</c:v>
                </c:pt>
                <c:pt idx="11">
                  <c:v>164151</c:v>
                </c:pt>
                <c:pt idx="12">
                  <c:v>163778</c:v>
                </c:pt>
                <c:pt idx="13">
                  <c:v>163638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52834</c:v>
                </c:pt>
                <c:pt idx="1">
                  <c:v>52299</c:v>
                </c:pt>
                <c:pt idx="2">
                  <c:v>52067</c:v>
                </c:pt>
                <c:pt idx="3">
                  <c:v>51916</c:v>
                </c:pt>
                <c:pt idx="4">
                  <c:v>52099</c:v>
                </c:pt>
                <c:pt idx="5">
                  <c:v>52472</c:v>
                </c:pt>
                <c:pt idx="6">
                  <c:v>52776</c:v>
                </c:pt>
                <c:pt idx="7">
                  <c:v>54634</c:v>
                </c:pt>
                <c:pt idx="8">
                  <c:v>54760</c:v>
                </c:pt>
                <c:pt idx="9">
                  <c:v>55137</c:v>
                </c:pt>
                <c:pt idx="10">
                  <c:v>53668</c:v>
                </c:pt>
                <c:pt idx="11">
                  <c:v>53544</c:v>
                </c:pt>
                <c:pt idx="12">
                  <c:v>53495</c:v>
                </c:pt>
                <c:pt idx="13">
                  <c:v>53731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304190</c:v>
                </c:pt>
                <c:pt idx="1">
                  <c:v>305646</c:v>
                </c:pt>
                <c:pt idx="2">
                  <c:v>306061</c:v>
                </c:pt>
                <c:pt idx="3">
                  <c:v>317351</c:v>
                </c:pt>
                <c:pt idx="4">
                  <c:v>318944</c:v>
                </c:pt>
                <c:pt idx="5">
                  <c:v>322827</c:v>
                </c:pt>
                <c:pt idx="6">
                  <c:v>328681</c:v>
                </c:pt>
                <c:pt idx="7">
                  <c:v>333759</c:v>
                </c:pt>
                <c:pt idx="8">
                  <c:v>338263</c:v>
                </c:pt>
                <c:pt idx="9">
                  <c:v>342016</c:v>
                </c:pt>
                <c:pt idx="10">
                  <c:v>345833</c:v>
                </c:pt>
                <c:pt idx="11">
                  <c:v>346934</c:v>
                </c:pt>
                <c:pt idx="12">
                  <c:v>345803</c:v>
                </c:pt>
                <c:pt idx="13">
                  <c:v>348547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169</c:v>
                </c:pt>
                <c:pt idx="1">
                  <c:v>169</c:v>
                </c:pt>
                <c:pt idx="2">
                  <c:v>169</c:v>
                </c:pt>
                <c:pt idx="3">
                  <c:v>169</c:v>
                </c:pt>
                <c:pt idx="4">
                  <c:v>169</c:v>
                </c:pt>
                <c:pt idx="5">
                  <c:v>337</c:v>
                </c:pt>
                <c:pt idx="6">
                  <c:v>337</c:v>
                </c:pt>
                <c:pt idx="7">
                  <c:v>337</c:v>
                </c:pt>
                <c:pt idx="8">
                  <c:v>337</c:v>
                </c:pt>
                <c:pt idx="9">
                  <c:v>337</c:v>
                </c:pt>
                <c:pt idx="10">
                  <c:v>337</c:v>
                </c:pt>
                <c:pt idx="11">
                  <c:v>115</c:v>
                </c:pt>
                <c:pt idx="12">
                  <c:v>115</c:v>
                </c:pt>
                <c:pt idx="13">
                  <c:v>115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18844</c:v>
                </c:pt>
                <c:pt idx="1">
                  <c:v>18844</c:v>
                </c:pt>
                <c:pt idx="2">
                  <c:v>18844</c:v>
                </c:pt>
                <c:pt idx="3">
                  <c:v>18844</c:v>
                </c:pt>
                <c:pt idx="4">
                  <c:v>18844</c:v>
                </c:pt>
                <c:pt idx="5">
                  <c:v>16225</c:v>
                </c:pt>
                <c:pt idx="6">
                  <c:v>16225</c:v>
                </c:pt>
                <c:pt idx="7">
                  <c:v>16225</c:v>
                </c:pt>
                <c:pt idx="8">
                  <c:v>16225</c:v>
                </c:pt>
                <c:pt idx="9">
                  <c:v>16225</c:v>
                </c:pt>
                <c:pt idx="10">
                  <c:v>16225</c:v>
                </c:pt>
                <c:pt idx="11">
                  <c:v>17766</c:v>
                </c:pt>
                <c:pt idx="12">
                  <c:v>17766</c:v>
                </c:pt>
                <c:pt idx="13">
                  <c:v>17766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2390.5700999999999</c:v>
                </c:pt>
                <c:pt idx="1">
                  <c:v>2132.3471</c:v>
                </c:pt>
                <c:pt idx="2">
                  <c:v>2366.6986999999999</c:v>
                </c:pt>
                <c:pt idx="3">
                  <c:v>2209.0848000000001</c:v>
                </c:pt>
                <c:pt idx="4">
                  <c:v>1953.2412999999999</c:v>
                </c:pt>
                <c:pt idx="5">
                  <c:v>1989.0563</c:v>
                </c:pt>
                <c:pt idx="6">
                  <c:v>2122.9659999999999</c:v>
                </c:pt>
                <c:pt idx="7">
                  <c:v>1914.4231</c:v>
                </c:pt>
                <c:pt idx="8">
                  <c:v>2010.8871999999999</c:v>
                </c:pt>
                <c:pt idx="9">
                  <c:v>2011.9965999999999</c:v>
                </c:pt>
                <c:pt idx="10">
                  <c:v>1977.6642999999999</c:v>
                </c:pt>
                <c:pt idx="11">
                  <c:v>1858.5006000000001</c:v>
                </c:pt>
                <c:pt idx="12">
                  <c:v>2331.3173000000002</c:v>
                </c:pt>
                <c:pt idx="13">
                  <c:v>2376.8852999999999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33.966000000000001</c:v>
                </c:pt>
                <c:pt idx="2">
                  <c:v>38.445999999999998</c:v>
                </c:pt>
                <c:pt idx="3">
                  <c:v>35.01</c:v>
                </c:pt>
                <c:pt idx="4">
                  <c:v>36</c:v>
                </c:pt>
                <c:pt idx="5">
                  <c:v>0</c:v>
                </c:pt>
                <c:pt idx="6">
                  <c:v>32.08</c:v>
                </c:pt>
                <c:pt idx="7">
                  <c:v>33.948999999999998</c:v>
                </c:pt>
                <c:pt idx="8">
                  <c:v>31.227</c:v>
                </c:pt>
                <c:pt idx="9">
                  <c:v>30.902000000000001</c:v>
                </c:pt>
                <c:pt idx="10">
                  <c:v>29.42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17.669</c:v>
                </c:pt>
                <c:pt idx="1">
                  <c:v>15.083</c:v>
                </c:pt>
                <c:pt idx="2">
                  <c:v>73.417000000000002</c:v>
                </c:pt>
                <c:pt idx="3">
                  <c:v>73.959000000000003</c:v>
                </c:pt>
                <c:pt idx="4">
                  <c:v>77.146000000000001</c:v>
                </c:pt>
                <c:pt idx="5">
                  <c:v>71.314999999999998</c:v>
                </c:pt>
                <c:pt idx="6">
                  <c:v>79.801000000000002</c:v>
                </c:pt>
                <c:pt idx="7">
                  <c:v>85.010999999999996</c:v>
                </c:pt>
                <c:pt idx="8">
                  <c:v>90.560999999999993</c:v>
                </c:pt>
                <c:pt idx="9">
                  <c:v>42.617000000000004</c:v>
                </c:pt>
                <c:pt idx="10">
                  <c:v>23.879000000000001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211.619</c:v>
                </c:pt>
                <c:pt idx="1">
                  <c:v>222.929</c:v>
                </c:pt>
                <c:pt idx="2">
                  <c:v>234.17599999999999</c:v>
                </c:pt>
                <c:pt idx="3">
                  <c:v>228.23599999999999</c:v>
                </c:pt>
                <c:pt idx="4">
                  <c:v>216.345</c:v>
                </c:pt>
                <c:pt idx="5">
                  <c:v>208.10599999999999</c:v>
                </c:pt>
                <c:pt idx="6">
                  <c:v>200.262</c:v>
                </c:pt>
                <c:pt idx="7">
                  <c:v>192.49700000000001</c:v>
                </c:pt>
                <c:pt idx="8">
                  <c:v>187.18199999999999</c:v>
                </c:pt>
                <c:pt idx="9">
                  <c:v>177.36600000000001</c:v>
                </c:pt>
                <c:pt idx="10">
                  <c:v>178.36600000000001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98.097999999999999</c:v>
                </c:pt>
                <c:pt idx="1">
                  <c:v>141.79400000000001</c:v>
                </c:pt>
                <c:pt idx="2">
                  <c:v>217.35499999999996</c:v>
                </c:pt>
                <c:pt idx="3">
                  <c:v>203.31</c:v>
                </c:pt>
                <c:pt idx="4">
                  <c:v>189.40299999999999</c:v>
                </c:pt>
                <c:pt idx="5">
                  <c:v>147.86599999999999</c:v>
                </c:pt>
                <c:pt idx="6">
                  <c:v>185.886</c:v>
                </c:pt>
                <c:pt idx="7">
                  <c:v>183.02499999999998</c:v>
                </c:pt>
                <c:pt idx="8">
                  <c:v>183.65800000000002</c:v>
                </c:pt>
                <c:pt idx="9">
                  <c:v>131.08499999999998</c:v>
                </c:pt>
                <c:pt idx="10">
                  <c:v>100.673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131.19</c:v>
                </c:pt>
                <c:pt idx="1">
                  <c:v>130.184</c:v>
                </c:pt>
                <c:pt idx="2">
                  <c:v>128.684</c:v>
                </c:pt>
                <c:pt idx="3">
                  <c:v>133.89500000000001</c:v>
                </c:pt>
                <c:pt idx="4">
                  <c:v>140.08799999999999</c:v>
                </c:pt>
                <c:pt idx="5">
                  <c:v>131.55500000000001</c:v>
                </c:pt>
                <c:pt idx="6">
                  <c:v>126.25700000000001</c:v>
                </c:pt>
                <c:pt idx="7">
                  <c:v>128.43199999999999</c:v>
                </c:pt>
                <c:pt idx="8">
                  <c:v>125.312</c:v>
                </c:pt>
                <c:pt idx="9">
                  <c:v>119.8</c:v>
                </c:pt>
                <c:pt idx="10">
                  <c:v>130.99199999999999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710.11827711654792</c:v>
                </c:pt>
                <c:pt idx="1">
                  <c:v>747.69343509623548</c:v>
                </c:pt>
                <c:pt idx="2">
                  <c:v>795.56031269839207</c:v>
                </c:pt>
                <c:pt idx="3">
                  <c:v>719.02155303787617</c:v>
                </c:pt>
                <c:pt idx="4">
                  <c:v>764.99536653940652</c:v>
                </c:pt>
                <c:pt idx="5">
                  <c:v>589.24366298592929</c:v>
                </c:pt>
                <c:pt idx="6">
                  <c:v>591.16034089114873</c:v>
                </c:pt>
                <c:pt idx="7">
                  <c:v>586.65275268764594</c:v>
                </c:pt>
                <c:pt idx="8">
                  <c:v>567.61268945143661</c:v>
                </c:pt>
                <c:pt idx="9">
                  <c:v>510.03152533981807</c:v>
                </c:pt>
                <c:pt idx="10">
                  <c:v>557.85822045648626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239.5666112024449</c:v>
                </c:pt>
                <c:pt idx="1">
                  <c:v>213.29555590308181</c:v>
                </c:pt>
                <c:pt idx="2">
                  <c:v>192.81339845394419</c:v>
                </c:pt>
                <c:pt idx="3">
                  <c:v>195.63790554681373</c:v>
                </c:pt>
                <c:pt idx="4">
                  <c:v>228.65964038204561</c:v>
                </c:pt>
                <c:pt idx="5">
                  <c:v>198.44949095332615</c:v>
                </c:pt>
                <c:pt idx="6">
                  <c:v>188.4886564214365</c:v>
                </c:pt>
                <c:pt idx="7">
                  <c:v>182.94414328200799</c:v>
                </c:pt>
                <c:pt idx="8">
                  <c:v>173.2065238100177</c:v>
                </c:pt>
                <c:pt idx="9">
                  <c:v>136.83268306907405</c:v>
                </c:pt>
                <c:pt idx="10">
                  <c:v>167.96049798650878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0.54761387382625848</c:v>
                </c:pt>
                <c:pt idx="1">
                  <c:v>0.61034558103570424</c:v>
                </c:pt>
                <c:pt idx="2">
                  <c:v>0.66740175232551446</c:v>
                </c:pt>
                <c:pt idx="3">
                  <c:v>0.6844021337570525</c:v>
                </c:pt>
                <c:pt idx="4">
                  <c:v>0.61264856257947531</c:v>
                </c:pt>
                <c:pt idx="5">
                  <c:v>0.66291427288639793</c:v>
                </c:pt>
                <c:pt idx="6">
                  <c:v>0.66983871813328388</c:v>
                </c:pt>
                <c:pt idx="7">
                  <c:v>0.70202848637806536</c:v>
                </c:pt>
                <c:pt idx="8">
                  <c:v>0.72348314164799588</c:v>
                </c:pt>
                <c:pt idx="9">
                  <c:v>0.87552182207465856</c:v>
                </c:pt>
                <c:pt idx="10">
                  <c:v>0.77989766385737769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0.13814318425703567</c:v>
                </c:pt>
                <c:pt idx="1">
                  <c:v>0.18964189511942114</c:v>
                </c:pt>
                <c:pt idx="2">
                  <c:v>0.2732099584791659</c:v>
                </c:pt>
                <c:pt idx="3">
                  <c:v>0.28275925685539244</c:v>
                </c:pt>
                <c:pt idx="4">
                  <c:v>0.24758712050348536</c:v>
                </c:pt>
                <c:pt idx="5">
                  <c:v>0.25094202838042384</c:v>
                </c:pt>
                <c:pt idx="6">
                  <c:v>0.3144426091232454</c:v>
                </c:pt>
                <c:pt idx="7">
                  <c:v>0.31198183109429434</c:v>
                </c:pt>
                <c:pt idx="8">
                  <c:v>0.32356218141897847</c:v>
                </c:pt>
                <c:pt idx="9">
                  <c:v>0.25701352462999644</c:v>
                </c:pt>
                <c:pt idx="10">
                  <c:v>0.18046341580773145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130.99199999999999</c:v>
                </c:pt>
                <c:pt idx="2">
                  <c:v>0</c:v>
                </c:pt>
                <c:pt idx="3">
                  <c:v>0</c:v>
                </c:pt>
                <c:pt idx="4">
                  <c:v>100.673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130.99199999999999</c:v>
                </c:pt>
                <c:pt idx="4" formatCode="#,##0">
                  <c:v>100.673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16：化学工業(N=1)</c:v>
                </c:pt>
                <c:pt idx="2">
                  <c:v>17：石油製品・石炭製品製造業(N=1)</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G：情報通信業(N=1)</c:v>
                </c:pt>
                <c:pt idx="26">
                  <c:v>H：運輸業，郵便業(N=1)</c:v>
                </c:pt>
                <c:pt idx="27">
                  <c:v>I：卸売業，小売業(N=2)</c:v>
                </c:pt>
                <c:pt idx="28">
                  <c:v>J：金融業，保険業(N=1)</c:v>
                </c:pt>
                <c:pt idx="29">
                  <c:v>K：不動産業，物品賃貸業(N=1)</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84.462000000000003</c:v>
                </c:pt>
                <c:pt idx="1">
                  <c:v>15.795</c:v>
                </c:pt>
                <c:pt idx="2">
                  <c:v>4.4089999999999998</c:v>
                </c:pt>
                <c:pt idx="3">
                  <c:v>0</c:v>
                </c:pt>
                <c:pt idx="4">
                  <c:v>0</c:v>
                </c:pt>
                <c:pt idx="5">
                  <c:v>26.326000000000001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66.89</c:v>
                </c:pt>
                <c:pt idx="25">
                  <c:v>5.5010000000000003</c:v>
                </c:pt>
                <c:pt idx="26">
                  <c:v>3.0419999999999998</c:v>
                </c:pt>
                <c:pt idx="27">
                  <c:v>7.3170000000000002</c:v>
                </c:pt>
                <c:pt idx="28">
                  <c:v>3.5720000000000001</c:v>
                </c:pt>
                <c:pt idx="29">
                  <c:v>2.1179999999999999</c:v>
                </c:pt>
                <c:pt idx="30">
                  <c:v>0</c:v>
                </c:pt>
                <c:pt idx="31">
                  <c:v>0</c:v>
                </c:pt>
                <c:pt idx="32">
                  <c:v>0</c:v>
                </c:pt>
                <c:pt idx="33">
                  <c:v>4.0529999999999999</c:v>
                </c:pt>
                <c:pt idx="34">
                  <c:v>5.14</c:v>
                </c:pt>
                <c:pt idx="35">
                  <c:v>0</c:v>
                </c:pt>
                <c:pt idx="36">
                  <c:v>3.04</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227.69384564673649</c:v>
                </c:pt>
                <c:pt idx="2">
                  <c:v>31.877760464340561</c:v>
                </c:pt>
                <c:pt idx="3">
                  <c:v>12.071608586730489</c:v>
                </c:pt>
                <c:pt idx="4">
                  <c:v>512.53501967688942</c:v>
                </c:pt>
                <c:pt idx="5">
                  <c:v>771.73298551389485</c:v>
                </c:pt>
                <c:pt idx="7">
                  <c:v>649.67281813121394</c:v>
                </c:pt>
                <c:pt idx="8">
                  <c:v>37.7396277173154</c:v>
                </c:pt>
                <c:pt idx="9">
                  <c:v>0</c:v>
                </c:pt>
                <c:pt idx="10">
                  <c:v>40.430202769058383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271.64321469780754</c:v>
                </c:pt>
                <c:pt idx="4" formatCode="#,##0">
                  <c:v>512.53501967688942</c:v>
                </c:pt>
                <c:pt idx="5" formatCode="#,##0">
                  <c:v>771.73298551389485</c:v>
                </c:pt>
                <c:pt idx="6" formatCode="#,##0">
                  <c:v>687.41244584852939</c:v>
                </c:pt>
                <c:pt idx="10" formatCode="#,##0">
                  <c:v>40.430202769058383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178.36600000000001</c:v>
                </c:pt>
                <c:pt idx="2" formatCode="#,##0_);[Red]\(#,##0\)">
                  <c:v>20.5</c:v>
                </c:pt>
                <c:pt idx="3" formatCode="#,##0_);[Red]\(#,##0\)">
                  <c:v>3.379</c:v>
                </c:pt>
                <c:pt idx="4" formatCode="#,##0_);[Red]\(#,##0\)">
                  <c:v>0</c:v>
                </c:pt>
                <c:pt idx="5" formatCode="#,##0_);[Red]\(#,##0\)">
                  <c:v>29.42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178.36600000000001</c:v>
                </c:pt>
                <c:pt idx="1">
                  <c:v>23.879000000000001</c:v>
                </c:pt>
                <c:pt idx="4" formatCode="#,##0_);[Red]\(#,##0\)">
                  <c:v>0</c:v>
                </c:pt>
                <c:pt idx="5" formatCode="#,##0_);[Red]\(#,##0\)">
                  <c:v>29.42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江戸川区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13.163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江戸川区</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G：情報通信業(N=1)</c:v>
                </c:pt>
                <c:pt idx="2">
                  <c:v>H：運輸業，郵便業(N=1)</c:v>
                </c:pt>
                <c:pt idx="3">
                  <c:v>I：卸売業，小売業(N=2)</c:v>
                </c:pt>
                <c:pt idx="4">
                  <c:v>J：金融業，保険業(N=1)</c:v>
                </c:pt>
                <c:pt idx="5">
                  <c:v>K：不動産業，物品賃貸業(N=1)</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33.445</c:v>
                </c:pt>
                <c:pt idx="1">
                  <c:v>5.5010000000000003</c:v>
                </c:pt>
                <c:pt idx="2">
                  <c:v>3.0419999999999998</c:v>
                </c:pt>
                <c:pt idx="3">
                  <c:v>3.6585000000000001</c:v>
                </c:pt>
                <c:pt idx="4">
                  <c:v>3.5720000000000001</c:v>
                </c:pt>
                <c:pt idx="5">
                  <c:v>2.1179999999999999</c:v>
                </c:pt>
                <c:pt idx="6">
                  <c:v>0</c:v>
                </c:pt>
                <c:pt idx="7">
                  <c:v>0</c:v>
                </c:pt>
                <c:pt idx="8">
                  <c:v>0</c:v>
                </c:pt>
                <c:pt idx="9">
                  <c:v>4.0529999999999999</c:v>
                </c:pt>
                <c:pt idx="10">
                  <c:v>5.14</c:v>
                </c:pt>
                <c:pt idx="11">
                  <c:v>0</c:v>
                </c:pt>
                <c:pt idx="12">
                  <c:v>3.04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G：情報通信業(N=1)</c:v>
                </c:pt>
                <c:pt idx="2">
                  <c:v>H：運輸業，郵便業(N=1)</c:v>
                </c:pt>
                <c:pt idx="3">
                  <c:v>I：卸売業，小売業(N=2)</c:v>
                </c:pt>
                <c:pt idx="4">
                  <c:v>J：金融業，保険業(N=1)</c:v>
                </c:pt>
                <c:pt idx="5">
                  <c:v>K：不動産業，物品賃貸業(N=1)</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江戸川区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江戸川区</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16：化学工業(N=1)</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42.231000000000002</c:v>
                </c:pt>
                <c:pt idx="1">
                  <c:v>15.795</c:v>
                </c:pt>
                <c:pt idx="2">
                  <c:v>4.4089999999999998</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16：化学工業(N=1)</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28,710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17227.299999999952</c:v>
                </c:pt>
                <c:pt idx="1">
                  <c:v>4377.5</c:v>
                </c:pt>
                <c:pt idx="2">
                  <c:v>0</c:v>
                </c:pt>
                <c:pt idx="3">
                  <c:v>340</c:v>
                </c:pt>
                <c:pt idx="4">
                  <c:v>0</c:v>
                </c:pt>
                <c:pt idx="5">
                  <c:v>6765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75,661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20674.827275999942</c:v>
                </c:pt>
                <c:pt idx="1">
                  <c:v>5790.3819000000003</c:v>
                </c:pt>
                <c:pt idx="2">
                  <c:v>0</c:v>
                </c:pt>
                <c:pt idx="3">
                  <c:v>1787.04</c:v>
                </c:pt>
                <c:pt idx="4">
                  <c:v>0</c:v>
                </c:pt>
                <c:pt idx="5">
                  <c:v>47409.120000000003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江戸川区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37.719493884000002</c:v>
                </c:pt>
                <c:pt idx="1">
                  <c:v>5.9283540000000003E-2</c:v>
                </c:pt>
                <c:pt idx="2">
                  <c:v>0</c:v>
                </c:pt>
                <c:pt idx="3">
                  <c:v>3.15234E-3</c:v>
                </c:pt>
                <c:pt idx="4">
                  <c:v>23.6951617</c:v>
                </c:pt>
                <c:pt idx="5">
                  <c:v>94.02618219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776,457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江戸川区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775643</c:v>
                </c:pt>
                <c:pt idx="1">
                  <c:v>800</c:v>
                </c:pt>
                <c:pt idx="2">
                  <c:v>0</c:v>
                </c:pt>
                <c:pt idx="3">
                  <c:v>14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6765</c:v>
                </c:pt>
                <c:pt idx="1">
                  <c:v>6765</c:v>
                </c:pt>
                <c:pt idx="2">
                  <c:v>6765</c:v>
                </c:pt>
                <c:pt idx="3">
                  <c:v>6765</c:v>
                </c:pt>
                <c:pt idx="4">
                  <c:v>6765</c:v>
                </c:pt>
                <c:pt idx="5">
                  <c:v>6765</c:v>
                </c:pt>
                <c:pt idx="6">
                  <c:v>6765</c:v>
                </c:pt>
                <c:pt idx="7">
                  <c:v>6765</c:v>
                </c:pt>
                <c:pt idx="8">
                  <c:v>6765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340</c:v>
                </c:pt>
                <c:pt idx="1">
                  <c:v>340</c:v>
                </c:pt>
                <c:pt idx="2">
                  <c:v>340</c:v>
                </c:pt>
                <c:pt idx="3">
                  <c:v>340</c:v>
                </c:pt>
                <c:pt idx="4">
                  <c:v>340</c:v>
                </c:pt>
                <c:pt idx="5">
                  <c:v>340</c:v>
                </c:pt>
                <c:pt idx="6">
                  <c:v>340</c:v>
                </c:pt>
                <c:pt idx="7">
                  <c:v>340</c:v>
                </c:pt>
                <c:pt idx="8">
                  <c:v>340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2545.1999999999998</c:v>
                </c:pt>
                <c:pt idx="1">
                  <c:v>3028.1</c:v>
                </c:pt>
                <c:pt idx="2">
                  <c:v>3444.5000000000009</c:v>
                </c:pt>
                <c:pt idx="3">
                  <c:v>3926.6</c:v>
                </c:pt>
                <c:pt idx="4">
                  <c:v>4200</c:v>
                </c:pt>
                <c:pt idx="5">
                  <c:v>4227.5</c:v>
                </c:pt>
                <c:pt idx="6">
                  <c:v>4227.5</c:v>
                </c:pt>
                <c:pt idx="7">
                  <c:v>4227.5</c:v>
                </c:pt>
                <c:pt idx="8">
                  <c:v>4377.5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10240.1</c:v>
                </c:pt>
                <c:pt idx="1">
                  <c:v>10976.9</c:v>
                </c:pt>
                <c:pt idx="2">
                  <c:v>11577</c:v>
                </c:pt>
                <c:pt idx="3">
                  <c:v>12232.199999999997</c:v>
                </c:pt>
                <c:pt idx="4">
                  <c:v>12819.59999999998</c:v>
                </c:pt>
                <c:pt idx="5">
                  <c:v>13579.39999999998</c:v>
                </c:pt>
                <c:pt idx="6">
                  <c:v>14379.199999999981</c:v>
                </c:pt>
                <c:pt idx="7">
                  <c:v>15443.199999999964</c:v>
                </c:pt>
                <c:pt idx="8">
                  <c:v>17227.299999999952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2.5256705046630707E-2</c:v>
                </c:pt>
                <c:pt idx="1">
                  <c:v>2.777398456715546E-2</c:v>
                </c:pt>
                <c:pt idx="2">
                  <c:v>2.6593123396176543E-2</c:v>
                </c:pt>
                <c:pt idx="3">
                  <c:v>2.8507784631731228E-2</c:v>
                </c:pt>
                <c:pt idx="4">
                  <c:v>2.91358112516753E-2</c:v>
                </c:pt>
                <c:pt idx="5">
                  <c:v>3.0389092915112551E-2</c:v>
                </c:pt>
                <c:pt idx="6">
                  <c:v>3.0024201302532728E-2</c:v>
                </c:pt>
                <c:pt idx="7">
                  <c:v>3.0151044227082646E-2</c:v>
                </c:pt>
                <c:pt idx="8">
                  <c:v>3.1113101864910075E-2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150.88885291678849</c:v>
                </c:pt>
                <c:pt idx="2">
                  <c:v>35.37616986476398</c:v>
                </c:pt>
                <c:pt idx="3">
                  <c:v>6.5483756723916908</c:v>
                </c:pt>
                <c:pt idx="4">
                  <c:v>795.56031269839207</c:v>
                </c:pt>
                <c:pt idx="5">
                  <c:v>944.84940182674859</c:v>
                </c:pt>
                <c:pt idx="7">
                  <c:v>560.51255669864918</c:v>
                </c:pt>
                <c:pt idx="8">
                  <c:v>52.300881375129499</c:v>
                </c:pt>
                <c:pt idx="9">
                  <c:v>0</c:v>
                </c:pt>
                <c:pt idx="10">
                  <c:v>75.234403088379196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192.81339845394419</c:v>
                </c:pt>
                <c:pt idx="4" formatCode="#,##0">
                  <c:v>795.56031269839207</c:v>
                </c:pt>
                <c:pt idx="5" formatCode="#,##0">
                  <c:v>944.84940182674859</c:v>
                </c:pt>
                <c:pt idx="6" formatCode="#,##0">
                  <c:v>612.81343807377868</c:v>
                </c:pt>
                <c:pt idx="10" formatCode="#,##0">
                  <c:v>75.234403088379196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2809</c:v>
                </c:pt>
                <c:pt idx="1">
                  <c:v>2983</c:v>
                </c:pt>
                <c:pt idx="2">
                  <c:v>3129</c:v>
                </c:pt>
                <c:pt idx="3">
                  <c:v>3280</c:v>
                </c:pt>
                <c:pt idx="4">
                  <c:v>3424</c:v>
                </c:pt>
                <c:pt idx="5">
                  <c:v>3595</c:v>
                </c:pt>
                <c:pt idx="6">
                  <c:v>3781</c:v>
                </c:pt>
                <c:pt idx="7">
                  <c:v>4030</c:v>
                </c:pt>
                <c:pt idx="8">
                  <c:v>4491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2431816.9723004131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75661.369175999949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1049498.0489999999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1047763.719</c:v>
                </c:pt>
                <c:pt idx="1">
                  <c:v>1646.7650000000001</c:v>
                </c:pt>
                <c:pt idx="2">
                  <c:v>0</c:v>
                </c:pt>
                <c:pt idx="3">
                  <c:v>87.564999999999998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26465.209175999942</c:v>
                </c:pt>
                <c:pt idx="1">
                  <c:v>0</c:v>
                </c:pt>
                <c:pt idx="2">
                  <c:v>1787.04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101.51535895071862</c:v>
                </c:pt>
                <c:pt idx="2">
                  <c:v>36.294559805052209</c:v>
                </c:pt>
                <c:pt idx="3">
                  <c:v>8.5858514593987412</c:v>
                </c:pt>
                <c:pt idx="4">
                  <c:v>549.18114794493317</c:v>
                </c:pt>
                <c:pt idx="5">
                  <c:v>819.85707295738791</c:v>
                </c:pt>
                <c:pt idx="7">
                  <c:v>480.00337356817249</c:v>
                </c:pt>
                <c:pt idx="8">
                  <c:v>40.511458730777562</c:v>
                </c:pt>
                <c:pt idx="9">
                  <c:v>0</c:v>
                </c:pt>
                <c:pt idx="10">
                  <c:v>103.0838296772019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146.39577021516959</c:v>
                </c:pt>
                <c:pt idx="4">
                  <c:v>549.18114794493317</c:v>
                </c:pt>
                <c:pt idx="5">
                  <c:v>819.85707295738791</c:v>
                </c:pt>
                <c:pt idx="6">
                  <c:v>520.51483229895007</c:v>
                </c:pt>
                <c:pt idx="10">
                  <c:v>103.0838296772019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江戸川区</c:v>
                </c:pt>
              </c:strCache>
            </c:strRef>
          </c:cat>
          <c:val>
            <c:numRef>
              <c:f>①CO2排出量の現状把握!$AX$43:$AX$45</c:f>
              <c:numCache>
                <c:formatCode>0%</c:formatCode>
                <c:ptCount val="3"/>
                <c:pt idx="0">
                  <c:v>0.42072759503743129</c:v>
                </c:pt>
                <c:pt idx="1">
                  <c:v>7.6972125864054566E-2</c:v>
                </c:pt>
                <c:pt idx="2">
                  <c:v>6.8440175517395743E-2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江戸川区</c:v>
                </c:pt>
              </c:strCache>
            </c:strRef>
          </c:cat>
          <c:val>
            <c:numRef>
              <c:f>①CO2排出量の現状把握!$AY$43:$AY$45</c:f>
              <c:numCache>
                <c:formatCode>0%</c:formatCode>
                <c:ptCount val="3"/>
                <c:pt idx="0">
                  <c:v>0.19118662390594171</c:v>
                </c:pt>
                <c:pt idx="1">
                  <c:v>0.47072930032502464</c:v>
                </c:pt>
                <c:pt idx="2">
                  <c:v>0.25674276040183996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江戸川区</c:v>
                </c:pt>
              </c:strCache>
            </c:strRef>
          </c:cat>
          <c:val>
            <c:numRef>
              <c:f>①CO2排出量の現状把握!$AZ$43:$AZ$45</c:f>
              <c:numCache>
                <c:formatCode>0%</c:formatCode>
                <c:ptCount val="3"/>
                <c:pt idx="0">
                  <c:v>0.18034974026133399</c:v>
                </c:pt>
                <c:pt idx="1">
                  <c:v>0.27571354672507709</c:v>
                </c:pt>
                <c:pt idx="2">
                  <c:v>0.38328403812426337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江戸川区</c:v>
                </c:pt>
              </c:strCache>
            </c:strRef>
          </c:cat>
          <c:val>
            <c:numRef>
              <c:f>①CO2排出量の現状把握!$BA$43:$BA$45</c:f>
              <c:numCache>
                <c:formatCode>0%</c:formatCode>
                <c:ptCount val="3"/>
                <c:pt idx="0">
                  <c:v>0.19226168778726088</c:v>
                </c:pt>
                <c:pt idx="1">
                  <c:v>0.14877204731034646</c:v>
                </c:pt>
                <c:pt idx="2">
                  <c:v>0.24334122788922333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江戸川区</c:v>
                </c:pt>
              </c:strCache>
            </c:strRef>
          </c:cat>
          <c:val>
            <c:numRef>
              <c:f>①CO2排出量の現状把握!$BB$43:$BB$45</c:f>
              <c:numCache>
                <c:formatCode>0%</c:formatCode>
                <c:ptCount val="3"/>
                <c:pt idx="0">
                  <c:v>1.5474353008032191E-2</c:v>
                </c:pt>
                <c:pt idx="1">
                  <c:v>2.7812979775497147E-2</c:v>
                </c:pt>
                <c:pt idx="2">
                  <c:v>4.8191798067277608E-2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161241</c:v>
                </c:pt>
                <c:pt idx="1">
                  <c:v>161241</c:v>
                </c:pt>
                <c:pt idx="2">
                  <c:v>161241</c:v>
                </c:pt>
                <c:pt idx="3">
                  <c:v>161241</c:v>
                </c:pt>
                <c:pt idx="4">
                  <c:v>161241</c:v>
                </c:pt>
                <c:pt idx="5">
                  <c:v>160934</c:v>
                </c:pt>
                <c:pt idx="6">
                  <c:v>160934</c:v>
                </c:pt>
                <c:pt idx="7">
                  <c:v>160934</c:v>
                </c:pt>
                <c:pt idx="8">
                  <c:v>160934</c:v>
                </c:pt>
                <c:pt idx="9">
                  <c:v>160934</c:v>
                </c:pt>
                <c:pt idx="10">
                  <c:v>160934</c:v>
                </c:pt>
                <c:pt idx="11">
                  <c:v>165696</c:v>
                </c:pt>
                <c:pt idx="12">
                  <c:v>165696</c:v>
                </c:pt>
                <c:pt idx="13">
                  <c:v>165696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57.272966194677252</c:v>
                </c:pt>
                <c:pt idx="1">
                  <c:v>64.372670247455346</c:v>
                </c:pt>
                <c:pt idx="2">
                  <c:v>66.837068618188937</c:v>
                </c:pt>
                <c:pt idx="3">
                  <c:v>70.593692235151806</c:v>
                </c:pt>
                <c:pt idx="4">
                  <c:v>75.234403088379196</c:v>
                </c:pt>
                <c:pt idx="5">
                  <c:v>71.35744471105069</c:v>
                </c:pt>
                <c:pt idx="6">
                  <c:v>75.623014518300309</c:v>
                </c:pt>
                <c:pt idx="7">
                  <c:v>93.633043657791276</c:v>
                </c:pt>
                <c:pt idx="8">
                  <c:v>99.52222894614485</c:v>
                </c:pt>
                <c:pt idx="9">
                  <c:v>102.0570947169717</c:v>
                </c:pt>
                <c:pt idx="10">
                  <c:v>106.4820943647087</c:v>
                </c:pt>
                <c:pt idx="11">
                  <c:v>100.65847047962269</c:v>
                </c:pt>
                <c:pt idx="12">
                  <c:v>96.545251798129911</c:v>
                </c:pt>
                <c:pt idx="13">
                  <c:v>103.0838296772019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652762</c:v>
                </c:pt>
                <c:pt idx="1">
                  <c:v>654615</c:v>
                </c:pt>
                <c:pt idx="2">
                  <c:v>653392</c:v>
                </c:pt>
                <c:pt idx="3">
                  <c:v>674944</c:v>
                </c:pt>
                <c:pt idx="4">
                  <c:v>676116</c:v>
                </c:pt>
                <c:pt idx="5">
                  <c:v>680262</c:v>
                </c:pt>
                <c:pt idx="6">
                  <c:v>686387</c:v>
                </c:pt>
                <c:pt idx="7">
                  <c:v>691514</c:v>
                </c:pt>
                <c:pt idx="8">
                  <c:v>695366</c:v>
                </c:pt>
                <c:pt idx="9">
                  <c:v>698031</c:v>
                </c:pt>
                <c:pt idx="10">
                  <c:v>700079</c:v>
                </c:pt>
                <c:pt idx="11">
                  <c:v>696123</c:v>
                </c:pt>
                <c:pt idx="12">
                  <c:v>689739</c:v>
                </c:pt>
                <c:pt idx="13">
                  <c:v>688153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江戸川区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1585</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2088</v>
      </c>
      <c r="B9" s="70">
        <v>1</v>
      </c>
      <c r="C9" s="70">
        <v>1</v>
      </c>
      <c r="D9" s="70">
        <v>1</v>
      </c>
      <c r="E9" s="70">
        <v>1990</v>
      </c>
      <c r="F9" s="70" t="s">
        <v>787</v>
      </c>
      <c r="G9" s="1073" t="s">
        <v>2089</v>
      </c>
      <c r="H9" s="70" t="s">
        <v>2090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2091</v>
      </c>
      <c r="B10" s="70">
        <v>2</v>
      </c>
      <c r="C10" s="70">
        <v>2</v>
      </c>
      <c r="D10" s="70">
        <v>1</v>
      </c>
      <c r="E10" s="70">
        <v>2005</v>
      </c>
      <c r="F10" s="70" t="s">
        <v>789</v>
      </c>
      <c r="G10" s="1073" t="s">
        <v>2089</v>
      </c>
      <c r="H10" s="70" t="s">
        <v>2090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2092</v>
      </c>
      <c r="B11" s="70">
        <v>3</v>
      </c>
      <c r="C11" s="70">
        <v>3</v>
      </c>
      <c r="D11" s="70">
        <v>1</v>
      </c>
      <c r="E11" s="70">
        <v>2006</v>
      </c>
      <c r="F11" s="70" t="s">
        <v>790</v>
      </c>
      <c r="G11" s="1073" t="s">
        <v>2089</v>
      </c>
      <c r="H11" s="70" t="s">
        <v>2090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2093</v>
      </c>
      <c r="B12" s="70">
        <v>4</v>
      </c>
      <c r="C12" s="70">
        <v>4</v>
      </c>
      <c r="D12" s="70">
        <v>1</v>
      </c>
      <c r="E12" s="70">
        <v>2007</v>
      </c>
      <c r="F12" s="70" t="s">
        <v>791</v>
      </c>
      <c r="G12" s="1073" t="s">
        <v>2089</v>
      </c>
      <c r="H12" s="70" t="s">
        <v>2090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2094</v>
      </c>
      <c r="B13" s="70">
        <v>5</v>
      </c>
      <c r="C13" s="70">
        <v>5</v>
      </c>
      <c r="D13" s="70">
        <v>1</v>
      </c>
      <c r="E13" s="70">
        <v>2008</v>
      </c>
      <c r="F13" s="70" t="s">
        <v>792</v>
      </c>
      <c r="G13" s="1073" t="s">
        <v>2089</v>
      </c>
      <c r="H13" s="70" t="s">
        <v>2090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2095</v>
      </c>
      <c r="B14" s="70">
        <v>6</v>
      </c>
      <c r="C14" s="70">
        <v>6</v>
      </c>
      <c r="D14" s="70">
        <v>1</v>
      </c>
      <c r="E14" s="70">
        <v>2009</v>
      </c>
      <c r="F14" s="70" t="s">
        <v>176</v>
      </c>
      <c r="G14" s="1073" t="s">
        <v>2089</v>
      </c>
      <c r="H14" s="70" t="s">
        <v>2090</v>
      </c>
      <c r="I14" s="1066"/>
      <c r="J14" s="73">
        <v>0</v>
      </c>
      <c r="K14" s="73">
        <v>0</v>
      </c>
      <c r="L14" s="73">
        <v>0</v>
      </c>
      <c r="M14" s="73">
        <v>0</v>
      </c>
      <c r="N14" s="73">
        <v>0</v>
      </c>
      <c r="O14" s="73">
        <v>0</v>
      </c>
      <c r="P14" s="73">
        <v>0</v>
      </c>
      <c r="Q14" s="73">
        <v>0</v>
      </c>
      <c r="R14" s="73">
        <v>29.25</v>
      </c>
      <c r="S14" s="73">
        <v>0</v>
      </c>
      <c r="T14" s="73">
        <v>0</v>
      </c>
      <c r="U14" s="73">
        <v>0</v>
      </c>
      <c r="V14" s="73">
        <v>0</v>
      </c>
      <c r="W14" s="73">
        <v>82.018000000000001</v>
      </c>
      <c r="X14" s="73">
        <v>0</v>
      </c>
      <c r="Y14" s="73">
        <v>0</v>
      </c>
      <c r="Z14" s="73">
        <v>7.53</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70.057000000000002</v>
      </c>
      <c r="AT14" s="73">
        <v>0</v>
      </c>
      <c r="AU14" s="73">
        <v>0</v>
      </c>
      <c r="AV14" s="73">
        <v>13.51</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11.87</v>
      </c>
      <c r="BN14" s="73">
        <v>0</v>
      </c>
      <c r="BO14" s="73">
        <v>0</v>
      </c>
      <c r="BP14" s="73">
        <v>0</v>
      </c>
      <c r="BQ14" s="73">
        <v>0</v>
      </c>
      <c r="BR14" s="73">
        <v>0</v>
      </c>
      <c r="BS14" s="73">
        <v>3.32</v>
      </c>
      <c r="BT14" s="73">
        <v>5.88</v>
      </c>
      <c r="BU14" s="73">
        <v>0</v>
      </c>
      <c r="BV14" s="73">
        <v>0</v>
      </c>
      <c r="BW14" s="73">
        <v>0</v>
      </c>
      <c r="BX14" s="73">
        <v>0</v>
      </c>
      <c r="BY14" s="73">
        <v>0</v>
      </c>
      <c r="BZ14" s="73">
        <v>0</v>
      </c>
      <c r="CA14" s="73">
        <v>0</v>
      </c>
      <c r="CB14" s="73">
        <v>19.3</v>
      </c>
      <c r="CC14" s="73">
        <v>0</v>
      </c>
      <c r="CD14" s="73">
        <v>0</v>
      </c>
      <c r="CE14" s="73">
        <v>0</v>
      </c>
      <c r="CF14" s="73">
        <v>0</v>
      </c>
      <c r="CG14" s="73">
        <v>0</v>
      </c>
      <c r="CH14" s="73">
        <v>0</v>
      </c>
      <c r="CI14" s="73">
        <v>0</v>
      </c>
      <c r="CJ14" s="73">
        <v>0</v>
      </c>
      <c r="CK14" s="73">
        <v>0</v>
      </c>
      <c r="CL14" s="73">
        <v>0</v>
      </c>
      <c r="CM14" s="73">
        <v>4.492</v>
      </c>
      <c r="CN14" s="73">
        <v>5.15</v>
      </c>
      <c r="CO14" s="73">
        <v>0</v>
      </c>
      <c r="CP14" s="73">
        <v>0</v>
      </c>
      <c r="CQ14" s="73">
        <v>0</v>
      </c>
      <c r="CR14" s="73">
        <v>0</v>
      </c>
      <c r="CS14" s="73">
        <v>49</v>
      </c>
      <c r="CT14" s="73">
        <v>0</v>
      </c>
      <c r="CU14" s="73">
        <v>0</v>
      </c>
      <c r="CV14" s="73">
        <v>0</v>
      </c>
      <c r="CW14" s="73">
        <v>0</v>
      </c>
      <c r="CX14" s="73">
        <v>0</v>
      </c>
      <c r="CY14" s="73">
        <v>0</v>
      </c>
      <c r="CZ14" s="73">
        <v>3.71</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29.25</v>
      </c>
      <c r="DT14" s="73">
        <v>0</v>
      </c>
      <c r="DU14" s="73">
        <v>0</v>
      </c>
      <c r="DV14" s="73">
        <v>0</v>
      </c>
      <c r="DW14" s="73">
        <v>0</v>
      </c>
      <c r="DX14" s="73">
        <v>82.018000000000001</v>
      </c>
      <c r="DY14" s="73">
        <v>0</v>
      </c>
      <c r="DZ14" s="73">
        <v>0</v>
      </c>
      <c r="EA14" s="73">
        <v>7.53</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70.057000000000002</v>
      </c>
      <c r="EU14" s="73">
        <v>0</v>
      </c>
      <c r="EV14" s="73">
        <v>0</v>
      </c>
      <c r="EW14" s="73">
        <v>13.51</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11.87</v>
      </c>
      <c r="FO14" s="73">
        <v>0</v>
      </c>
      <c r="FP14" s="73">
        <v>0</v>
      </c>
      <c r="FQ14" s="73">
        <v>0</v>
      </c>
      <c r="FR14" s="73">
        <v>0</v>
      </c>
      <c r="FS14" s="73">
        <v>0</v>
      </c>
      <c r="FT14" s="73">
        <v>3.32</v>
      </c>
      <c r="FU14" s="73">
        <v>5.88</v>
      </c>
      <c r="FV14" s="73">
        <v>0</v>
      </c>
      <c r="FW14" s="73">
        <v>0</v>
      </c>
      <c r="FX14" s="73">
        <v>0</v>
      </c>
      <c r="FY14" s="73">
        <v>0</v>
      </c>
      <c r="FZ14" s="73">
        <v>0</v>
      </c>
      <c r="GA14" s="73">
        <v>0</v>
      </c>
      <c r="GB14" s="73">
        <v>0</v>
      </c>
      <c r="GC14" s="73">
        <v>19.3</v>
      </c>
      <c r="GD14" s="73">
        <v>0</v>
      </c>
      <c r="GE14" s="73">
        <v>0</v>
      </c>
      <c r="GF14" s="73">
        <v>0</v>
      </c>
      <c r="GG14" s="73">
        <v>0</v>
      </c>
      <c r="GH14" s="73">
        <v>0</v>
      </c>
      <c r="GI14" s="73">
        <v>0</v>
      </c>
      <c r="GJ14" s="73">
        <v>0</v>
      </c>
      <c r="GK14" s="73">
        <v>0</v>
      </c>
      <c r="GL14" s="73">
        <v>0</v>
      </c>
      <c r="GM14" s="73">
        <v>0</v>
      </c>
      <c r="GN14" s="73">
        <v>4.492</v>
      </c>
      <c r="GO14" s="73">
        <v>5.15</v>
      </c>
      <c r="GP14" s="73">
        <v>0</v>
      </c>
      <c r="GQ14" s="73">
        <v>0</v>
      </c>
      <c r="GR14" s="73">
        <v>0</v>
      </c>
      <c r="GS14" s="73">
        <v>0</v>
      </c>
      <c r="GT14" s="73">
        <v>49</v>
      </c>
      <c r="GU14" s="73">
        <v>0</v>
      </c>
      <c r="GV14" s="73">
        <v>0</v>
      </c>
      <c r="GW14" s="73">
        <v>0</v>
      </c>
      <c r="GX14" s="73">
        <v>0</v>
      </c>
      <c r="GY14" s="73">
        <v>0</v>
      </c>
      <c r="GZ14" s="73">
        <v>0</v>
      </c>
      <c r="HA14" s="73">
        <v>3.71</v>
      </c>
      <c r="HB14" s="73">
        <v>0</v>
      </c>
      <c r="HC14" s="73">
        <v>0</v>
      </c>
      <c r="HD14" s="73">
        <v>0</v>
      </c>
      <c r="HE14" s="73">
        <v>0</v>
      </c>
      <c r="HF14" s="73">
        <v>0</v>
      </c>
      <c r="HG14" s="73">
        <v>0</v>
      </c>
      <c r="HH14" s="73">
        <v>0</v>
      </c>
      <c r="HI14" s="73">
        <v>0</v>
      </c>
      <c r="HJ14" s="73">
        <v>0</v>
      </c>
      <c r="HK14" s="73">
        <v>118.798</v>
      </c>
      <c r="HL14" s="73">
        <v>70.057000000000002</v>
      </c>
      <c r="HM14" s="73">
        <v>13.51</v>
      </c>
      <c r="HN14" s="73">
        <v>0</v>
      </c>
      <c r="HO14" s="73">
        <v>11.87</v>
      </c>
      <c r="HP14" s="73">
        <v>9.1999999999999993</v>
      </c>
      <c r="HQ14" s="73">
        <v>0</v>
      </c>
      <c r="HR14" s="73">
        <v>19.3</v>
      </c>
      <c r="HS14" s="73">
        <v>0</v>
      </c>
      <c r="HT14" s="73">
        <v>0</v>
      </c>
      <c r="HU14" s="73">
        <v>4.492</v>
      </c>
      <c r="HV14" s="73">
        <v>5.15</v>
      </c>
      <c r="HW14" s="73">
        <v>0</v>
      </c>
      <c r="HX14" s="73">
        <v>52.71</v>
      </c>
      <c r="HY14" s="73">
        <v>0</v>
      </c>
      <c r="HZ14" s="73">
        <v>0</v>
      </c>
      <c r="IA14" s="73">
        <v>0</v>
      </c>
      <c r="IB14" s="73">
        <v>0</v>
      </c>
      <c r="IC14" s="73">
        <v>0</v>
      </c>
      <c r="ID14" s="73">
        <v>0</v>
      </c>
      <c r="IE14" s="73">
        <v>0</v>
      </c>
      <c r="IF14" s="73">
        <v>118.798</v>
      </c>
      <c r="IG14" s="73">
        <v>70.057000000000002</v>
      </c>
      <c r="IH14" s="73">
        <v>13.51</v>
      </c>
      <c r="II14" s="73">
        <v>0</v>
      </c>
      <c r="IJ14" s="73">
        <v>11.87</v>
      </c>
      <c r="IK14" s="73">
        <v>9.1999999999999993</v>
      </c>
      <c r="IL14" s="73">
        <v>0</v>
      </c>
      <c r="IM14" s="73">
        <v>19.3</v>
      </c>
      <c r="IN14" s="73">
        <v>0</v>
      </c>
      <c r="IO14" s="73">
        <v>0</v>
      </c>
      <c r="IP14" s="73">
        <v>4.492</v>
      </c>
      <c r="IQ14" s="73">
        <v>5.15</v>
      </c>
      <c r="IR14" s="73">
        <v>0</v>
      </c>
      <c r="IS14" s="73">
        <v>52.71</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2</v>
      </c>
      <c r="JK14" s="71">
        <v>0</v>
      </c>
      <c r="JL14" s="71">
        <v>0</v>
      </c>
      <c r="JM14" s="71">
        <v>1</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2</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1</v>
      </c>
      <c r="LG14" s="71">
        <v>1</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1</v>
      </c>
      <c r="MA14" s="71">
        <v>1</v>
      </c>
      <c r="MB14" s="71">
        <v>0</v>
      </c>
      <c r="MC14" s="71">
        <v>0</v>
      </c>
      <c r="MD14" s="71">
        <v>0</v>
      </c>
      <c r="ME14" s="71">
        <v>0</v>
      </c>
      <c r="MF14" s="71">
        <v>1</v>
      </c>
      <c r="MG14" s="71">
        <v>0</v>
      </c>
      <c r="MH14" s="71">
        <v>0</v>
      </c>
      <c r="MI14" s="71">
        <v>0</v>
      </c>
      <c r="MJ14" s="71">
        <v>0</v>
      </c>
      <c r="MK14" s="71">
        <v>0</v>
      </c>
      <c r="ML14" s="71">
        <v>0</v>
      </c>
      <c r="MM14" s="71">
        <v>1</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2</v>
      </c>
      <c r="NL14" s="71">
        <v>0</v>
      </c>
      <c r="NM14" s="71">
        <v>0</v>
      </c>
      <c r="NN14" s="71">
        <v>1</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2</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1</v>
      </c>
      <c r="PH14" s="71">
        <v>1</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1</v>
      </c>
      <c r="QB14" s="71">
        <v>1</v>
      </c>
      <c r="QC14" s="71">
        <v>0</v>
      </c>
      <c r="QD14" s="71">
        <v>0</v>
      </c>
      <c r="QE14" s="71">
        <v>0</v>
      </c>
      <c r="QF14" s="71">
        <v>0</v>
      </c>
      <c r="QG14" s="71">
        <v>1</v>
      </c>
      <c r="QH14" s="71">
        <v>0</v>
      </c>
      <c r="QI14" s="71">
        <v>0</v>
      </c>
      <c r="QJ14" s="71">
        <v>0</v>
      </c>
      <c r="QK14" s="71">
        <v>0</v>
      </c>
      <c r="QL14" s="71">
        <v>0</v>
      </c>
      <c r="QM14" s="71">
        <v>0</v>
      </c>
      <c r="QN14" s="71">
        <v>1</v>
      </c>
      <c r="QO14" s="71">
        <v>0</v>
      </c>
      <c r="QP14" s="71">
        <v>0</v>
      </c>
      <c r="QQ14" s="71">
        <v>0</v>
      </c>
      <c r="QR14" s="71">
        <v>0</v>
      </c>
      <c r="QS14" s="71">
        <v>0</v>
      </c>
      <c r="QT14" s="71">
        <v>0</v>
      </c>
      <c r="QU14" s="71">
        <v>0</v>
      </c>
      <c r="QV14" s="71">
        <v>0</v>
      </c>
      <c r="QW14" s="71">
        <v>0</v>
      </c>
      <c r="QX14" s="71">
        <v>5</v>
      </c>
      <c r="QY14" s="71">
        <v>1</v>
      </c>
      <c r="QZ14" s="71">
        <v>2</v>
      </c>
      <c r="RA14" s="71">
        <v>0</v>
      </c>
      <c r="RB14" s="71">
        <v>3</v>
      </c>
      <c r="RC14" s="71">
        <v>2</v>
      </c>
      <c r="RD14" s="71">
        <v>0</v>
      </c>
      <c r="RE14" s="71">
        <v>1</v>
      </c>
      <c r="RF14" s="71">
        <v>0</v>
      </c>
      <c r="RG14" s="71">
        <v>0</v>
      </c>
      <c r="RH14" s="71">
        <v>1</v>
      </c>
      <c r="RI14" s="71">
        <v>1</v>
      </c>
      <c r="RJ14" s="71">
        <v>0</v>
      </c>
      <c r="RK14" s="71">
        <v>2</v>
      </c>
      <c r="RL14" s="71">
        <v>0</v>
      </c>
      <c r="RM14" s="71">
        <v>0</v>
      </c>
      <c r="RN14" s="71">
        <v>0</v>
      </c>
      <c r="RO14" s="71">
        <v>0</v>
      </c>
      <c r="RP14" s="71">
        <v>0</v>
      </c>
      <c r="RQ14" s="71">
        <v>0</v>
      </c>
      <c r="RR14" s="71">
        <v>0</v>
      </c>
      <c r="RS14" s="71">
        <v>5</v>
      </c>
      <c r="RT14" s="71">
        <v>1</v>
      </c>
      <c r="RU14" s="71">
        <v>2</v>
      </c>
      <c r="RV14" s="71">
        <v>0</v>
      </c>
      <c r="RW14" s="71">
        <v>3</v>
      </c>
      <c r="RX14" s="71">
        <v>2</v>
      </c>
      <c r="RY14" s="71">
        <v>0</v>
      </c>
      <c r="RZ14" s="71">
        <v>1</v>
      </c>
      <c r="SA14" s="71">
        <v>0</v>
      </c>
      <c r="SB14" s="71">
        <v>0</v>
      </c>
      <c r="SC14" s="71">
        <v>1</v>
      </c>
      <c r="SD14" s="71">
        <v>1</v>
      </c>
      <c r="SE14" s="71">
        <v>0</v>
      </c>
      <c r="SF14" s="71">
        <v>2</v>
      </c>
      <c r="SG14" s="71">
        <v>0</v>
      </c>
      <c r="SH14" s="71">
        <v>0</v>
      </c>
    </row>
    <row r="15" spans="1:503">
      <c r="A15" s="16" t="s">
        <v>2096</v>
      </c>
      <c r="B15" s="70">
        <v>7</v>
      </c>
      <c r="C15" s="70">
        <v>7</v>
      </c>
      <c r="D15" s="70">
        <v>1</v>
      </c>
      <c r="E15" s="70">
        <v>2010</v>
      </c>
      <c r="F15" s="70" t="s">
        <v>177</v>
      </c>
      <c r="G15" s="1073" t="s">
        <v>2089</v>
      </c>
      <c r="H15" s="70" t="s">
        <v>2090</v>
      </c>
      <c r="I15" s="1066"/>
      <c r="J15" s="73">
        <v>0</v>
      </c>
      <c r="K15" s="73">
        <v>0</v>
      </c>
      <c r="L15" s="73">
        <v>0</v>
      </c>
      <c r="M15" s="73">
        <v>0</v>
      </c>
      <c r="N15" s="73">
        <v>0</v>
      </c>
      <c r="O15" s="73">
        <v>0</v>
      </c>
      <c r="P15" s="73">
        <v>0</v>
      </c>
      <c r="Q15" s="73">
        <v>0</v>
      </c>
      <c r="R15" s="73">
        <v>33.86</v>
      </c>
      <c r="S15" s="73">
        <v>0</v>
      </c>
      <c r="T15" s="73">
        <v>0</v>
      </c>
      <c r="U15" s="73">
        <v>0</v>
      </c>
      <c r="V15" s="73">
        <v>0</v>
      </c>
      <c r="W15" s="73">
        <v>79.527000000000001</v>
      </c>
      <c r="X15" s="73">
        <v>0</v>
      </c>
      <c r="Y15" s="73">
        <v>0</v>
      </c>
      <c r="Z15" s="73">
        <v>7.16</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65.111999999999995</v>
      </c>
      <c r="AT15" s="73">
        <v>12.997</v>
      </c>
      <c r="AU15" s="73">
        <v>0</v>
      </c>
      <c r="AV15" s="73">
        <v>12.369</v>
      </c>
      <c r="AW15" s="73">
        <v>0</v>
      </c>
      <c r="AX15" s="73">
        <v>0</v>
      </c>
      <c r="AY15" s="73">
        <v>0</v>
      </c>
      <c r="AZ15" s="73">
        <v>0</v>
      </c>
      <c r="BA15" s="73">
        <v>0</v>
      </c>
      <c r="BB15" s="73">
        <v>0</v>
      </c>
      <c r="BC15" s="73">
        <v>0</v>
      </c>
      <c r="BD15" s="73">
        <v>0</v>
      </c>
      <c r="BE15" s="73">
        <v>3.2</v>
      </c>
      <c r="BF15" s="73">
        <v>0</v>
      </c>
      <c r="BG15" s="73">
        <v>0</v>
      </c>
      <c r="BH15" s="73">
        <v>0</v>
      </c>
      <c r="BI15" s="73">
        <v>0</v>
      </c>
      <c r="BJ15" s="73">
        <v>0</v>
      </c>
      <c r="BK15" s="73">
        <v>0</v>
      </c>
      <c r="BL15" s="73">
        <v>0</v>
      </c>
      <c r="BM15" s="73">
        <v>10.962</v>
      </c>
      <c r="BN15" s="73">
        <v>0</v>
      </c>
      <c r="BO15" s="73">
        <v>0</v>
      </c>
      <c r="BP15" s="73">
        <v>0</v>
      </c>
      <c r="BQ15" s="73">
        <v>0</v>
      </c>
      <c r="BR15" s="73">
        <v>0</v>
      </c>
      <c r="BS15" s="73">
        <v>2.69</v>
      </c>
      <c r="BT15" s="73">
        <v>3.5059999999999998</v>
      </c>
      <c r="BU15" s="73">
        <v>0</v>
      </c>
      <c r="BV15" s="73">
        <v>0</v>
      </c>
      <c r="BW15" s="73">
        <v>0</v>
      </c>
      <c r="BX15" s="73">
        <v>0</v>
      </c>
      <c r="BY15" s="73">
        <v>0</v>
      </c>
      <c r="BZ15" s="73">
        <v>0</v>
      </c>
      <c r="CA15" s="73">
        <v>0</v>
      </c>
      <c r="CB15" s="73">
        <v>19.61</v>
      </c>
      <c r="CC15" s="73">
        <v>0</v>
      </c>
      <c r="CD15" s="73">
        <v>0</v>
      </c>
      <c r="CE15" s="73">
        <v>0</v>
      </c>
      <c r="CF15" s="73">
        <v>0</v>
      </c>
      <c r="CG15" s="73">
        <v>0</v>
      </c>
      <c r="CH15" s="73">
        <v>0</v>
      </c>
      <c r="CI15" s="73">
        <v>0</v>
      </c>
      <c r="CJ15" s="73">
        <v>0</v>
      </c>
      <c r="CK15" s="73">
        <v>0</v>
      </c>
      <c r="CL15" s="73">
        <v>0</v>
      </c>
      <c r="CM15" s="73">
        <v>4.1159999999999997</v>
      </c>
      <c r="CN15" s="73">
        <v>5.0979999999999999</v>
      </c>
      <c r="CO15" s="73">
        <v>0</v>
      </c>
      <c r="CP15" s="73">
        <v>0</v>
      </c>
      <c r="CQ15" s="73">
        <v>0</v>
      </c>
      <c r="CR15" s="73">
        <v>0</v>
      </c>
      <c r="CS15" s="73">
        <v>57.7</v>
      </c>
      <c r="CT15" s="73">
        <v>0</v>
      </c>
      <c r="CU15" s="73">
        <v>0</v>
      </c>
      <c r="CV15" s="73">
        <v>0</v>
      </c>
      <c r="CW15" s="73">
        <v>0</v>
      </c>
      <c r="CX15" s="73">
        <v>0</v>
      </c>
      <c r="CY15" s="73">
        <v>0</v>
      </c>
      <c r="CZ15" s="73">
        <v>3.3570000000000002</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33.86</v>
      </c>
      <c r="DT15" s="73">
        <v>0</v>
      </c>
      <c r="DU15" s="73">
        <v>0</v>
      </c>
      <c r="DV15" s="73">
        <v>0</v>
      </c>
      <c r="DW15" s="73">
        <v>0</v>
      </c>
      <c r="DX15" s="73">
        <v>79.527000000000001</v>
      </c>
      <c r="DY15" s="73">
        <v>0</v>
      </c>
      <c r="DZ15" s="73">
        <v>0</v>
      </c>
      <c r="EA15" s="73">
        <v>7.16</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65.111999999999995</v>
      </c>
      <c r="EU15" s="73">
        <v>12.997</v>
      </c>
      <c r="EV15" s="73">
        <v>0</v>
      </c>
      <c r="EW15" s="73">
        <v>12.369</v>
      </c>
      <c r="EX15" s="73">
        <v>0</v>
      </c>
      <c r="EY15" s="73">
        <v>0</v>
      </c>
      <c r="EZ15" s="73">
        <v>0</v>
      </c>
      <c r="FA15" s="73">
        <v>0</v>
      </c>
      <c r="FB15" s="73">
        <v>0</v>
      </c>
      <c r="FC15" s="73">
        <v>0</v>
      </c>
      <c r="FD15" s="73">
        <v>0</v>
      </c>
      <c r="FE15" s="73">
        <v>0</v>
      </c>
      <c r="FF15" s="73">
        <v>3.2</v>
      </c>
      <c r="FG15" s="73">
        <v>0</v>
      </c>
      <c r="FH15" s="73">
        <v>0</v>
      </c>
      <c r="FI15" s="73">
        <v>0</v>
      </c>
      <c r="FJ15" s="73">
        <v>0</v>
      </c>
      <c r="FK15" s="73">
        <v>0</v>
      </c>
      <c r="FL15" s="73">
        <v>0</v>
      </c>
      <c r="FM15" s="73">
        <v>0</v>
      </c>
      <c r="FN15" s="73">
        <v>10.962</v>
      </c>
      <c r="FO15" s="73">
        <v>0</v>
      </c>
      <c r="FP15" s="73">
        <v>0</v>
      </c>
      <c r="FQ15" s="73">
        <v>0</v>
      </c>
      <c r="FR15" s="73">
        <v>0</v>
      </c>
      <c r="FS15" s="73">
        <v>0</v>
      </c>
      <c r="FT15" s="73">
        <v>2.69</v>
      </c>
      <c r="FU15" s="73">
        <v>3.5059999999999998</v>
      </c>
      <c r="FV15" s="73">
        <v>0</v>
      </c>
      <c r="FW15" s="73">
        <v>0</v>
      </c>
      <c r="FX15" s="73">
        <v>0</v>
      </c>
      <c r="FY15" s="73">
        <v>0</v>
      </c>
      <c r="FZ15" s="73">
        <v>0</v>
      </c>
      <c r="GA15" s="73">
        <v>0</v>
      </c>
      <c r="GB15" s="73">
        <v>0</v>
      </c>
      <c r="GC15" s="73">
        <v>19.61</v>
      </c>
      <c r="GD15" s="73">
        <v>0</v>
      </c>
      <c r="GE15" s="73">
        <v>0</v>
      </c>
      <c r="GF15" s="73">
        <v>0</v>
      </c>
      <c r="GG15" s="73">
        <v>0</v>
      </c>
      <c r="GH15" s="73">
        <v>0</v>
      </c>
      <c r="GI15" s="73">
        <v>0</v>
      </c>
      <c r="GJ15" s="73">
        <v>0</v>
      </c>
      <c r="GK15" s="73">
        <v>0</v>
      </c>
      <c r="GL15" s="73">
        <v>0</v>
      </c>
      <c r="GM15" s="73">
        <v>0</v>
      </c>
      <c r="GN15" s="73">
        <v>4.1159999999999997</v>
      </c>
      <c r="GO15" s="73">
        <v>5.0979999999999999</v>
      </c>
      <c r="GP15" s="73">
        <v>0</v>
      </c>
      <c r="GQ15" s="73">
        <v>0</v>
      </c>
      <c r="GR15" s="73">
        <v>0</v>
      </c>
      <c r="GS15" s="73">
        <v>0</v>
      </c>
      <c r="GT15" s="73">
        <v>57.7</v>
      </c>
      <c r="GU15" s="73">
        <v>0</v>
      </c>
      <c r="GV15" s="73">
        <v>0</v>
      </c>
      <c r="GW15" s="73">
        <v>0</v>
      </c>
      <c r="GX15" s="73">
        <v>0</v>
      </c>
      <c r="GY15" s="73">
        <v>0</v>
      </c>
      <c r="GZ15" s="73">
        <v>0</v>
      </c>
      <c r="HA15" s="73">
        <v>3.3570000000000002</v>
      </c>
      <c r="HB15" s="73">
        <v>0</v>
      </c>
      <c r="HC15" s="73">
        <v>0</v>
      </c>
      <c r="HD15" s="73">
        <v>0</v>
      </c>
      <c r="HE15" s="73">
        <v>0</v>
      </c>
      <c r="HF15" s="73">
        <v>0</v>
      </c>
      <c r="HG15" s="73">
        <v>0</v>
      </c>
      <c r="HH15" s="73">
        <v>0</v>
      </c>
      <c r="HI15" s="73">
        <v>0</v>
      </c>
      <c r="HJ15" s="73">
        <v>0</v>
      </c>
      <c r="HK15" s="73">
        <v>120.547</v>
      </c>
      <c r="HL15" s="73">
        <v>65.111999999999995</v>
      </c>
      <c r="HM15" s="73">
        <v>25.366</v>
      </c>
      <c r="HN15" s="73">
        <v>3.2</v>
      </c>
      <c r="HO15" s="73">
        <v>10.962</v>
      </c>
      <c r="HP15" s="73">
        <v>6.1959999999999997</v>
      </c>
      <c r="HQ15" s="73">
        <v>0</v>
      </c>
      <c r="HR15" s="73">
        <v>19.61</v>
      </c>
      <c r="HS15" s="73">
        <v>0</v>
      </c>
      <c r="HT15" s="73">
        <v>0</v>
      </c>
      <c r="HU15" s="73">
        <v>4.1159999999999997</v>
      </c>
      <c r="HV15" s="73">
        <v>5.0979999999999999</v>
      </c>
      <c r="HW15" s="73">
        <v>0</v>
      </c>
      <c r="HX15" s="73">
        <v>61.057000000000002</v>
      </c>
      <c r="HY15" s="73">
        <v>0</v>
      </c>
      <c r="HZ15" s="73">
        <v>0</v>
      </c>
      <c r="IA15" s="73">
        <v>0</v>
      </c>
      <c r="IB15" s="73">
        <v>0</v>
      </c>
      <c r="IC15" s="73">
        <v>0</v>
      </c>
      <c r="ID15" s="73">
        <v>0</v>
      </c>
      <c r="IE15" s="73">
        <v>0</v>
      </c>
      <c r="IF15" s="73">
        <v>120.547</v>
      </c>
      <c r="IG15" s="73">
        <v>65.111999999999995</v>
      </c>
      <c r="IH15" s="73">
        <v>25.366</v>
      </c>
      <c r="II15" s="73">
        <v>3.2</v>
      </c>
      <c r="IJ15" s="73">
        <v>10.962</v>
      </c>
      <c r="IK15" s="73">
        <v>6.1959999999999997</v>
      </c>
      <c r="IL15" s="73">
        <v>0</v>
      </c>
      <c r="IM15" s="73">
        <v>19.61</v>
      </c>
      <c r="IN15" s="73">
        <v>0</v>
      </c>
      <c r="IO15" s="73">
        <v>0</v>
      </c>
      <c r="IP15" s="73">
        <v>4.1159999999999997</v>
      </c>
      <c r="IQ15" s="73">
        <v>5.0979999999999999</v>
      </c>
      <c r="IR15" s="73">
        <v>0</v>
      </c>
      <c r="IS15" s="73">
        <v>61.057000000000002</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2</v>
      </c>
      <c r="JK15" s="71">
        <v>0</v>
      </c>
      <c r="JL15" s="71">
        <v>0</v>
      </c>
      <c r="JM15" s="71">
        <v>1</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1</v>
      </c>
      <c r="KH15" s="71">
        <v>0</v>
      </c>
      <c r="KI15" s="71">
        <v>2</v>
      </c>
      <c r="KJ15" s="71">
        <v>0</v>
      </c>
      <c r="KK15" s="71">
        <v>0</v>
      </c>
      <c r="KL15" s="71">
        <v>0</v>
      </c>
      <c r="KM15" s="71">
        <v>0</v>
      </c>
      <c r="KN15" s="71">
        <v>0</v>
      </c>
      <c r="KO15" s="71">
        <v>0</v>
      </c>
      <c r="KP15" s="71">
        <v>0</v>
      </c>
      <c r="KQ15" s="71">
        <v>0</v>
      </c>
      <c r="KR15" s="71">
        <v>1</v>
      </c>
      <c r="KS15" s="71">
        <v>0</v>
      </c>
      <c r="KT15" s="71">
        <v>0</v>
      </c>
      <c r="KU15" s="71">
        <v>0</v>
      </c>
      <c r="KV15" s="71">
        <v>0</v>
      </c>
      <c r="KW15" s="71">
        <v>0</v>
      </c>
      <c r="KX15" s="71">
        <v>0</v>
      </c>
      <c r="KY15" s="71">
        <v>0</v>
      </c>
      <c r="KZ15" s="71">
        <v>3</v>
      </c>
      <c r="LA15" s="71">
        <v>0</v>
      </c>
      <c r="LB15" s="71">
        <v>0</v>
      </c>
      <c r="LC15" s="71">
        <v>0</v>
      </c>
      <c r="LD15" s="71">
        <v>0</v>
      </c>
      <c r="LE15" s="71">
        <v>0</v>
      </c>
      <c r="LF15" s="71">
        <v>1</v>
      </c>
      <c r="LG15" s="71">
        <v>1</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1</v>
      </c>
      <c r="MA15" s="71">
        <v>1</v>
      </c>
      <c r="MB15" s="71">
        <v>0</v>
      </c>
      <c r="MC15" s="71">
        <v>0</v>
      </c>
      <c r="MD15" s="71">
        <v>0</v>
      </c>
      <c r="ME15" s="71">
        <v>0</v>
      </c>
      <c r="MF15" s="71">
        <v>1</v>
      </c>
      <c r="MG15" s="71">
        <v>0</v>
      </c>
      <c r="MH15" s="71">
        <v>0</v>
      </c>
      <c r="MI15" s="71">
        <v>0</v>
      </c>
      <c r="MJ15" s="71">
        <v>0</v>
      </c>
      <c r="MK15" s="71">
        <v>0</v>
      </c>
      <c r="ML15" s="71">
        <v>0</v>
      </c>
      <c r="MM15" s="71">
        <v>1</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2</v>
      </c>
      <c r="NL15" s="71">
        <v>0</v>
      </c>
      <c r="NM15" s="71">
        <v>0</v>
      </c>
      <c r="NN15" s="71">
        <v>1</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1</v>
      </c>
      <c r="OI15" s="71">
        <v>0</v>
      </c>
      <c r="OJ15" s="71">
        <v>2</v>
      </c>
      <c r="OK15" s="71">
        <v>0</v>
      </c>
      <c r="OL15" s="71">
        <v>0</v>
      </c>
      <c r="OM15" s="71">
        <v>0</v>
      </c>
      <c r="ON15" s="71">
        <v>0</v>
      </c>
      <c r="OO15" s="71">
        <v>0</v>
      </c>
      <c r="OP15" s="71">
        <v>0</v>
      </c>
      <c r="OQ15" s="71">
        <v>0</v>
      </c>
      <c r="OR15" s="71">
        <v>0</v>
      </c>
      <c r="OS15" s="71">
        <v>1</v>
      </c>
      <c r="OT15" s="71">
        <v>0</v>
      </c>
      <c r="OU15" s="71">
        <v>0</v>
      </c>
      <c r="OV15" s="71">
        <v>0</v>
      </c>
      <c r="OW15" s="71">
        <v>0</v>
      </c>
      <c r="OX15" s="71">
        <v>0</v>
      </c>
      <c r="OY15" s="71">
        <v>0</v>
      </c>
      <c r="OZ15" s="71">
        <v>0</v>
      </c>
      <c r="PA15" s="71">
        <v>3</v>
      </c>
      <c r="PB15" s="71">
        <v>0</v>
      </c>
      <c r="PC15" s="71">
        <v>0</v>
      </c>
      <c r="PD15" s="71">
        <v>0</v>
      </c>
      <c r="PE15" s="71">
        <v>0</v>
      </c>
      <c r="PF15" s="71">
        <v>0</v>
      </c>
      <c r="PG15" s="71">
        <v>1</v>
      </c>
      <c r="PH15" s="71">
        <v>1</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1</v>
      </c>
      <c r="QB15" s="71">
        <v>1</v>
      </c>
      <c r="QC15" s="71">
        <v>0</v>
      </c>
      <c r="QD15" s="71">
        <v>0</v>
      </c>
      <c r="QE15" s="71">
        <v>0</v>
      </c>
      <c r="QF15" s="71">
        <v>0</v>
      </c>
      <c r="QG15" s="71">
        <v>1</v>
      </c>
      <c r="QH15" s="71">
        <v>0</v>
      </c>
      <c r="QI15" s="71">
        <v>0</v>
      </c>
      <c r="QJ15" s="71">
        <v>0</v>
      </c>
      <c r="QK15" s="71">
        <v>0</v>
      </c>
      <c r="QL15" s="71">
        <v>0</v>
      </c>
      <c r="QM15" s="71">
        <v>0</v>
      </c>
      <c r="QN15" s="71">
        <v>1</v>
      </c>
      <c r="QO15" s="71">
        <v>0</v>
      </c>
      <c r="QP15" s="71">
        <v>0</v>
      </c>
      <c r="QQ15" s="71">
        <v>0</v>
      </c>
      <c r="QR15" s="71">
        <v>0</v>
      </c>
      <c r="QS15" s="71">
        <v>0</v>
      </c>
      <c r="QT15" s="71">
        <v>0</v>
      </c>
      <c r="QU15" s="71">
        <v>0</v>
      </c>
      <c r="QV15" s="71">
        <v>0</v>
      </c>
      <c r="QW15" s="71">
        <v>0</v>
      </c>
      <c r="QX15" s="71">
        <v>6</v>
      </c>
      <c r="QY15" s="71">
        <v>1</v>
      </c>
      <c r="QZ15" s="71">
        <v>3</v>
      </c>
      <c r="RA15" s="71">
        <v>1</v>
      </c>
      <c r="RB15" s="71">
        <v>3</v>
      </c>
      <c r="RC15" s="71">
        <v>2</v>
      </c>
      <c r="RD15" s="71">
        <v>0</v>
      </c>
      <c r="RE15" s="71">
        <v>1</v>
      </c>
      <c r="RF15" s="71">
        <v>0</v>
      </c>
      <c r="RG15" s="71">
        <v>0</v>
      </c>
      <c r="RH15" s="71">
        <v>1</v>
      </c>
      <c r="RI15" s="71">
        <v>1</v>
      </c>
      <c r="RJ15" s="71">
        <v>0</v>
      </c>
      <c r="RK15" s="71">
        <v>2</v>
      </c>
      <c r="RL15" s="71">
        <v>0</v>
      </c>
      <c r="RM15" s="71">
        <v>0</v>
      </c>
      <c r="RN15" s="71">
        <v>0</v>
      </c>
      <c r="RO15" s="71">
        <v>0</v>
      </c>
      <c r="RP15" s="71">
        <v>0</v>
      </c>
      <c r="RQ15" s="71">
        <v>0</v>
      </c>
      <c r="RR15" s="71">
        <v>0</v>
      </c>
      <c r="RS15" s="71">
        <v>6</v>
      </c>
      <c r="RT15" s="71">
        <v>1</v>
      </c>
      <c r="RU15" s="71">
        <v>3</v>
      </c>
      <c r="RV15" s="71">
        <v>1</v>
      </c>
      <c r="RW15" s="71">
        <v>3</v>
      </c>
      <c r="RX15" s="71">
        <v>2</v>
      </c>
      <c r="RY15" s="71">
        <v>0</v>
      </c>
      <c r="RZ15" s="71">
        <v>1</v>
      </c>
      <c r="SA15" s="71">
        <v>0</v>
      </c>
      <c r="SB15" s="71">
        <v>0</v>
      </c>
      <c r="SC15" s="71">
        <v>1</v>
      </c>
      <c r="SD15" s="71">
        <v>1</v>
      </c>
      <c r="SE15" s="71">
        <v>0</v>
      </c>
      <c r="SF15" s="71">
        <v>2</v>
      </c>
      <c r="SG15" s="71">
        <v>0</v>
      </c>
      <c r="SH15" s="71">
        <v>0</v>
      </c>
    </row>
    <row r="16" spans="1:503">
      <c r="A16" s="16" t="s">
        <v>2097</v>
      </c>
      <c r="B16" s="70">
        <v>8</v>
      </c>
      <c r="C16" s="70">
        <v>8</v>
      </c>
      <c r="D16" s="70">
        <v>1</v>
      </c>
      <c r="E16" s="70">
        <v>2011</v>
      </c>
      <c r="F16" s="70" t="s">
        <v>178</v>
      </c>
      <c r="G16" s="1073" t="s">
        <v>2089</v>
      </c>
      <c r="H16" s="70" t="s">
        <v>2090</v>
      </c>
      <c r="I16" s="1066"/>
      <c r="J16" s="73">
        <v>0</v>
      </c>
      <c r="K16" s="73">
        <v>0</v>
      </c>
      <c r="L16" s="73">
        <v>0</v>
      </c>
      <c r="M16" s="73">
        <v>0</v>
      </c>
      <c r="N16" s="73">
        <v>0</v>
      </c>
      <c r="O16" s="73">
        <v>0</v>
      </c>
      <c r="P16" s="73">
        <v>0</v>
      </c>
      <c r="Q16" s="73">
        <v>0</v>
      </c>
      <c r="R16" s="73">
        <v>35.372999999999998</v>
      </c>
      <c r="S16" s="73">
        <v>0</v>
      </c>
      <c r="T16" s="73">
        <v>0</v>
      </c>
      <c r="U16" s="73">
        <v>0</v>
      </c>
      <c r="V16" s="73">
        <v>0</v>
      </c>
      <c r="W16" s="73">
        <v>90.695999999999998</v>
      </c>
      <c r="X16" s="73">
        <v>0</v>
      </c>
      <c r="Y16" s="73">
        <v>0</v>
      </c>
      <c r="Z16" s="73">
        <v>5.1210000000000004</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31.824999999999999</v>
      </c>
      <c r="AT16" s="73">
        <v>15.45</v>
      </c>
      <c r="AU16" s="73">
        <v>0</v>
      </c>
      <c r="AV16" s="73">
        <v>11.281000000000001</v>
      </c>
      <c r="AW16" s="73">
        <v>0</v>
      </c>
      <c r="AX16" s="73">
        <v>0</v>
      </c>
      <c r="AY16" s="73">
        <v>0</v>
      </c>
      <c r="AZ16" s="73">
        <v>0</v>
      </c>
      <c r="BA16" s="73">
        <v>0</v>
      </c>
      <c r="BB16" s="73">
        <v>0</v>
      </c>
      <c r="BC16" s="73">
        <v>0</v>
      </c>
      <c r="BD16" s="73">
        <v>0</v>
      </c>
      <c r="BE16" s="73">
        <v>2.7160000000000002</v>
      </c>
      <c r="BF16" s="73">
        <v>0</v>
      </c>
      <c r="BG16" s="73">
        <v>0</v>
      </c>
      <c r="BH16" s="73">
        <v>0</v>
      </c>
      <c r="BI16" s="73">
        <v>0</v>
      </c>
      <c r="BJ16" s="73">
        <v>0</v>
      </c>
      <c r="BK16" s="73">
        <v>0</v>
      </c>
      <c r="BL16" s="73">
        <v>0</v>
      </c>
      <c r="BM16" s="73">
        <v>9.92</v>
      </c>
      <c r="BN16" s="73">
        <v>0</v>
      </c>
      <c r="BO16" s="73">
        <v>0</v>
      </c>
      <c r="BP16" s="73">
        <v>0</v>
      </c>
      <c r="BQ16" s="73">
        <v>0</v>
      </c>
      <c r="BR16" s="73">
        <v>0</v>
      </c>
      <c r="BS16" s="73">
        <v>0</v>
      </c>
      <c r="BT16" s="73">
        <v>0</v>
      </c>
      <c r="BU16" s="73">
        <v>0</v>
      </c>
      <c r="BV16" s="73">
        <v>0</v>
      </c>
      <c r="BW16" s="73">
        <v>0</v>
      </c>
      <c r="BX16" s="73">
        <v>0</v>
      </c>
      <c r="BY16" s="73">
        <v>0</v>
      </c>
      <c r="BZ16" s="73">
        <v>0</v>
      </c>
      <c r="CA16" s="73">
        <v>0</v>
      </c>
      <c r="CB16" s="73">
        <v>15.5</v>
      </c>
      <c r="CC16" s="73">
        <v>0</v>
      </c>
      <c r="CD16" s="73">
        <v>0</v>
      </c>
      <c r="CE16" s="73">
        <v>0</v>
      </c>
      <c r="CF16" s="73">
        <v>0</v>
      </c>
      <c r="CG16" s="73">
        <v>0</v>
      </c>
      <c r="CH16" s="73">
        <v>0</v>
      </c>
      <c r="CI16" s="73">
        <v>0</v>
      </c>
      <c r="CJ16" s="73">
        <v>0</v>
      </c>
      <c r="CK16" s="73">
        <v>0</v>
      </c>
      <c r="CL16" s="73">
        <v>0</v>
      </c>
      <c r="CM16" s="73">
        <v>3.8889999999999998</v>
      </c>
      <c r="CN16" s="73">
        <v>0</v>
      </c>
      <c r="CO16" s="73">
        <v>0</v>
      </c>
      <c r="CP16" s="73">
        <v>4.7359999999999998</v>
      </c>
      <c r="CQ16" s="73">
        <v>0</v>
      </c>
      <c r="CR16" s="73">
        <v>0</v>
      </c>
      <c r="CS16" s="73">
        <v>0</v>
      </c>
      <c r="CT16" s="73">
        <v>0</v>
      </c>
      <c r="CU16" s="73">
        <v>0</v>
      </c>
      <c r="CV16" s="73">
        <v>0</v>
      </c>
      <c r="CW16" s="73">
        <v>0</v>
      </c>
      <c r="CX16" s="73">
        <v>0</v>
      </c>
      <c r="CY16" s="73">
        <v>0</v>
      </c>
      <c r="CZ16" s="73">
        <v>0</v>
      </c>
      <c r="DA16" s="73">
        <v>0</v>
      </c>
      <c r="DB16" s="73">
        <v>0</v>
      </c>
      <c r="DC16" s="73">
        <v>2.7810000000000001</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35.372999999999998</v>
      </c>
      <c r="DT16" s="73">
        <v>0</v>
      </c>
      <c r="DU16" s="73">
        <v>0</v>
      </c>
      <c r="DV16" s="73">
        <v>0</v>
      </c>
      <c r="DW16" s="73">
        <v>0</v>
      </c>
      <c r="DX16" s="73">
        <v>90.695999999999998</v>
      </c>
      <c r="DY16" s="73">
        <v>0</v>
      </c>
      <c r="DZ16" s="73">
        <v>0</v>
      </c>
      <c r="EA16" s="73">
        <v>5.1210000000000004</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31.824999999999999</v>
      </c>
      <c r="EU16" s="73">
        <v>15.45</v>
      </c>
      <c r="EV16" s="73">
        <v>0</v>
      </c>
      <c r="EW16" s="73">
        <v>11.281000000000001</v>
      </c>
      <c r="EX16" s="73">
        <v>0</v>
      </c>
      <c r="EY16" s="73">
        <v>0</v>
      </c>
      <c r="EZ16" s="73">
        <v>0</v>
      </c>
      <c r="FA16" s="73">
        <v>0</v>
      </c>
      <c r="FB16" s="73">
        <v>0</v>
      </c>
      <c r="FC16" s="73">
        <v>0</v>
      </c>
      <c r="FD16" s="73">
        <v>0</v>
      </c>
      <c r="FE16" s="73">
        <v>0</v>
      </c>
      <c r="FF16" s="73">
        <v>2.7160000000000002</v>
      </c>
      <c r="FG16" s="73">
        <v>0</v>
      </c>
      <c r="FH16" s="73">
        <v>0</v>
      </c>
      <c r="FI16" s="73">
        <v>0</v>
      </c>
      <c r="FJ16" s="73">
        <v>0</v>
      </c>
      <c r="FK16" s="73">
        <v>0</v>
      </c>
      <c r="FL16" s="73">
        <v>0</v>
      </c>
      <c r="FM16" s="73">
        <v>0</v>
      </c>
      <c r="FN16" s="73">
        <v>9.92</v>
      </c>
      <c r="FO16" s="73">
        <v>0</v>
      </c>
      <c r="FP16" s="73">
        <v>0</v>
      </c>
      <c r="FQ16" s="73">
        <v>0</v>
      </c>
      <c r="FR16" s="73">
        <v>0</v>
      </c>
      <c r="FS16" s="73">
        <v>0</v>
      </c>
      <c r="FT16" s="73">
        <v>0</v>
      </c>
      <c r="FU16" s="73">
        <v>0</v>
      </c>
      <c r="FV16" s="73">
        <v>0</v>
      </c>
      <c r="FW16" s="73">
        <v>0</v>
      </c>
      <c r="FX16" s="73">
        <v>0</v>
      </c>
      <c r="FY16" s="73">
        <v>0</v>
      </c>
      <c r="FZ16" s="73">
        <v>0</v>
      </c>
      <c r="GA16" s="73">
        <v>0</v>
      </c>
      <c r="GB16" s="73">
        <v>0</v>
      </c>
      <c r="GC16" s="73">
        <v>15.5</v>
      </c>
      <c r="GD16" s="73">
        <v>0</v>
      </c>
      <c r="GE16" s="73">
        <v>0</v>
      </c>
      <c r="GF16" s="73">
        <v>0</v>
      </c>
      <c r="GG16" s="73">
        <v>0</v>
      </c>
      <c r="GH16" s="73">
        <v>0</v>
      </c>
      <c r="GI16" s="73">
        <v>0</v>
      </c>
      <c r="GJ16" s="73">
        <v>0</v>
      </c>
      <c r="GK16" s="73">
        <v>0</v>
      </c>
      <c r="GL16" s="73">
        <v>0</v>
      </c>
      <c r="GM16" s="73">
        <v>0</v>
      </c>
      <c r="GN16" s="73">
        <v>3.8889999999999998</v>
      </c>
      <c r="GO16" s="73">
        <v>0</v>
      </c>
      <c r="GP16" s="73">
        <v>0</v>
      </c>
      <c r="GQ16" s="73">
        <v>4.7359999999999998</v>
      </c>
      <c r="GR16" s="73">
        <v>0</v>
      </c>
      <c r="GS16" s="73">
        <v>0</v>
      </c>
      <c r="GT16" s="73">
        <v>0</v>
      </c>
      <c r="GU16" s="73">
        <v>0</v>
      </c>
      <c r="GV16" s="73">
        <v>0</v>
      </c>
      <c r="GW16" s="73">
        <v>0</v>
      </c>
      <c r="GX16" s="73">
        <v>0</v>
      </c>
      <c r="GY16" s="73">
        <v>0</v>
      </c>
      <c r="GZ16" s="73">
        <v>0</v>
      </c>
      <c r="HA16" s="73">
        <v>0</v>
      </c>
      <c r="HB16" s="73">
        <v>0</v>
      </c>
      <c r="HC16" s="73">
        <v>0</v>
      </c>
      <c r="HD16" s="73">
        <v>2.7810000000000001</v>
      </c>
      <c r="HE16" s="73">
        <v>0</v>
      </c>
      <c r="HF16" s="73">
        <v>0</v>
      </c>
      <c r="HG16" s="73">
        <v>0</v>
      </c>
      <c r="HH16" s="73">
        <v>0</v>
      </c>
      <c r="HI16" s="73">
        <v>0</v>
      </c>
      <c r="HJ16" s="73">
        <v>0</v>
      </c>
      <c r="HK16" s="73">
        <v>131.19</v>
      </c>
      <c r="HL16" s="73">
        <v>31.824999999999999</v>
      </c>
      <c r="HM16" s="73">
        <v>26.731000000000002</v>
      </c>
      <c r="HN16" s="73">
        <v>2.7160000000000002</v>
      </c>
      <c r="HO16" s="73">
        <v>9.92</v>
      </c>
      <c r="HP16" s="73">
        <v>0</v>
      </c>
      <c r="HQ16" s="73">
        <v>0</v>
      </c>
      <c r="HR16" s="73">
        <v>15.5</v>
      </c>
      <c r="HS16" s="73">
        <v>0</v>
      </c>
      <c r="HT16" s="73">
        <v>0</v>
      </c>
      <c r="HU16" s="73">
        <v>3.8889999999999998</v>
      </c>
      <c r="HV16" s="73">
        <v>4.7359999999999998</v>
      </c>
      <c r="HW16" s="73">
        <v>0</v>
      </c>
      <c r="HX16" s="73">
        <v>0</v>
      </c>
      <c r="HY16" s="73">
        <v>2.7810000000000001</v>
      </c>
      <c r="HZ16" s="73">
        <v>0</v>
      </c>
      <c r="IA16" s="73">
        <v>0</v>
      </c>
      <c r="IB16" s="73">
        <v>0</v>
      </c>
      <c r="IC16" s="73">
        <v>0</v>
      </c>
      <c r="ID16" s="73">
        <v>0</v>
      </c>
      <c r="IE16" s="73">
        <v>0</v>
      </c>
      <c r="IF16" s="73">
        <v>131.19</v>
      </c>
      <c r="IG16" s="73">
        <v>31.824999999999999</v>
      </c>
      <c r="IH16" s="73">
        <v>26.731000000000002</v>
      </c>
      <c r="II16" s="73">
        <v>2.7160000000000002</v>
      </c>
      <c r="IJ16" s="73">
        <v>9.92</v>
      </c>
      <c r="IK16" s="73">
        <v>0</v>
      </c>
      <c r="IL16" s="73">
        <v>0</v>
      </c>
      <c r="IM16" s="73">
        <v>15.5</v>
      </c>
      <c r="IN16" s="73">
        <v>0</v>
      </c>
      <c r="IO16" s="73">
        <v>0</v>
      </c>
      <c r="IP16" s="73">
        <v>3.8889999999999998</v>
      </c>
      <c r="IQ16" s="73">
        <v>4.7359999999999998</v>
      </c>
      <c r="IR16" s="73">
        <v>0</v>
      </c>
      <c r="IS16" s="73">
        <v>0</v>
      </c>
      <c r="IT16" s="73">
        <v>2.7810000000000001</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2</v>
      </c>
      <c r="JK16" s="71">
        <v>0</v>
      </c>
      <c r="JL16" s="71">
        <v>0</v>
      </c>
      <c r="JM16" s="71">
        <v>1</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3</v>
      </c>
      <c r="KH16" s="71">
        <v>0</v>
      </c>
      <c r="KI16" s="71">
        <v>2</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1</v>
      </c>
      <c r="MA16" s="71">
        <v>0</v>
      </c>
      <c r="MB16" s="71">
        <v>0</v>
      </c>
      <c r="MC16" s="71">
        <v>1</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2</v>
      </c>
      <c r="NL16" s="71">
        <v>0</v>
      </c>
      <c r="NM16" s="71">
        <v>0</v>
      </c>
      <c r="NN16" s="71">
        <v>1</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3</v>
      </c>
      <c r="OI16" s="71">
        <v>0</v>
      </c>
      <c r="OJ16" s="71">
        <v>2</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1</v>
      </c>
      <c r="QB16" s="71">
        <v>0</v>
      </c>
      <c r="QC16" s="71">
        <v>0</v>
      </c>
      <c r="QD16" s="71">
        <v>1</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6</v>
      </c>
      <c r="QY16" s="71">
        <v>1</v>
      </c>
      <c r="QZ16" s="71">
        <v>5</v>
      </c>
      <c r="RA16" s="71">
        <v>1</v>
      </c>
      <c r="RB16" s="71">
        <v>3</v>
      </c>
      <c r="RC16" s="71">
        <v>0</v>
      </c>
      <c r="RD16" s="71">
        <v>0</v>
      </c>
      <c r="RE16" s="71">
        <v>1</v>
      </c>
      <c r="RF16" s="71">
        <v>0</v>
      </c>
      <c r="RG16" s="71">
        <v>0</v>
      </c>
      <c r="RH16" s="71">
        <v>1</v>
      </c>
      <c r="RI16" s="71">
        <v>1</v>
      </c>
      <c r="RJ16" s="71">
        <v>0</v>
      </c>
      <c r="RK16" s="71">
        <v>0</v>
      </c>
      <c r="RL16" s="71">
        <v>1</v>
      </c>
      <c r="RM16" s="71">
        <v>0</v>
      </c>
      <c r="RN16" s="71">
        <v>0</v>
      </c>
      <c r="RO16" s="71">
        <v>0</v>
      </c>
      <c r="RP16" s="71">
        <v>0</v>
      </c>
      <c r="RQ16" s="71">
        <v>0</v>
      </c>
      <c r="RR16" s="71">
        <v>0</v>
      </c>
      <c r="RS16" s="71">
        <v>6</v>
      </c>
      <c r="RT16" s="71">
        <v>1</v>
      </c>
      <c r="RU16" s="71">
        <v>5</v>
      </c>
      <c r="RV16" s="71">
        <v>1</v>
      </c>
      <c r="RW16" s="71">
        <v>3</v>
      </c>
      <c r="RX16" s="71">
        <v>0</v>
      </c>
      <c r="RY16" s="71">
        <v>0</v>
      </c>
      <c r="RZ16" s="71">
        <v>1</v>
      </c>
      <c r="SA16" s="71">
        <v>0</v>
      </c>
      <c r="SB16" s="71">
        <v>0</v>
      </c>
      <c r="SC16" s="71">
        <v>1</v>
      </c>
      <c r="SD16" s="71">
        <v>1</v>
      </c>
      <c r="SE16" s="71">
        <v>0</v>
      </c>
      <c r="SF16" s="71">
        <v>0</v>
      </c>
      <c r="SG16" s="71">
        <v>1</v>
      </c>
      <c r="SH16" s="71">
        <v>0</v>
      </c>
    </row>
    <row r="17" spans="1:502">
      <c r="A17" s="16" t="s">
        <v>2098</v>
      </c>
      <c r="B17" s="70">
        <v>9</v>
      </c>
      <c r="C17" s="70">
        <v>9</v>
      </c>
      <c r="D17" s="70">
        <v>1</v>
      </c>
      <c r="E17" s="70">
        <v>2012</v>
      </c>
      <c r="F17" s="70" t="s">
        <v>179</v>
      </c>
      <c r="G17" s="1073" t="s">
        <v>2089</v>
      </c>
      <c r="H17" s="70" t="s">
        <v>2090</v>
      </c>
      <c r="I17" s="1066"/>
      <c r="J17" s="73">
        <v>0</v>
      </c>
      <c r="K17" s="73">
        <v>0</v>
      </c>
      <c r="L17" s="73">
        <v>0</v>
      </c>
      <c r="M17" s="73">
        <v>0</v>
      </c>
      <c r="N17" s="73">
        <v>0</v>
      </c>
      <c r="O17" s="73">
        <v>0</v>
      </c>
      <c r="P17" s="73">
        <v>0</v>
      </c>
      <c r="Q17" s="73">
        <v>0</v>
      </c>
      <c r="R17" s="73">
        <v>35.954000000000001</v>
      </c>
      <c r="S17" s="73">
        <v>0</v>
      </c>
      <c r="T17" s="73">
        <v>0</v>
      </c>
      <c r="U17" s="73">
        <v>0</v>
      </c>
      <c r="V17" s="73">
        <v>0</v>
      </c>
      <c r="W17" s="73">
        <v>88.86</v>
      </c>
      <c r="X17" s="73">
        <v>0</v>
      </c>
      <c r="Y17" s="73">
        <v>0</v>
      </c>
      <c r="Z17" s="73">
        <v>5.37</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70.183000000000007</v>
      </c>
      <c r="AT17" s="73">
        <v>15.974</v>
      </c>
      <c r="AU17" s="73">
        <v>0</v>
      </c>
      <c r="AV17" s="73">
        <v>12.968</v>
      </c>
      <c r="AW17" s="73">
        <v>0</v>
      </c>
      <c r="AX17" s="73">
        <v>0</v>
      </c>
      <c r="AY17" s="73">
        <v>0</v>
      </c>
      <c r="AZ17" s="73">
        <v>0</v>
      </c>
      <c r="BA17" s="73">
        <v>0</v>
      </c>
      <c r="BB17" s="73">
        <v>0</v>
      </c>
      <c r="BC17" s="73">
        <v>0</v>
      </c>
      <c r="BD17" s="73">
        <v>0</v>
      </c>
      <c r="BE17" s="73">
        <v>3.3370000000000002</v>
      </c>
      <c r="BF17" s="73">
        <v>0</v>
      </c>
      <c r="BG17" s="73">
        <v>0</v>
      </c>
      <c r="BH17" s="73">
        <v>0</v>
      </c>
      <c r="BI17" s="73">
        <v>0</v>
      </c>
      <c r="BJ17" s="73">
        <v>0</v>
      </c>
      <c r="BK17" s="73">
        <v>0</v>
      </c>
      <c r="BL17" s="73">
        <v>0</v>
      </c>
      <c r="BM17" s="73">
        <v>10.101000000000001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15.5</v>
      </c>
      <c r="CC17" s="73">
        <v>0</v>
      </c>
      <c r="CD17" s="73">
        <v>0</v>
      </c>
      <c r="CE17" s="73">
        <v>0</v>
      </c>
      <c r="CF17" s="73">
        <v>0</v>
      </c>
      <c r="CG17" s="73">
        <v>0</v>
      </c>
      <c r="CH17" s="73">
        <v>0</v>
      </c>
      <c r="CI17" s="73">
        <v>0</v>
      </c>
      <c r="CJ17" s="73">
        <v>0</v>
      </c>
      <c r="CK17" s="73">
        <v>0</v>
      </c>
      <c r="CL17" s="73">
        <v>0</v>
      </c>
      <c r="CM17" s="73">
        <v>4.9400000000000004</v>
      </c>
      <c r="CN17" s="73">
        <v>0</v>
      </c>
      <c r="CO17" s="73">
        <v>0</v>
      </c>
      <c r="CP17" s="73">
        <v>5.3239999999999998</v>
      </c>
      <c r="CQ17" s="73">
        <v>0</v>
      </c>
      <c r="CR17" s="73">
        <v>0</v>
      </c>
      <c r="CS17" s="73">
        <v>0</v>
      </c>
      <c r="CT17" s="73">
        <v>0</v>
      </c>
      <c r="CU17" s="73">
        <v>0</v>
      </c>
      <c r="CV17" s="73">
        <v>0</v>
      </c>
      <c r="CW17" s="73">
        <v>0</v>
      </c>
      <c r="CX17" s="73">
        <v>0</v>
      </c>
      <c r="CY17" s="73">
        <v>0</v>
      </c>
      <c r="CZ17" s="73">
        <v>3.4670000000000001</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35.954000000000001</v>
      </c>
      <c r="DT17" s="73">
        <v>0</v>
      </c>
      <c r="DU17" s="73">
        <v>0</v>
      </c>
      <c r="DV17" s="73">
        <v>0</v>
      </c>
      <c r="DW17" s="73">
        <v>0</v>
      </c>
      <c r="DX17" s="73">
        <v>88.86</v>
      </c>
      <c r="DY17" s="73">
        <v>0</v>
      </c>
      <c r="DZ17" s="73">
        <v>0</v>
      </c>
      <c r="EA17" s="73">
        <v>5.37</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70.183000000000007</v>
      </c>
      <c r="EU17" s="73">
        <v>15.974</v>
      </c>
      <c r="EV17" s="73">
        <v>0</v>
      </c>
      <c r="EW17" s="73">
        <v>12.968</v>
      </c>
      <c r="EX17" s="73">
        <v>0</v>
      </c>
      <c r="EY17" s="73">
        <v>0</v>
      </c>
      <c r="EZ17" s="73">
        <v>0</v>
      </c>
      <c r="FA17" s="73">
        <v>0</v>
      </c>
      <c r="FB17" s="73">
        <v>0</v>
      </c>
      <c r="FC17" s="73">
        <v>0</v>
      </c>
      <c r="FD17" s="73">
        <v>0</v>
      </c>
      <c r="FE17" s="73">
        <v>0</v>
      </c>
      <c r="FF17" s="73">
        <v>3.3370000000000002</v>
      </c>
      <c r="FG17" s="73">
        <v>0</v>
      </c>
      <c r="FH17" s="73">
        <v>0</v>
      </c>
      <c r="FI17" s="73">
        <v>0</v>
      </c>
      <c r="FJ17" s="73">
        <v>0</v>
      </c>
      <c r="FK17" s="73">
        <v>0</v>
      </c>
      <c r="FL17" s="73">
        <v>0</v>
      </c>
      <c r="FM17" s="73">
        <v>0</v>
      </c>
      <c r="FN17" s="73">
        <v>10.101000000000001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15.5</v>
      </c>
      <c r="GD17" s="73">
        <v>0</v>
      </c>
      <c r="GE17" s="73">
        <v>0</v>
      </c>
      <c r="GF17" s="73">
        <v>0</v>
      </c>
      <c r="GG17" s="73">
        <v>0</v>
      </c>
      <c r="GH17" s="73">
        <v>0</v>
      </c>
      <c r="GI17" s="73">
        <v>0</v>
      </c>
      <c r="GJ17" s="73">
        <v>0</v>
      </c>
      <c r="GK17" s="73">
        <v>0</v>
      </c>
      <c r="GL17" s="73">
        <v>0</v>
      </c>
      <c r="GM17" s="73">
        <v>0</v>
      </c>
      <c r="GN17" s="73">
        <v>4.9400000000000004</v>
      </c>
      <c r="GO17" s="73">
        <v>0</v>
      </c>
      <c r="GP17" s="73">
        <v>0</v>
      </c>
      <c r="GQ17" s="73">
        <v>5.3239999999999998</v>
      </c>
      <c r="GR17" s="73">
        <v>0</v>
      </c>
      <c r="GS17" s="73">
        <v>0</v>
      </c>
      <c r="GT17" s="73">
        <v>0</v>
      </c>
      <c r="GU17" s="73">
        <v>0</v>
      </c>
      <c r="GV17" s="73">
        <v>0</v>
      </c>
      <c r="GW17" s="73">
        <v>0</v>
      </c>
      <c r="GX17" s="73">
        <v>0</v>
      </c>
      <c r="GY17" s="73">
        <v>0</v>
      </c>
      <c r="GZ17" s="73">
        <v>0</v>
      </c>
      <c r="HA17" s="73">
        <v>3.4670000000000001</v>
      </c>
      <c r="HB17" s="73">
        <v>0</v>
      </c>
      <c r="HC17" s="73">
        <v>0</v>
      </c>
      <c r="HD17" s="73">
        <v>0</v>
      </c>
      <c r="HE17" s="73">
        <v>0</v>
      </c>
      <c r="HF17" s="73">
        <v>0</v>
      </c>
      <c r="HG17" s="73">
        <v>0</v>
      </c>
      <c r="HH17" s="73">
        <v>0</v>
      </c>
      <c r="HI17" s="73">
        <v>0</v>
      </c>
      <c r="HJ17" s="73">
        <v>0</v>
      </c>
      <c r="HK17" s="73">
        <v>130.184</v>
      </c>
      <c r="HL17" s="73">
        <v>70.183000000000007</v>
      </c>
      <c r="HM17" s="73">
        <v>28.942</v>
      </c>
      <c r="HN17" s="73">
        <v>3.3370000000000002</v>
      </c>
      <c r="HO17" s="73">
        <v>10.101000000000001</v>
      </c>
      <c r="HP17" s="73">
        <v>0</v>
      </c>
      <c r="HQ17" s="73">
        <v>0</v>
      </c>
      <c r="HR17" s="73">
        <v>15.5</v>
      </c>
      <c r="HS17" s="73">
        <v>0</v>
      </c>
      <c r="HT17" s="73">
        <v>0</v>
      </c>
      <c r="HU17" s="73">
        <v>4.9400000000000004</v>
      </c>
      <c r="HV17" s="73">
        <v>5.3239999999999998</v>
      </c>
      <c r="HW17" s="73">
        <v>0</v>
      </c>
      <c r="HX17" s="73">
        <v>3.4670000000000001</v>
      </c>
      <c r="HY17" s="73">
        <v>0</v>
      </c>
      <c r="HZ17" s="73">
        <v>0</v>
      </c>
      <c r="IA17" s="73">
        <v>0</v>
      </c>
      <c r="IB17" s="73">
        <v>0</v>
      </c>
      <c r="IC17" s="73">
        <v>0</v>
      </c>
      <c r="ID17" s="73">
        <v>0</v>
      </c>
      <c r="IE17" s="73">
        <v>0</v>
      </c>
      <c r="IF17" s="73">
        <v>130.184</v>
      </c>
      <c r="IG17" s="73">
        <v>70.183000000000007</v>
      </c>
      <c r="IH17" s="73">
        <v>28.942</v>
      </c>
      <c r="II17" s="73">
        <v>3.3370000000000002</v>
      </c>
      <c r="IJ17" s="73">
        <v>10.101000000000001</v>
      </c>
      <c r="IK17" s="73">
        <v>0</v>
      </c>
      <c r="IL17" s="73">
        <v>0</v>
      </c>
      <c r="IM17" s="73">
        <v>15.5</v>
      </c>
      <c r="IN17" s="73">
        <v>0</v>
      </c>
      <c r="IO17" s="73">
        <v>0</v>
      </c>
      <c r="IP17" s="73">
        <v>4.9400000000000004</v>
      </c>
      <c r="IQ17" s="73">
        <v>5.3239999999999998</v>
      </c>
      <c r="IR17" s="73">
        <v>0</v>
      </c>
      <c r="IS17" s="73">
        <v>3.4670000000000001</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2</v>
      </c>
      <c r="JK17" s="71">
        <v>0</v>
      </c>
      <c r="JL17" s="71">
        <v>0</v>
      </c>
      <c r="JM17" s="71">
        <v>1</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3</v>
      </c>
      <c r="KH17" s="71">
        <v>0</v>
      </c>
      <c r="KI17" s="71">
        <v>2</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1</v>
      </c>
      <c r="MA17" s="71">
        <v>0</v>
      </c>
      <c r="MB17" s="71">
        <v>0</v>
      </c>
      <c r="MC17" s="71">
        <v>1</v>
      </c>
      <c r="MD17" s="71">
        <v>0</v>
      </c>
      <c r="ME17" s="71">
        <v>0</v>
      </c>
      <c r="MF17" s="71">
        <v>0</v>
      </c>
      <c r="MG17" s="71">
        <v>0</v>
      </c>
      <c r="MH17" s="71">
        <v>0</v>
      </c>
      <c r="MI17" s="71">
        <v>0</v>
      </c>
      <c r="MJ17" s="71">
        <v>0</v>
      </c>
      <c r="MK17" s="71">
        <v>0</v>
      </c>
      <c r="ML17" s="71">
        <v>0</v>
      </c>
      <c r="MM17" s="71">
        <v>1</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2</v>
      </c>
      <c r="NL17" s="71">
        <v>0</v>
      </c>
      <c r="NM17" s="71">
        <v>0</v>
      </c>
      <c r="NN17" s="71">
        <v>1</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3</v>
      </c>
      <c r="OI17" s="71">
        <v>0</v>
      </c>
      <c r="OJ17" s="71">
        <v>2</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1</v>
      </c>
      <c r="QB17" s="71">
        <v>0</v>
      </c>
      <c r="QC17" s="71">
        <v>0</v>
      </c>
      <c r="QD17" s="71">
        <v>1</v>
      </c>
      <c r="QE17" s="71">
        <v>0</v>
      </c>
      <c r="QF17" s="71">
        <v>0</v>
      </c>
      <c r="QG17" s="71">
        <v>0</v>
      </c>
      <c r="QH17" s="71">
        <v>0</v>
      </c>
      <c r="QI17" s="71">
        <v>0</v>
      </c>
      <c r="QJ17" s="71">
        <v>0</v>
      </c>
      <c r="QK17" s="71">
        <v>0</v>
      </c>
      <c r="QL17" s="71">
        <v>0</v>
      </c>
      <c r="QM17" s="71">
        <v>0</v>
      </c>
      <c r="QN17" s="71">
        <v>1</v>
      </c>
      <c r="QO17" s="71">
        <v>0</v>
      </c>
      <c r="QP17" s="71">
        <v>0</v>
      </c>
      <c r="QQ17" s="71">
        <v>0</v>
      </c>
      <c r="QR17" s="71">
        <v>0</v>
      </c>
      <c r="QS17" s="71">
        <v>0</v>
      </c>
      <c r="QT17" s="71">
        <v>0</v>
      </c>
      <c r="QU17" s="71">
        <v>0</v>
      </c>
      <c r="QV17" s="71">
        <v>0</v>
      </c>
      <c r="QW17" s="71">
        <v>0</v>
      </c>
      <c r="QX17" s="71">
        <v>6</v>
      </c>
      <c r="QY17" s="71">
        <v>1</v>
      </c>
      <c r="QZ17" s="71">
        <v>5</v>
      </c>
      <c r="RA17" s="71">
        <v>1</v>
      </c>
      <c r="RB17" s="71">
        <v>3</v>
      </c>
      <c r="RC17" s="71">
        <v>0</v>
      </c>
      <c r="RD17" s="71">
        <v>0</v>
      </c>
      <c r="RE17" s="71">
        <v>1</v>
      </c>
      <c r="RF17" s="71">
        <v>0</v>
      </c>
      <c r="RG17" s="71">
        <v>0</v>
      </c>
      <c r="RH17" s="71">
        <v>1</v>
      </c>
      <c r="RI17" s="71">
        <v>1</v>
      </c>
      <c r="RJ17" s="71">
        <v>0</v>
      </c>
      <c r="RK17" s="71">
        <v>1</v>
      </c>
      <c r="RL17" s="71">
        <v>0</v>
      </c>
      <c r="RM17" s="71">
        <v>0</v>
      </c>
      <c r="RN17" s="71">
        <v>0</v>
      </c>
      <c r="RO17" s="71">
        <v>0</v>
      </c>
      <c r="RP17" s="71">
        <v>0</v>
      </c>
      <c r="RQ17" s="71">
        <v>0</v>
      </c>
      <c r="RR17" s="71">
        <v>0</v>
      </c>
      <c r="RS17" s="71">
        <v>6</v>
      </c>
      <c r="RT17" s="71">
        <v>1</v>
      </c>
      <c r="RU17" s="71">
        <v>5</v>
      </c>
      <c r="RV17" s="71">
        <v>1</v>
      </c>
      <c r="RW17" s="71">
        <v>3</v>
      </c>
      <c r="RX17" s="71">
        <v>0</v>
      </c>
      <c r="RY17" s="71">
        <v>0</v>
      </c>
      <c r="RZ17" s="71">
        <v>1</v>
      </c>
      <c r="SA17" s="71">
        <v>0</v>
      </c>
      <c r="SB17" s="71">
        <v>0</v>
      </c>
      <c r="SC17" s="71">
        <v>1</v>
      </c>
      <c r="SD17" s="71">
        <v>1</v>
      </c>
      <c r="SE17" s="71">
        <v>0</v>
      </c>
      <c r="SF17" s="71">
        <v>1</v>
      </c>
      <c r="SG17" s="71">
        <v>0</v>
      </c>
      <c r="SH17" s="71">
        <v>0</v>
      </c>
    </row>
    <row r="18" spans="1:502">
      <c r="A18" s="16" t="s">
        <v>2099</v>
      </c>
      <c r="B18" s="70">
        <v>10</v>
      </c>
      <c r="C18" s="70">
        <v>10</v>
      </c>
      <c r="D18" s="70">
        <v>1</v>
      </c>
      <c r="E18" s="70">
        <v>2013</v>
      </c>
      <c r="F18" s="70" t="s">
        <v>180</v>
      </c>
      <c r="G18" s="1073" t="s">
        <v>2089</v>
      </c>
      <c r="H18" s="70" t="s">
        <v>2090</v>
      </c>
      <c r="I18" s="1066"/>
      <c r="J18" s="73">
        <v>0</v>
      </c>
      <c r="K18" s="73">
        <v>0</v>
      </c>
      <c r="L18" s="73">
        <v>0</v>
      </c>
      <c r="M18" s="73">
        <v>0</v>
      </c>
      <c r="N18" s="73">
        <v>0</v>
      </c>
      <c r="O18" s="73">
        <v>0</v>
      </c>
      <c r="P18" s="73">
        <v>0</v>
      </c>
      <c r="Q18" s="73">
        <v>0</v>
      </c>
      <c r="R18" s="73">
        <v>36.262999999999998</v>
      </c>
      <c r="S18" s="73">
        <v>0</v>
      </c>
      <c r="T18" s="73">
        <v>0</v>
      </c>
      <c r="U18" s="73">
        <v>0</v>
      </c>
      <c r="V18" s="73">
        <v>0</v>
      </c>
      <c r="W18" s="73">
        <v>86.453999999999994</v>
      </c>
      <c r="X18" s="73">
        <v>0</v>
      </c>
      <c r="Y18" s="73">
        <v>0</v>
      </c>
      <c r="Z18" s="73">
        <v>5.9669999999999996</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77.759</v>
      </c>
      <c r="AT18" s="73">
        <v>16.219000000000001</v>
      </c>
      <c r="AU18" s="73">
        <v>0</v>
      </c>
      <c r="AV18" s="73">
        <v>13.933999999999999</v>
      </c>
      <c r="AW18" s="73">
        <v>0</v>
      </c>
      <c r="AX18" s="73">
        <v>0</v>
      </c>
      <c r="AY18" s="73">
        <v>0</v>
      </c>
      <c r="AZ18" s="73">
        <v>0</v>
      </c>
      <c r="BA18" s="73">
        <v>0</v>
      </c>
      <c r="BB18" s="73">
        <v>0</v>
      </c>
      <c r="BC18" s="73">
        <v>0</v>
      </c>
      <c r="BD18" s="73">
        <v>0</v>
      </c>
      <c r="BE18" s="73">
        <v>3.9319999999999999</v>
      </c>
      <c r="BF18" s="73">
        <v>0</v>
      </c>
      <c r="BG18" s="73">
        <v>0</v>
      </c>
      <c r="BH18" s="73">
        <v>0</v>
      </c>
      <c r="BI18" s="73">
        <v>0</v>
      </c>
      <c r="BJ18" s="73">
        <v>0</v>
      </c>
      <c r="BK18" s="73">
        <v>0</v>
      </c>
      <c r="BL18" s="73">
        <v>0</v>
      </c>
      <c r="BM18" s="73">
        <v>10.858000000000001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18.37</v>
      </c>
      <c r="CC18" s="73">
        <v>0</v>
      </c>
      <c r="CD18" s="73">
        <v>0</v>
      </c>
      <c r="CE18" s="73">
        <v>0</v>
      </c>
      <c r="CF18" s="73">
        <v>0</v>
      </c>
      <c r="CG18" s="73">
        <v>0</v>
      </c>
      <c r="CH18" s="73">
        <v>0</v>
      </c>
      <c r="CI18" s="73">
        <v>0</v>
      </c>
      <c r="CJ18" s="73">
        <v>0</v>
      </c>
      <c r="CK18" s="73">
        <v>0</v>
      </c>
      <c r="CL18" s="73">
        <v>0</v>
      </c>
      <c r="CM18" s="73">
        <v>5.4089999999999998</v>
      </c>
      <c r="CN18" s="73">
        <v>5.8780000000000001</v>
      </c>
      <c r="CO18" s="73">
        <v>0</v>
      </c>
      <c r="CP18" s="73">
        <v>0</v>
      </c>
      <c r="CQ18" s="73">
        <v>0</v>
      </c>
      <c r="CR18" s="73">
        <v>0</v>
      </c>
      <c r="CS18" s="73">
        <v>61.197000000000003</v>
      </c>
      <c r="CT18" s="73">
        <v>0</v>
      </c>
      <c r="CU18" s="73">
        <v>0</v>
      </c>
      <c r="CV18" s="73">
        <v>0</v>
      </c>
      <c r="CW18" s="73">
        <v>0</v>
      </c>
      <c r="CX18" s="73">
        <v>0</v>
      </c>
      <c r="CY18" s="73">
        <v>0</v>
      </c>
      <c r="CZ18" s="73">
        <v>3.7989999999999999</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36.262999999999998</v>
      </c>
      <c r="DT18" s="73">
        <v>0</v>
      </c>
      <c r="DU18" s="73">
        <v>0</v>
      </c>
      <c r="DV18" s="73">
        <v>0</v>
      </c>
      <c r="DW18" s="73">
        <v>0</v>
      </c>
      <c r="DX18" s="73">
        <v>86.453999999999994</v>
      </c>
      <c r="DY18" s="73">
        <v>0</v>
      </c>
      <c r="DZ18" s="73">
        <v>0</v>
      </c>
      <c r="EA18" s="73">
        <v>5.9669999999999996</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77.759</v>
      </c>
      <c r="EU18" s="73">
        <v>16.219000000000001</v>
      </c>
      <c r="EV18" s="73">
        <v>0</v>
      </c>
      <c r="EW18" s="73">
        <v>13.933999999999999</v>
      </c>
      <c r="EX18" s="73">
        <v>0</v>
      </c>
      <c r="EY18" s="73">
        <v>0</v>
      </c>
      <c r="EZ18" s="73">
        <v>0</v>
      </c>
      <c r="FA18" s="73">
        <v>0</v>
      </c>
      <c r="FB18" s="73">
        <v>0</v>
      </c>
      <c r="FC18" s="73">
        <v>0</v>
      </c>
      <c r="FD18" s="73">
        <v>0</v>
      </c>
      <c r="FE18" s="73">
        <v>0</v>
      </c>
      <c r="FF18" s="73">
        <v>3.9319999999999999</v>
      </c>
      <c r="FG18" s="73">
        <v>0</v>
      </c>
      <c r="FH18" s="73">
        <v>0</v>
      </c>
      <c r="FI18" s="73">
        <v>0</v>
      </c>
      <c r="FJ18" s="73">
        <v>0</v>
      </c>
      <c r="FK18" s="73">
        <v>0</v>
      </c>
      <c r="FL18" s="73">
        <v>0</v>
      </c>
      <c r="FM18" s="73">
        <v>0</v>
      </c>
      <c r="FN18" s="73">
        <v>10.858000000000001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18.37</v>
      </c>
      <c r="GD18" s="73">
        <v>0</v>
      </c>
      <c r="GE18" s="73">
        <v>0</v>
      </c>
      <c r="GF18" s="73">
        <v>0</v>
      </c>
      <c r="GG18" s="73">
        <v>0</v>
      </c>
      <c r="GH18" s="73">
        <v>0</v>
      </c>
      <c r="GI18" s="73">
        <v>0</v>
      </c>
      <c r="GJ18" s="73">
        <v>0</v>
      </c>
      <c r="GK18" s="73">
        <v>0</v>
      </c>
      <c r="GL18" s="73">
        <v>0</v>
      </c>
      <c r="GM18" s="73">
        <v>0</v>
      </c>
      <c r="GN18" s="73">
        <v>5.4089999999999998</v>
      </c>
      <c r="GO18" s="73">
        <v>5.8780000000000001</v>
      </c>
      <c r="GP18" s="73">
        <v>0</v>
      </c>
      <c r="GQ18" s="73">
        <v>0</v>
      </c>
      <c r="GR18" s="73">
        <v>0</v>
      </c>
      <c r="GS18" s="73">
        <v>0</v>
      </c>
      <c r="GT18" s="73">
        <v>61.197000000000003</v>
      </c>
      <c r="GU18" s="73">
        <v>0</v>
      </c>
      <c r="GV18" s="73">
        <v>0</v>
      </c>
      <c r="GW18" s="73">
        <v>0</v>
      </c>
      <c r="GX18" s="73">
        <v>0</v>
      </c>
      <c r="GY18" s="73">
        <v>0</v>
      </c>
      <c r="GZ18" s="73">
        <v>0</v>
      </c>
      <c r="HA18" s="73">
        <v>3.7989999999999999</v>
      </c>
      <c r="HB18" s="73">
        <v>0</v>
      </c>
      <c r="HC18" s="73">
        <v>0</v>
      </c>
      <c r="HD18" s="73">
        <v>0</v>
      </c>
      <c r="HE18" s="73">
        <v>0</v>
      </c>
      <c r="HF18" s="73">
        <v>0</v>
      </c>
      <c r="HG18" s="73">
        <v>0</v>
      </c>
      <c r="HH18" s="73">
        <v>0</v>
      </c>
      <c r="HI18" s="73">
        <v>0</v>
      </c>
      <c r="HJ18" s="73">
        <v>0</v>
      </c>
      <c r="HK18" s="73">
        <v>128.684</v>
      </c>
      <c r="HL18" s="73">
        <v>77.759</v>
      </c>
      <c r="HM18" s="73">
        <v>30.152999999999999</v>
      </c>
      <c r="HN18" s="73">
        <v>3.9319999999999999</v>
      </c>
      <c r="HO18" s="73">
        <v>10.858000000000001</v>
      </c>
      <c r="HP18" s="73">
        <v>0</v>
      </c>
      <c r="HQ18" s="73">
        <v>0</v>
      </c>
      <c r="HR18" s="73">
        <v>18.37</v>
      </c>
      <c r="HS18" s="73">
        <v>0</v>
      </c>
      <c r="HT18" s="73">
        <v>0</v>
      </c>
      <c r="HU18" s="73">
        <v>5.4089999999999998</v>
      </c>
      <c r="HV18" s="73">
        <v>5.8780000000000001</v>
      </c>
      <c r="HW18" s="73">
        <v>0</v>
      </c>
      <c r="HX18" s="73">
        <v>64.995999999999995</v>
      </c>
      <c r="HY18" s="73">
        <v>0</v>
      </c>
      <c r="HZ18" s="73">
        <v>0</v>
      </c>
      <c r="IA18" s="73">
        <v>0</v>
      </c>
      <c r="IB18" s="73">
        <v>0</v>
      </c>
      <c r="IC18" s="73">
        <v>0</v>
      </c>
      <c r="ID18" s="73">
        <v>0</v>
      </c>
      <c r="IE18" s="73">
        <v>0</v>
      </c>
      <c r="IF18" s="73">
        <v>128.684</v>
      </c>
      <c r="IG18" s="73">
        <v>77.759</v>
      </c>
      <c r="IH18" s="73">
        <v>30.152999999999999</v>
      </c>
      <c r="II18" s="73">
        <v>3.9319999999999999</v>
      </c>
      <c r="IJ18" s="73">
        <v>10.858000000000001</v>
      </c>
      <c r="IK18" s="73">
        <v>0</v>
      </c>
      <c r="IL18" s="73">
        <v>0</v>
      </c>
      <c r="IM18" s="73">
        <v>18.37</v>
      </c>
      <c r="IN18" s="73">
        <v>0</v>
      </c>
      <c r="IO18" s="73">
        <v>0</v>
      </c>
      <c r="IP18" s="73">
        <v>5.4089999999999998</v>
      </c>
      <c r="IQ18" s="73">
        <v>5.8780000000000001</v>
      </c>
      <c r="IR18" s="73">
        <v>0</v>
      </c>
      <c r="IS18" s="73">
        <v>64.995999999999995</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2</v>
      </c>
      <c r="JK18" s="71">
        <v>0</v>
      </c>
      <c r="JL18" s="71">
        <v>0</v>
      </c>
      <c r="JM18" s="71">
        <v>1</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3</v>
      </c>
      <c r="KH18" s="71">
        <v>0</v>
      </c>
      <c r="KI18" s="71">
        <v>2</v>
      </c>
      <c r="KJ18" s="71">
        <v>0</v>
      </c>
      <c r="KK18" s="71">
        <v>0</v>
      </c>
      <c r="KL18" s="71">
        <v>0</v>
      </c>
      <c r="KM18" s="71">
        <v>0</v>
      </c>
      <c r="KN18" s="71">
        <v>0</v>
      </c>
      <c r="KO18" s="71">
        <v>0</v>
      </c>
      <c r="KP18" s="71">
        <v>0</v>
      </c>
      <c r="KQ18" s="71">
        <v>0</v>
      </c>
      <c r="KR18" s="71">
        <v>1</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1</v>
      </c>
      <c r="MA18" s="71">
        <v>1</v>
      </c>
      <c r="MB18" s="71">
        <v>0</v>
      </c>
      <c r="MC18" s="71">
        <v>0</v>
      </c>
      <c r="MD18" s="71">
        <v>0</v>
      </c>
      <c r="ME18" s="71">
        <v>0</v>
      </c>
      <c r="MF18" s="71">
        <v>1</v>
      </c>
      <c r="MG18" s="71">
        <v>0</v>
      </c>
      <c r="MH18" s="71">
        <v>0</v>
      </c>
      <c r="MI18" s="71">
        <v>0</v>
      </c>
      <c r="MJ18" s="71">
        <v>0</v>
      </c>
      <c r="MK18" s="71">
        <v>0</v>
      </c>
      <c r="ML18" s="71">
        <v>0</v>
      </c>
      <c r="MM18" s="71">
        <v>1</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2</v>
      </c>
      <c r="NL18" s="71">
        <v>0</v>
      </c>
      <c r="NM18" s="71">
        <v>0</v>
      </c>
      <c r="NN18" s="71">
        <v>1</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3</v>
      </c>
      <c r="OI18" s="71">
        <v>0</v>
      </c>
      <c r="OJ18" s="71">
        <v>2</v>
      </c>
      <c r="OK18" s="71">
        <v>0</v>
      </c>
      <c r="OL18" s="71">
        <v>0</v>
      </c>
      <c r="OM18" s="71">
        <v>0</v>
      </c>
      <c r="ON18" s="71">
        <v>0</v>
      </c>
      <c r="OO18" s="71">
        <v>0</v>
      </c>
      <c r="OP18" s="71">
        <v>0</v>
      </c>
      <c r="OQ18" s="71">
        <v>0</v>
      </c>
      <c r="OR18" s="71">
        <v>0</v>
      </c>
      <c r="OS18" s="71">
        <v>1</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1</v>
      </c>
      <c r="QB18" s="71">
        <v>1</v>
      </c>
      <c r="QC18" s="71">
        <v>0</v>
      </c>
      <c r="QD18" s="71">
        <v>0</v>
      </c>
      <c r="QE18" s="71">
        <v>0</v>
      </c>
      <c r="QF18" s="71">
        <v>0</v>
      </c>
      <c r="QG18" s="71">
        <v>1</v>
      </c>
      <c r="QH18" s="71">
        <v>0</v>
      </c>
      <c r="QI18" s="71">
        <v>0</v>
      </c>
      <c r="QJ18" s="71">
        <v>0</v>
      </c>
      <c r="QK18" s="71">
        <v>0</v>
      </c>
      <c r="QL18" s="71">
        <v>0</v>
      </c>
      <c r="QM18" s="71">
        <v>0</v>
      </c>
      <c r="QN18" s="71">
        <v>1</v>
      </c>
      <c r="QO18" s="71">
        <v>0</v>
      </c>
      <c r="QP18" s="71">
        <v>0</v>
      </c>
      <c r="QQ18" s="71">
        <v>0</v>
      </c>
      <c r="QR18" s="71">
        <v>0</v>
      </c>
      <c r="QS18" s="71">
        <v>0</v>
      </c>
      <c r="QT18" s="71">
        <v>0</v>
      </c>
      <c r="QU18" s="71">
        <v>0</v>
      </c>
      <c r="QV18" s="71">
        <v>0</v>
      </c>
      <c r="QW18" s="71">
        <v>0</v>
      </c>
      <c r="QX18" s="71">
        <v>6</v>
      </c>
      <c r="QY18" s="71">
        <v>1</v>
      </c>
      <c r="QZ18" s="71">
        <v>5</v>
      </c>
      <c r="RA18" s="71">
        <v>1</v>
      </c>
      <c r="RB18" s="71">
        <v>3</v>
      </c>
      <c r="RC18" s="71">
        <v>0</v>
      </c>
      <c r="RD18" s="71">
        <v>0</v>
      </c>
      <c r="RE18" s="71">
        <v>1</v>
      </c>
      <c r="RF18" s="71">
        <v>0</v>
      </c>
      <c r="RG18" s="71">
        <v>0</v>
      </c>
      <c r="RH18" s="71">
        <v>1</v>
      </c>
      <c r="RI18" s="71">
        <v>1</v>
      </c>
      <c r="RJ18" s="71">
        <v>0</v>
      </c>
      <c r="RK18" s="71">
        <v>2</v>
      </c>
      <c r="RL18" s="71">
        <v>0</v>
      </c>
      <c r="RM18" s="71">
        <v>0</v>
      </c>
      <c r="RN18" s="71">
        <v>0</v>
      </c>
      <c r="RO18" s="71">
        <v>0</v>
      </c>
      <c r="RP18" s="71">
        <v>0</v>
      </c>
      <c r="RQ18" s="71">
        <v>0</v>
      </c>
      <c r="RR18" s="71">
        <v>0</v>
      </c>
      <c r="RS18" s="71">
        <v>6</v>
      </c>
      <c r="RT18" s="71">
        <v>1</v>
      </c>
      <c r="RU18" s="71">
        <v>5</v>
      </c>
      <c r="RV18" s="71">
        <v>1</v>
      </c>
      <c r="RW18" s="71">
        <v>3</v>
      </c>
      <c r="RX18" s="71">
        <v>0</v>
      </c>
      <c r="RY18" s="71">
        <v>0</v>
      </c>
      <c r="RZ18" s="71">
        <v>1</v>
      </c>
      <c r="SA18" s="71">
        <v>0</v>
      </c>
      <c r="SB18" s="71">
        <v>0</v>
      </c>
      <c r="SC18" s="71">
        <v>1</v>
      </c>
      <c r="SD18" s="71">
        <v>1</v>
      </c>
      <c r="SE18" s="71">
        <v>0</v>
      </c>
      <c r="SF18" s="71">
        <v>2</v>
      </c>
      <c r="SG18" s="71">
        <v>0</v>
      </c>
      <c r="SH18" s="71">
        <v>0</v>
      </c>
    </row>
    <row r="19" spans="1:502">
      <c r="A19" s="16" t="s">
        <v>2100</v>
      </c>
      <c r="B19" s="70">
        <v>11</v>
      </c>
      <c r="C19" s="70">
        <v>11</v>
      </c>
      <c r="D19" s="70">
        <v>1</v>
      </c>
      <c r="E19" s="70">
        <v>2014</v>
      </c>
      <c r="F19" s="70" t="s">
        <v>181</v>
      </c>
      <c r="G19" s="1073" t="s">
        <v>2089</v>
      </c>
      <c r="H19" s="70" t="s">
        <v>2090</v>
      </c>
      <c r="I19" s="1066"/>
      <c r="J19" s="73">
        <v>0</v>
      </c>
      <c r="K19" s="73">
        <v>0</v>
      </c>
      <c r="L19" s="73">
        <v>0</v>
      </c>
      <c r="M19" s="73">
        <v>0</v>
      </c>
      <c r="N19" s="73">
        <v>0</v>
      </c>
      <c r="O19" s="73">
        <v>0</v>
      </c>
      <c r="P19" s="73">
        <v>0</v>
      </c>
      <c r="Q19" s="73">
        <v>0</v>
      </c>
      <c r="R19" s="73">
        <v>35.609000000000002</v>
      </c>
      <c r="S19" s="73">
        <v>0</v>
      </c>
      <c r="T19" s="73">
        <v>0</v>
      </c>
      <c r="U19" s="73">
        <v>0</v>
      </c>
      <c r="V19" s="73">
        <v>0</v>
      </c>
      <c r="W19" s="73">
        <v>89.906999999999996</v>
      </c>
      <c r="X19" s="73">
        <v>0</v>
      </c>
      <c r="Y19" s="73">
        <v>3.15</v>
      </c>
      <c r="Z19" s="73">
        <v>5.2290000000000001</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73.522000000000006</v>
      </c>
      <c r="AT19" s="73">
        <v>15.696</v>
      </c>
      <c r="AU19" s="73">
        <v>0</v>
      </c>
      <c r="AV19" s="73">
        <v>11.711</v>
      </c>
      <c r="AW19" s="73">
        <v>0</v>
      </c>
      <c r="AX19" s="73">
        <v>0</v>
      </c>
      <c r="AY19" s="73">
        <v>0</v>
      </c>
      <c r="AZ19" s="73">
        <v>0</v>
      </c>
      <c r="BA19" s="73">
        <v>0</v>
      </c>
      <c r="BB19" s="73">
        <v>0</v>
      </c>
      <c r="BC19" s="73">
        <v>0</v>
      </c>
      <c r="BD19" s="73">
        <v>0</v>
      </c>
      <c r="BE19" s="73">
        <v>3.6339999999999999</v>
      </c>
      <c r="BF19" s="73">
        <v>0</v>
      </c>
      <c r="BG19" s="73">
        <v>0</v>
      </c>
      <c r="BH19" s="73">
        <v>0</v>
      </c>
      <c r="BI19" s="73">
        <v>0</v>
      </c>
      <c r="BJ19" s="73">
        <v>0</v>
      </c>
      <c r="BK19" s="73">
        <v>0</v>
      </c>
      <c r="BL19" s="73">
        <v>0</v>
      </c>
      <c r="BM19" s="73">
        <v>7.806</v>
      </c>
      <c r="BN19" s="73">
        <v>0</v>
      </c>
      <c r="BO19" s="73">
        <v>0</v>
      </c>
      <c r="BP19" s="73">
        <v>0</v>
      </c>
      <c r="BQ19" s="73">
        <v>0</v>
      </c>
      <c r="BR19" s="73">
        <v>0</v>
      </c>
      <c r="BS19" s="73">
        <v>0</v>
      </c>
      <c r="BT19" s="73">
        <v>0</v>
      </c>
      <c r="BU19" s="73">
        <v>0</v>
      </c>
      <c r="BV19" s="73">
        <v>0</v>
      </c>
      <c r="BW19" s="73">
        <v>0</v>
      </c>
      <c r="BX19" s="73">
        <v>0</v>
      </c>
      <c r="BY19" s="73">
        <v>0</v>
      </c>
      <c r="BZ19" s="73">
        <v>0</v>
      </c>
      <c r="CA19" s="73">
        <v>0</v>
      </c>
      <c r="CB19" s="73">
        <v>17.478999999999999</v>
      </c>
      <c r="CC19" s="73">
        <v>0</v>
      </c>
      <c r="CD19" s="73">
        <v>0</v>
      </c>
      <c r="CE19" s="73">
        <v>0</v>
      </c>
      <c r="CF19" s="73">
        <v>0</v>
      </c>
      <c r="CG19" s="73">
        <v>0</v>
      </c>
      <c r="CH19" s="73">
        <v>0</v>
      </c>
      <c r="CI19" s="73">
        <v>0</v>
      </c>
      <c r="CJ19" s="73">
        <v>0</v>
      </c>
      <c r="CK19" s="73">
        <v>0</v>
      </c>
      <c r="CL19" s="73">
        <v>0</v>
      </c>
      <c r="CM19" s="73">
        <v>5.3170000000000002</v>
      </c>
      <c r="CN19" s="73">
        <v>5.718</v>
      </c>
      <c r="CO19" s="73">
        <v>0</v>
      </c>
      <c r="CP19" s="73">
        <v>0</v>
      </c>
      <c r="CQ19" s="73">
        <v>0</v>
      </c>
      <c r="CR19" s="73">
        <v>0</v>
      </c>
      <c r="CS19" s="73">
        <v>58.448999999999998</v>
      </c>
      <c r="CT19" s="73">
        <v>0</v>
      </c>
      <c r="CU19" s="73">
        <v>0</v>
      </c>
      <c r="CV19" s="73">
        <v>0</v>
      </c>
      <c r="CW19" s="73">
        <v>0</v>
      </c>
      <c r="CX19" s="73">
        <v>0</v>
      </c>
      <c r="CY19" s="73">
        <v>0</v>
      </c>
      <c r="CZ19" s="73">
        <v>3.9780000000000002</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35.609000000000002</v>
      </c>
      <c r="DT19" s="73">
        <v>0</v>
      </c>
      <c r="DU19" s="73">
        <v>0</v>
      </c>
      <c r="DV19" s="73">
        <v>0</v>
      </c>
      <c r="DW19" s="73">
        <v>0</v>
      </c>
      <c r="DX19" s="73">
        <v>89.906999999999996</v>
      </c>
      <c r="DY19" s="73">
        <v>0</v>
      </c>
      <c r="DZ19" s="73">
        <v>3.15</v>
      </c>
      <c r="EA19" s="73">
        <v>5.2290000000000001</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73.522000000000006</v>
      </c>
      <c r="EU19" s="73">
        <v>15.696</v>
      </c>
      <c r="EV19" s="73">
        <v>0</v>
      </c>
      <c r="EW19" s="73">
        <v>11.711</v>
      </c>
      <c r="EX19" s="73">
        <v>0</v>
      </c>
      <c r="EY19" s="73">
        <v>0</v>
      </c>
      <c r="EZ19" s="73">
        <v>0</v>
      </c>
      <c r="FA19" s="73">
        <v>0</v>
      </c>
      <c r="FB19" s="73">
        <v>0</v>
      </c>
      <c r="FC19" s="73">
        <v>0</v>
      </c>
      <c r="FD19" s="73">
        <v>0</v>
      </c>
      <c r="FE19" s="73">
        <v>0</v>
      </c>
      <c r="FF19" s="73">
        <v>3.6339999999999999</v>
      </c>
      <c r="FG19" s="73">
        <v>0</v>
      </c>
      <c r="FH19" s="73">
        <v>0</v>
      </c>
      <c r="FI19" s="73">
        <v>0</v>
      </c>
      <c r="FJ19" s="73">
        <v>0</v>
      </c>
      <c r="FK19" s="73">
        <v>0</v>
      </c>
      <c r="FL19" s="73">
        <v>0</v>
      </c>
      <c r="FM19" s="73">
        <v>0</v>
      </c>
      <c r="FN19" s="73">
        <v>7.806</v>
      </c>
      <c r="FO19" s="73">
        <v>0</v>
      </c>
      <c r="FP19" s="73">
        <v>0</v>
      </c>
      <c r="FQ19" s="73">
        <v>0</v>
      </c>
      <c r="FR19" s="73">
        <v>0</v>
      </c>
      <c r="FS19" s="73">
        <v>0</v>
      </c>
      <c r="FT19" s="73">
        <v>0</v>
      </c>
      <c r="FU19" s="73">
        <v>0</v>
      </c>
      <c r="FV19" s="73">
        <v>0</v>
      </c>
      <c r="FW19" s="73">
        <v>0</v>
      </c>
      <c r="FX19" s="73">
        <v>0</v>
      </c>
      <c r="FY19" s="73">
        <v>0</v>
      </c>
      <c r="FZ19" s="73">
        <v>0</v>
      </c>
      <c r="GA19" s="73">
        <v>0</v>
      </c>
      <c r="GB19" s="73">
        <v>0</v>
      </c>
      <c r="GC19" s="73">
        <v>17.478999999999999</v>
      </c>
      <c r="GD19" s="73">
        <v>0</v>
      </c>
      <c r="GE19" s="73">
        <v>0</v>
      </c>
      <c r="GF19" s="73">
        <v>0</v>
      </c>
      <c r="GG19" s="73">
        <v>0</v>
      </c>
      <c r="GH19" s="73">
        <v>0</v>
      </c>
      <c r="GI19" s="73">
        <v>0</v>
      </c>
      <c r="GJ19" s="73">
        <v>0</v>
      </c>
      <c r="GK19" s="73">
        <v>0</v>
      </c>
      <c r="GL19" s="73">
        <v>0</v>
      </c>
      <c r="GM19" s="73">
        <v>0</v>
      </c>
      <c r="GN19" s="73">
        <v>5.3170000000000002</v>
      </c>
      <c r="GO19" s="73">
        <v>5.718</v>
      </c>
      <c r="GP19" s="73">
        <v>0</v>
      </c>
      <c r="GQ19" s="73">
        <v>0</v>
      </c>
      <c r="GR19" s="73">
        <v>0</v>
      </c>
      <c r="GS19" s="73">
        <v>0</v>
      </c>
      <c r="GT19" s="73">
        <v>58.448999999999998</v>
      </c>
      <c r="GU19" s="73">
        <v>0</v>
      </c>
      <c r="GV19" s="73">
        <v>0</v>
      </c>
      <c r="GW19" s="73">
        <v>0</v>
      </c>
      <c r="GX19" s="73">
        <v>0</v>
      </c>
      <c r="GY19" s="73">
        <v>0</v>
      </c>
      <c r="GZ19" s="73">
        <v>0</v>
      </c>
      <c r="HA19" s="73">
        <v>3.9780000000000002</v>
      </c>
      <c r="HB19" s="73">
        <v>0</v>
      </c>
      <c r="HC19" s="73">
        <v>0</v>
      </c>
      <c r="HD19" s="73">
        <v>0</v>
      </c>
      <c r="HE19" s="73">
        <v>0</v>
      </c>
      <c r="HF19" s="73">
        <v>0</v>
      </c>
      <c r="HG19" s="73">
        <v>0</v>
      </c>
      <c r="HH19" s="73">
        <v>0</v>
      </c>
      <c r="HI19" s="73">
        <v>0</v>
      </c>
      <c r="HJ19" s="73">
        <v>0</v>
      </c>
      <c r="HK19" s="73">
        <v>133.89500000000001</v>
      </c>
      <c r="HL19" s="73">
        <v>73.522000000000006</v>
      </c>
      <c r="HM19" s="73">
        <v>27.407</v>
      </c>
      <c r="HN19" s="73">
        <v>3.6339999999999999</v>
      </c>
      <c r="HO19" s="73">
        <v>7.806</v>
      </c>
      <c r="HP19" s="73">
        <v>0</v>
      </c>
      <c r="HQ19" s="73">
        <v>0</v>
      </c>
      <c r="HR19" s="73">
        <v>17.478999999999999</v>
      </c>
      <c r="HS19" s="73">
        <v>0</v>
      </c>
      <c r="HT19" s="73">
        <v>0</v>
      </c>
      <c r="HU19" s="73">
        <v>5.3170000000000002</v>
      </c>
      <c r="HV19" s="73">
        <v>5.718</v>
      </c>
      <c r="HW19" s="73">
        <v>0</v>
      </c>
      <c r="HX19" s="73">
        <v>62.427</v>
      </c>
      <c r="HY19" s="73">
        <v>0</v>
      </c>
      <c r="HZ19" s="73">
        <v>0</v>
      </c>
      <c r="IA19" s="73">
        <v>0</v>
      </c>
      <c r="IB19" s="73">
        <v>0</v>
      </c>
      <c r="IC19" s="73">
        <v>0</v>
      </c>
      <c r="ID19" s="73">
        <v>0</v>
      </c>
      <c r="IE19" s="73">
        <v>0</v>
      </c>
      <c r="IF19" s="73">
        <v>133.89500000000001</v>
      </c>
      <c r="IG19" s="73">
        <v>73.522000000000006</v>
      </c>
      <c r="IH19" s="73">
        <v>27.407</v>
      </c>
      <c r="II19" s="73">
        <v>3.6339999999999999</v>
      </c>
      <c r="IJ19" s="73">
        <v>7.806</v>
      </c>
      <c r="IK19" s="73">
        <v>0</v>
      </c>
      <c r="IL19" s="73">
        <v>0</v>
      </c>
      <c r="IM19" s="73">
        <v>17.478999999999999</v>
      </c>
      <c r="IN19" s="73">
        <v>0</v>
      </c>
      <c r="IO19" s="73">
        <v>0</v>
      </c>
      <c r="IP19" s="73">
        <v>5.3170000000000002</v>
      </c>
      <c r="IQ19" s="73">
        <v>5.718</v>
      </c>
      <c r="IR19" s="73">
        <v>0</v>
      </c>
      <c r="IS19" s="73">
        <v>62.427</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2</v>
      </c>
      <c r="JK19" s="71">
        <v>0</v>
      </c>
      <c r="JL19" s="71">
        <v>1</v>
      </c>
      <c r="JM19" s="71">
        <v>1</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2</v>
      </c>
      <c r="KG19" s="71">
        <v>3</v>
      </c>
      <c r="KH19" s="71">
        <v>0</v>
      </c>
      <c r="KI19" s="71">
        <v>2</v>
      </c>
      <c r="KJ19" s="71">
        <v>0</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1</v>
      </c>
      <c r="MA19" s="71">
        <v>1</v>
      </c>
      <c r="MB19" s="71">
        <v>0</v>
      </c>
      <c r="MC19" s="71">
        <v>0</v>
      </c>
      <c r="MD19" s="71">
        <v>0</v>
      </c>
      <c r="ME19" s="71">
        <v>0</v>
      </c>
      <c r="MF19" s="71">
        <v>1</v>
      </c>
      <c r="MG19" s="71">
        <v>0</v>
      </c>
      <c r="MH19" s="71">
        <v>0</v>
      </c>
      <c r="MI19" s="71">
        <v>0</v>
      </c>
      <c r="MJ19" s="71">
        <v>0</v>
      </c>
      <c r="MK19" s="71">
        <v>0</v>
      </c>
      <c r="ML19" s="71">
        <v>0</v>
      </c>
      <c r="MM19" s="71">
        <v>1</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2</v>
      </c>
      <c r="NL19" s="71">
        <v>0</v>
      </c>
      <c r="NM19" s="71">
        <v>1</v>
      </c>
      <c r="NN19" s="71">
        <v>1</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2</v>
      </c>
      <c r="OH19" s="71">
        <v>3</v>
      </c>
      <c r="OI19" s="71">
        <v>0</v>
      </c>
      <c r="OJ19" s="71">
        <v>2</v>
      </c>
      <c r="OK19" s="71">
        <v>0</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1</v>
      </c>
      <c r="QB19" s="71">
        <v>1</v>
      </c>
      <c r="QC19" s="71">
        <v>0</v>
      </c>
      <c r="QD19" s="71">
        <v>0</v>
      </c>
      <c r="QE19" s="71">
        <v>0</v>
      </c>
      <c r="QF19" s="71">
        <v>0</v>
      </c>
      <c r="QG19" s="71">
        <v>1</v>
      </c>
      <c r="QH19" s="71">
        <v>0</v>
      </c>
      <c r="QI19" s="71">
        <v>0</v>
      </c>
      <c r="QJ19" s="71">
        <v>0</v>
      </c>
      <c r="QK19" s="71">
        <v>0</v>
      </c>
      <c r="QL19" s="71">
        <v>0</v>
      </c>
      <c r="QM19" s="71">
        <v>0</v>
      </c>
      <c r="QN19" s="71">
        <v>1</v>
      </c>
      <c r="QO19" s="71">
        <v>0</v>
      </c>
      <c r="QP19" s="71">
        <v>0</v>
      </c>
      <c r="QQ19" s="71">
        <v>0</v>
      </c>
      <c r="QR19" s="71">
        <v>0</v>
      </c>
      <c r="QS19" s="71">
        <v>0</v>
      </c>
      <c r="QT19" s="71">
        <v>0</v>
      </c>
      <c r="QU19" s="71">
        <v>0</v>
      </c>
      <c r="QV19" s="71">
        <v>0</v>
      </c>
      <c r="QW19" s="71">
        <v>0</v>
      </c>
      <c r="QX19" s="71">
        <v>7</v>
      </c>
      <c r="QY19" s="71">
        <v>2</v>
      </c>
      <c r="QZ19" s="71">
        <v>5</v>
      </c>
      <c r="RA19" s="71">
        <v>1</v>
      </c>
      <c r="RB19" s="71">
        <v>2</v>
      </c>
      <c r="RC19" s="71">
        <v>0</v>
      </c>
      <c r="RD19" s="71">
        <v>0</v>
      </c>
      <c r="RE19" s="71">
        <v>1</v>
      </c>
      <c r="RF19" s="71">
        <v>0</v>
      </c>
      <c r="RG19" s="71">
        <v>0</v>
      </c>
      <c r="RH19" s="71">
        <v>1</v>
      </c>
      <c r="RI19" s="71">
        <v>1</v>
      </c>
      <c r="RJ19" s="71">
        <v>0</v>
      </c>
      <c r="RK19" s="71">
        <v>2</v>
      </c>
      <c r="RL19" s="71">
        <v>0</v>
      </c>
      <c r="RM19" s="71">
        <v>0</v>
      </c>
      <c r="RN19" s="71">
        <v>0</v>
      </c>
      <c r="RO19" s="71">
        <v>0</v>
      </c>
      <c r="RP19" s="71">
        <v>0</v>
      </c>
      <c r="RQ19" s="71">
        <v>0</v>
      </c>
      <c r="RR19" s="71">
        <v>0</v>
      </c>
      <c r="RS19" s="71">
        <v>7</v>
      </c>
      <c r="RT19" s="71">
        <v>2</v>
      </c>
      <c r="RU19" s="71">
        <v>5</v>
      </c>
      <c r="RV19" s="71">
        <v>1</v>
      </c>
      <c r="RW19" s="71">
        <v>2</v>
      </c>
      <c r="RX19" s="71">
        <v>0</v>
      </c>
      <c r="RY19" s="71">
        <v>0</v>
      </c>
      <c r="RZ19" s="71">
        <v>1</v>
      </c>
      <c r="SA19" s="71">
        <v>0</v>
      </c>
      <c r="SB19" s="71">
        <v>0</v>
      </c>
      <c r="SC19" s="71">
        <v>1</v>
      </c>
      <c r="SD19" s="71">
        <v>1</v>
      </c>
      <c r="SE19" s="71">
        <v>0</v>
      </c>
      <c r="SF19" s="71">
        <v>2</v>
      </c>
      <c r="SG19" s="71">
        <v>0</v>
      </c>
      <c r="SH19" s="71">
        <v>0</v>
      </c>
    </row>
    <row r="20" spans="1:502">
      <c r="A20" s="16" t="s">
        <v>2101</v>
      </c>
      <c r="B20" s="70">
        <v>12</v>
      </c>
      <c r="C20" s="70">
        <v>12</v>
      </c>
      <c r="D20" s="70">
        <v>1</v>
      </c>
      <c r="E20" s="70">
        <v>2015</v>
      </c>
      <c r="F20" s="70" t="s">
        <v>182</v>
      </c>
      <c r="G20" s="1073" t="s">
        <v>2089</v>
      </c>
      <c r="H20" s="70" t="s">
        <v>2090</v>
      </c>
      <c r="I20" s="1066"/>
      <c r="J20" s="73">
        <v>0</v>
      </c>
      <c r="K20" s="73">
        <v>0</v>
      </c>
      <c r="L20" s="73">
        <v>0</v>
      </c>
      <c r="M20" s="73">
        <v>0</v>
      </c>
      <c r="N20" s="73">
        <v>0</v>
      </c>
      <c r="O20" s="73">
        <v>0</v>
      </c>
      <c r="P20" s="73">
        <v>0</v>
      </c>
      <c r="Q20" s="73">
        <v>0</v>
      </c>
      <c r="R20" s="73">
        <v>34.734000000000002</v>
      </c>
      <c r="S20" s="73">
        <v>0</v>
      </c>
      <c r="T20" s="73">
        <v>0</v>
      </c>
      <c r="U20" s="73">
        <v>0</v>
      </c>
      <c r="V20" s="73">
        <v>0</v>
      </c>
      <c r="W20" s="73">
        <v>79.180000000000007</v>
      </c>
      <c r="X20" s="73">
        <v>0</v>
      </c>
      <c r="Y20" s="73">
        <v>20.234000000000002</v>
      </c>
      <c r="Z20" s="73">
        <v>5.94</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76.932000000000002</v>
      </c>
      <c r="AT20" s="73">
        <v>14.7</v>
      </c>
      <c r="AU20" s="73">
        <v>0</v>
      </c>
      <c r="AV20" s="73">
        <v>9.9049999999999994</v>
      </c>
      <c r="AW20" s="73">
        <v>0</v>
      </c>
      <c r="AX20" s="73">
        <v>0</v>
      </c>
      <c r="AY20" s="73">
        <v>0</v>
      </c>
      <c r="AZ20" s="73">
        <v>0</v>
      </c>
      <c r="BA20" s="73">
        <v>0</v>
      </c>
      <c r="BB20" s="73">
        <v>0</v>
      </c>
      <c r="BC20" s="73">
        <v>0</v>
      </c>
      <c r="BD20" s="73">
        <v>0</v>
      </c>
      <c r="BE20" s="73">
        <v>2.0470000000000002</v>
      </c>
      <c r="BF20" s="73">
        <v>0</v>
      </c>
      <c r="BG20" s="73">
        <v>0</v>
      </c>
      <c r="BH20" s="73">
        <v>0</v>
      </c>
      <c r="BI20" s="73">
        <v>0</v>
      </c>
      <c r="BJ20" s="73">
        <v>0</v>
      </c>
      <c r="BK20" s="73">
        <v>0</v>
      </c>
      <c r="BL20" s="73">
        <v>0</v>
      </c>
      <c r="BM20" s="73">
        <v>7.6340000000000003</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5.0979999999999999</v>
      </c>
      <c r="CN20" s="73">
        <v>5.63</v>
      </c>
      <c r="CO20" s="73">
        <v>0</v>
      </c>
      <c r="CP20" s="73">
        <v>0</v>
      </c>
      <c r="CQ20" s="73">
        <v>0</v>
      </c>
      <c r="CR20" s="73">
        <v>0</v>
      </c>
      <c r="CS20" s="73">
        <v>63.597999999999999</v>
      </c>
      <c r="CT20" s="73">
        <v>0</v>
      </c>
      <c r="CU20" s="73">
        <v>0</v>
      </c>
      <c r="CV20" s="73">
        <v>0</v>
      </c>
      <c r="CW20" s="73">
        <v>0</v>
      </c>
      <c r="CX20" s="73">
        <v>0</v>
      </c>
      <c r="CY20" s="73">
        <v>0</v>
      </c>
      <c r="CZ20" s="73">
        <v>3.859</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34.734000000000002</v>
      </c>
      <c r="DT20" s="73">
        <v>0</v>
      </c>
      <c r="DU20" s="73">
        <v>0</v>
      </c>
      <c r="DV20" s="73">
        <v>0</v>
      </c>
      <c r="DW20" s="73">
        <v>0</v>
      </c>
      <c r="DX20" s="73">
        <v>79.180000000000007</v>
      </c>
      <c r="DY20" s="73">
        <v>0</v>
      </c>
      <c r="DZ20" s="73">
        <v>20.234000000000002</v>
      </c>
      <c r="EA20" s="73">
        <v>5.94</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76.932000000000002</v>
      </c>
      <c r="EU20" s="73">
        <v>14.7</v>
      </c>
      <c r="EV20" s="73">
        <v>0</v>
      </c>
      <c r="EW20" s="73">
        <v>9.9049999999999994</v>
      </c>
      <c r="EX20" s="73">
        <v>0</v>
      </c>
      <c r="EY20" s="73">
        <v>0</v>
      </c>
      <c r="EZ20" s="73">
        <v>0</v>
      </c>
      <c r="FA20" s="73">
        <v>0</v>
      </c>
      <c r="FB20" s="73">
        <v>0</v>
      </c>
      <c r="FC20" s="73">
        <v>0</v>
      </c>
      <c r="FD20" s="73">
        <v>0</v>
      </c>
      <c r="FE20" s="73">
        <v>0</v>
      </c>
      <c r="FF20" s="73">
        <v>2.0470000000000002</v>
      </c>
      <c r="FG20" s="73">
        <v>0</v>
      </c>
      <c r="FH20" s="73">
        <v>0</v>
      </c>
      <c r="FI20" s="73">
        <v>0</v>
      </c>
      <c r="FJ20" s="73">
        <v>0</v>
      </c>
      <c r="FK20" s="73">
        <v>0</v>
      </c>
      <c r="FL20" s="73">
        <v>0</v>
      </c>
      <c r="FM20" s="73">
        <v>0</v>
      </c>
      <c r="FN20" s="73">
        <v>7.6340000000000003</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5.0979999999999999</v>
      </c>
      <c r="GO20" s="73">
        <v>5.63</v>
      </c>
      <c r="GP20" s="73">
        <v>0</v>
      </c>
      <c r="GQ20" s="73">
        <v>0</v>
      </c>
      <c r="GR20" s="73">
        <v>0</v>
      </c>
      <c r="GS20" s="73">
        <v>0</v>
      </c>
      <c r="GT20" s="73">
        <v>63.597999999999999</v>
      </c>
      <c r="GU20" s="73">
        <v>0</v>
      </c>
      <c r="GV20" s="73">
        <v>0</v>
      </c>
      <c r="GW20" s="73">
        <v>0</v>
      </c>
      <c r="GX20" s="73">
        <v>0</v>
      </c>
      <c r="GY20" s="73">
        <v>0</v>
      </c>
      <c r="GZ20" s="73">
        <v>0</v>
      </c>
      <c r="HA20" s="73">
        <v>3.859</v>
      </c>
      <c r="HB20" s="73">
        <v>0</v>
      </c>
      <c r="HC20" s="73">
        <v>0</v>
      </c>
      <c r="HD20" s="73">
        <v>0</v>
      </c>
      <c r="HE20" s="73">
        <v>0</v>
      </c>
      <c r="HF20" s="73">
        <v>0</v>
      </c>
      <c r="HG20" s="73">
        <v>0</v>
      </c>
      <c r="HH20" s="73">
        <v>0</v>
      </c>
      <c r="HI20" s="73">
        <v>0</v>
      </c>
      <c r="HJ20" s="73">
        <v>0</v>
      </c>
      <c r="HK20" s="73">
        <v>140.08799999999999</v>
      </c>
      <c r="HL20" s="73">
        <v>76.932000000000002</v>
      </c>
      <c r="HM20" s="73">
        <v>24.605</v>
      </c>
      <c r="HN20" s="73">
        <v>2.0470000000000002</v>
      </c>
      <c r="HO20" s="73">
        <v>7.6340000000000003</v>
      </c>
      <c r="HP20" s="73">
        <v>0</v>
      </c>
      <c r="HQ20" s="73">
        <v>0</v>
      </c>
      <c r="HR20" s="73">
        <v>0</v>
      </c>
      <c r="HS20" s="73">
        <v>0</v>
      </c>
      <c r="HT20" s="73">
        <v>0</v>
      </c>
      <c r="HU20" s="73">
        <v>5.0979999999999999</v>
      </c>
      <c r="HV20" s="73">
        <v>5.63</v>
      </c>
      <c r="HW20" s="73">
        <v>0</v>
      </c>
      <c r="HX20" s="73">
        <v>67.456999999999994</v>
      </c>
      <c r="HY20" s="73">
        <v>0</v>
      </c>
      <c r="HZ20" s="73">
        <v>0</v>
      </c>
      <c r="IA20" s="73">
        <v>0</v>
      </c>
      <c r="IB20" s="73">
        <v>0</v>
      </c>
      <c r="IC20" s="73">
        <v>0</v>
      </c>
      <c r="ID20" s="73">
        <v>0</v>
      </c>
      <c r="IE20" s="73">
        <v>0</v>
      </c>
      <c r="IF20" s="73">
        <v>140.08799999999999</v>
      </c>
      <c r="IG20" s="73">
        <v>76.932000000000002</v>
      </c>
      <c r="IH20" s="73">
        <v>24.605</v>
      </c>
      <c r="II20" s="73">
        <v>2.0470000000000002</v>
      </c>
      <c r="IJ20" s="73">
        <v>7.6340000000000003</v>
      </c>
      <c r="IK20" s="73">
        <v>0</v>
      </c>
      <c r="IL20" s="73">
        <v>0</v>
      </c>
      <c r="IM20" s="73">
        <v>0</v>
      </c>
      <c r="IN20" s="73">
        <v>0</v>
      </c>
      <c r="IO20" s="73">
        <v>0</v>
      </c>
      <c r="IP20" s="73">
        <v>5.0979999999999999</v>
      </c>
      <c r="IQ20" s="73">
        <v>5.63</v>
      </c>
      <c r="IR20" s="73">
        <v>0</v>
      </c>
      <c r="IS20" s="73">
        <v>67.456999999999994</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2</v>
      </c>
      <c r="JK20" s="71">
        <v>0</v>
      </c>
      <c r="JL20" s="71">
        <v>2</v>
      </c>
      <c r="JM20" s="71">
        <v>1</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2</v>
      </c>
      <c r="KG20" s="71">
        <v>3</v>
      </c>
      <c r="KH20" s="71">
        <v>0</v>
      </c>
      <c r="KI20" s="71">
        <v>2</v>
      </c>
      <c r="KJ20" s="71">
        <v>0</v>
      </c>
      <c r="KK20" s="71">
        <v>0</v>
      </c>
      <c r="KL20" s="71">
        <v>0</v>
      </c>
      <c r="KM20" s="71">
        <v>0</v>
      </c>
      <c r="KN20" s="71">
        <v>0</v>
      </c>
      <c r="KO20" s="71">
        <v>0</v>
      </c>
      <c r="KP20" s="71">
        <v>0</v>
      </c>
      <c r="KQ20" s="71">
        <v>0</v>
      </c>
      <c r="KR20" s="71">
        <v>1</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1</v>
      </c>
      <c r="MA20" s="71">
        <v>1</v>
      </c>
      <c r="MB20" s="71">
        <v>0</v>
      </c>
      <c r="MC20" s="71">
        <v>0</v>
      </c>
      <c r="MD20" s="71">
        <v>0</v>
      </c>
      <c r="ME20" s="71">
        <v>0</v>
      </c>
      <c r="MF20" s="71">
        <v>1</v>
      </c>
      <c r="MG20" s="71">
        <v>0</v>
      </c>
      <c r="MH20" s="71">
        <v>0</v>
      </c>
      <c r="MI20" s="71">
        <v>0</v>
      </c>
      <c r="MJ20" s="71">
        <v>0</v>
      </c>
      <c r="MK20" s="71">
        <v>0</v>
      </c>
      <c r="ML20" s="71">
        <v>0</v>
      </c>
      <c r="MM20" s="71">
        <v>1</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2</v>
      </c>
      <c r="NL20" s="71">
        <v>0</v>
      </c>
      <c r="NM20" s="71">
        <v>2</v>
      </c>
      <c r="NN20" s="71">
        <v>1</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2</v>
      </c>
      <c r="OH20" s="71">
        <v>3</v>
      </c>
      <c r="OI20" s="71">
        <v>0</v>
      </c>
      <c r="OJ20" s="71">
        <v>2</v>
      </c>
      <c r="OK20" s="71">
        <v>0</v>
      </c>
      <c r="OL20" s="71">
        <v>0</v>
      </c>
      <c r="OM20" s="71">
        <v>0</v>
      </c>
      <c r="ON20" s="71">
        <v>0</v>
      </c>
      <c r="OO20" s="71">
        <v>0</v>
      </c>
      <c r="OP20" s="71">
        <v>0</v>
      </c>
      <c r="OQ20" s="71">
        <v>0</v>
      </c>
      <c r="OR20" s="71">
        <v>0</v>
      </c>
      <c r="OS20" s="71">
        <v>1</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1</v>
      </c>
      <c r="QB20" s="71">
        <v>1</v>
      </c>
      <c r="QC20" s="71">
        <v>0</v>
      </c>
      <c r="QD20" s="71">
        <v>0</v>
      </c>
      <c r="QE20" s="71">
        <v>0</v>
      </c>
      <c r="QF20" s="71">
        <v>0</v>
      </c>
      <c r="QG20" s="71">
        <v>1</v>
      </c>
      <c r="QH20" s="71">
        <v>0</v>
      </c>
      <c r="QI20" s="71">
        <v>0</v>
      </c>
      <c r="QJ20" s="71">
        <v>0</v>
      </c>
      <c r="QK20" s="71">
        <v>0</v>
      </c>
      <c r="QL20" s="71">
        <v>0</v>
      </c>
      <c r="QM20" s="71">
        <v>0</v>
      </c>
      <c r="QN20" s="71">
        <v>1</v>
      </c>
      <c r="QO20" s="71">
        <v>0</v>
      </c>
      <c r="QP20" s="71">
        <v>0</v>
      </c>
      <c r="QQ20" s="71">
        <v>0</v>
      </c>
      <c r="QR20" s="71">
        <v>0</v>
      </c>
      <c r="QS20" s="71">
        <v>0</v>
      </c>
      <c r="QT20" s="71">
        <v>0</v>
      </c>
      <c r="QU20" s="71">
        <v>0</v>
      </c>
      <c r="QV20" s="71">
        <v>0</v>
      </c>
      <c r="QW20" s="71">
        <v>0</v>
      </c>
      <c r="QX20" s="71">
        <v>8</v>
      </c>
      <c r="QY20" s="71">
        <v>2</v>
      </c>
      <c r="QZ20" s="71">
        <v>5</v>
      </c>
      <c r="RA20" s="71">
        <v>1</v>
      </c>
      <c r="RB20" s="71">
        <v>2</v>
      </c>
      <c r="RC20" s="71">
        <v>0</v>
      </c>
      <c r="RD20" s="71">
        <v>0</v>
      </c>
      <c r="RE20" s="71">
        <v>0</v>
      </c>
      <c r="RF20" s="71">
        <v>0</v>
      </c>
      <c r="RG20" s="71">
        <v>0</v>
      </c>
      <c r="RH20" s="71">
        <v>1</v>
      </c>
      <c r="RI20" s="71">
        <v>1</v>
      </c>
      <c r="RJ20" s="71">
        <v>0</v>
      </c>
      <c r="RK20" s="71">
        <v>2</v>
      </c>
      <c r="RL20" s="71">
        <v>0</v>
      </c>
      <c r="RM20" s="71">
        <v>0</v>
      </c>
      <c r="RN20" s="71">
        <v>0</v>
      </c>
      <c r="RO20" s="71">
        <v>0</v>
      </c>
      <c r="RP20" s="71">
        <v>0</v>
      </c>
      <c r="RQ20" s="71">
        <v>0</v>
      </c>
      <c r="RR20" s="71">
        <v>0</v>
      </c>
      <c r="RS20" s="71">
        <v>8</v>
      </c>
      <c r="RT20" s="71">
        <v>2</v>
      </c>
      <c r="RU20" s="71">
        <v>5</v>
      </c>
      <c r="RV20" s="71">
        <v>1</v>
      </c>
      <c r="RW20" s="71">
        <v>2</v>
      </c>
      <c r="RX20" s="71">
        <v>0</v>
      </c>
      <c r="RY20" s="71">
        <v>0</v>
      </c>
      <c r="RZ20" s="71">
        <v>0</v>
      </c>
      <c r="SA20" s="71">
        <v>0</v>
      </c>
      <c r="SB20" s="71">
        <v>0</v>
      </c>
      <c r="SC20" s="71">
        <v>1</v>
      </c>
      <c r="SD20" s="71">
        <v>1</v>
      </c>
      <c r="SE20" s="71">
        <v>0</v>
      </c>
      <c r="SF20" s="71">
        <v>2</v>
      </c>
      <c r="SG20" s="71">
        <v>0</v>
      </c>
      <c r="SH20" s="71">
        <v>0</v>
      </c>
    </row>
    <row r="21" spans="1:502">
      <c r="A21" s="16" t="s">
        <v>2102</v>
      </c>
      <c r="B21" s="70">
        <v>13</v>
      </c>
      <c r="C21" s="70">
        <v>13</v>
      </c>
      <c r="D21" s="70">
        <v>1</v>
      </c>
      <c r="E21" s="70">
        <v>2016</v>
      </c>
      <c r="F21" s="70" t="s">
        <v>155</v>
      </c>
      <c r="G21" s="1073" t="s">
        <v>2089</v>
      </c>
      <c r="H21" s="70" t="s">
        <v>2090</v>
      </c>
      <c r="I21" s="1066"/>
      <c r="J21" s="73">
        <v>0</v>
      </c>
      <c r="K21" s="73">
        <v>0</v>
      </c>
      <c r="L21" s="73">
        <v>0</v>
      </c>
      <c r="M21" s="73">
        <v>0</v>
      </c>
      <c r="N21" s="73">
        <v>0</v>
      </c>
      <c r="O21" s="73">
        <v>0</v>
      </c>
      <c r="P21" s="73">
        <v>0</v>
      </c>
      <c r="Q21" s="73">
        <v>0</v>
      </c>
      <c r="R21" s="73">
        <v>33.265999999999998</v>
      </c>
      <c r="S21" s="73">
        <v>0</v>
      </c>
      <c r="T21" s="73">
        <v>0</v>
      </c>
      <c r="U21" s="73">
        <v>0</v>
      </c>
      <c r="V21" s="73">
        <v>0</v>
      </c>
      <c r="W21" s="73">
        <v>72.397999999999996</v>
      </c>
      <c r="X21" s="73">
        <v>0</v>
      </c>
      <c r="Y21" s="73">
        <v>19.792999999999999</v>
      </c>
      <c r="Z21" s="73">
        <v>6.0979999999999999</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39.124000000000002</v>
      </c>
      <c r="AT21" s="73">
        <v>14.509</v>
      </c>
      <c r="AU21" s="73">
        <v>0</v>
      </c>
      <c r="AV21" s="73">
        <v>8.9879999999999995</v>
      </c>
      <c r="AW21" s="73">
        <v>0</v>
      </c>
      <c r="AX21" s="73">
        <v>0</v>
      </c>
      <c r="AY21" s="73">
        <v>0</v>
      </c>
      <c r="AZ21" s="73">
        <v>0</v>
      </c>
      <c r="BA21" s="73">
        <v>0</v>
      </c>
      <c r="BB21" s="73">
        <v>0</v>
      </c>
      <c r="BC21" s="73">
        <v>0</v>
      </c>
      <c r="BD21" s="73">
        <v>0</v>
      </c>
      <c r="BE21" s="73">
        <v>2.8460000000000001</v>
      </c>
      <c r="BF21" s="73">
        <v>0</v>
      </c>
      <c r="BG21" s="73">
        <v>0</v>
      </c>
      <c r="BH21" s="73">
        <v>0</v>
      </c>
      <c r="BI21" s="73">
        <v>0</v>
      </c>
      <c r="BJ21" s="73">
        <v>0</v>
      </c>
      <c r="BK21" s="73">
        <v>0</v>
      </c>
      <c r="BL21" s="73">
        <v>0</v>
      </c>
      <c r="BM21" s="73">
        <v>7.3819999999999997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4.8579999999999997</v>
      </c>
      <c r="CN21" s="73">
        <v>5.359</v>
      </c>
      <c r="CO21" s="73">
        <v>0</v>
      </c>
      <c r="CP21" s="73">
        <v>0</v>
      </c>
      <c r="CQ21" s="73">
        <v>0</v>
      </c>
      <c r="CR21" s="73">
        <v>0</v>
      </c>
      <c r="CS21" s="73">
        <v>60.914000000000001</v>
      </c>
      <c r="CT21" s="73">
        <v>0</v>
      </c>
      <c r="CU21" s="73">
        <v>0</v>
      </c>
      <c r="CV21" s="73">
        <v>0</v>
      </c>
      <c r="CW21" s="73">
        <v>0</v>
      </c>
      <c r="CX21" s="73">
        <v>0</v>
      </c>
      <c r="CY21" s="73">
        <v>0</v>
      </c>
      <c r="CZ21" s="73">
        <v>3.8860000000000001</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33.265999999999998</v>
      </c>
      <c r="DT21" s="73">
        <v>0</v>
      </c>
      <c r="DU21" s="73">
        <v>0</v>
      </c>
      <c r="DV21" s="73">
        <v>0</v>
      </c>
      <c r="DW21" s="73">
        <v>0</v>
      </c>
      <c r="DX21" s="73">
        <v>72.397999999999996</v>
      </c>
      <c r="DY21" s="73">
        <v>0</v>
      </c>
      <c r="DZ21" s="73">
        <v>19.792999999999999</v>
      </c>
      <c r="EA21" s="73">
        <v>6.0979999999999999</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39.124000000000002</v>
      </c>
      <c r="EU21" s="73">
        <v>14.509</v>
      </c>
      <c r="EV21" s="73">
        <v>0</v>
      </c>
      <c r="EW21" s="73">
        <v>8.9879999999999995</v>
      </c>
      <c r="EX21" s="73">
        <v>0</v>
      </c>
      <c r="EY21" s="73">
        <v>0</v>
      </c>
      <c r="EZ21" s="73">
        <v>0</v>
      </c>
      <c r="FA21" s="73">
        <v>0</v>
      </c>
      <c r="FB21" s="73">
        <v>0</v>
      </c>
      <c r="FC21" s="73">
        <v>0</v>
      </c>
      <c r="FD21" s="73">
        <v>0</v>
      </c>
      <c r="FE21" s="73">
        <v>0</v>
      </c>
      <c r="FF21" s="73">
        <v>2.8460000000000001</v>
      </c>
      <c r="FG21" s="73">
        <v>0</v>
      </c>
      <c r="FH21" s="73">
        <v>0</v>
      </c>
      <c r="FI21" s="73">
        <v>0</v>
      </c>
      <c r="FJ21" s="73">
        <v>0</v>
      </c>
      <c r="FK21" s="73">
        <v>0</v>
      </c>
      <c r="FL21" s="73">
        <v>0</v>
      </c>
      <c r="FM21" s="73">
        <v>0</v>
      </c>
      <c r="FN21" s="73">
        <v>7.3819999999999997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4.8579999999999997</v>
      </c>
      <c r="GO21" s="73">
        <v>5.359</v>
      </c>
      <c r="GP21" s="73">
        <v>0</v>
      </c>
      <c r="GQ21" s="73">
        <v>0</v>
      </c>
      <c r="GR21" s="73">
        <v>0</v>
      </c>
      <c r="GS21" s="73">
        <v>0</v>
      </c>
      <c r="GT21" s="73">
        <v>60.914000000000001</v>
      </c>
      <c r="GU21" s="73">
        <v>0</v>
      </c>
      <c r="GV21" s="73">
        <v>0</v>
      </c>
      <c r="GW21" s="73">
        <v>0</v>
      </c>
      <c r="GX21" s="73">
        <v>0</v>
      </c>
      <c r="GY21" s="73">
        <v>0</v>
      </c>
      <c r="GZ21" s="73">
        <v>0</v>
      </c>
      <c r="HA21" s="73">
        <v>3.8860000000000001</v>
      </c>
      <c r="HB21" s="73">
        <v>0</v>
      </c>
      <c r="HC21" s="73">
        <v>0</v>
      </c>
      <c r="HD21" s="73">
        <v>0</v>
      </c>
      <c r="HE21" s="73">
        <v>0</v>
      </c>
      <c r="HF21" s="73">
        <v>0</v>
      </c>
      <c r="HG21" s="73">
        <v>0</v>
      </c>
      <c r="HH21" s="73">
        <v>0</v>
      </c>
      <c r="HI21" s="73">
        <v>0</v>
      </c>
      <c r="HJ21" s="73">
        <v>0</v>
      </c>
      <c r="HK21" s="73">
        <v>131.55500000000001</v>
      </c>
      <c r="HL21" s="73">
        <v>39.124000000000002</v>
      </c>
      <c r="HM21" s="73">
        <v>23.497</v>
      </c>
      <c r="HN21" s="73">
        <v>2.8460000000000001</v>
      </c>
      <c r="HO21" s="73">
        <v>7.3819999999999997</v>
      </c>
      <c r="HP21" s="73">
        <v>0</v>
      </c>
      <c r="HQ21" s="73">
        <v>0</v>
      </c>
      <c r="HR21" s="73">
        <v>0</v>
      </c>
      <c r="HS21" s="73">
        <v>0</v>
      </c>
      <c r="HT21" s="73">
        <v>0</v>
      </c>
      <c r="HU21" s="73">
        <v>4.8579999999999997</v>
      </c>
      <c r="HV21" s="73">
        <v>5.359</v>
      </c>
      <c r="HW21" s="73">
        <v>0</v>
      </c>
      <c r="HX21" s="73">
        <v>64.8</v>
      </c>
      <c r="HY21" s="73">
        <v>0</v>
      </c>
      <c r="HZ21" s="73">
        <v>0</v>
      </c>
      <c r="IA21" s="73">
        <v>0</v>
      </c>
      <c r="IB21" s="73">
        <v>0</v>
      </c>
      <c r="IC21" s="73">
        <v>0</v>
      </c>
      <c r="ID21" s="73">
        <v>0</v>
      </c>
      <c r="IE21" s="73">
        <v>0</v>
      </c>
      <c r="IF21" s="73">
        <v>131.55500000000001</v>
      </c>
      <c r="IG21" s="73">
        <v>39.124000000000002</v>
      </c>
      <c r="IH21" s="73">
        <v>23.497</v>
      </c>
      <c r="II21" s="73">
        <v>2.8460000000000001</v>
      </c>
      <c r="IJ21" s="73">
        <v>7.3819999999999997</v>
      </c>
      <c r="IK21" s="73">
        <v>0</v>
      </c>
      <c r="IL21" s="73">
        <v>0</v>
      </c>
      <c r="IM21" s="73">
        <v>0</v>
      </c>
      <c r="IN21" s="73">
        <v>0</v>
      </c>
      <c r="IO21" s="73">
        <v>0</v>
      </c>
      <c r="IP21" s="73">
        <v>4.8579999999999997</v>
      </c>
      <c r="IQ21" s="73">
        <v>5.359</v>
      </c>
      <c r="IR21" s="73">
        <v>0</v>
      </c>
      <c r="IS21" s="73">
        <v>64.8</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2</v>
      </c>
      <c r="JK21" s="71">
        <v>0</v>
      </c>
      <c r="JL21" s="71">
        <v>2</v>
      </c>
      <c r="JM21" s="71">
        <v>1</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2</v>
      </c>
      <c r="KG21" s="71">
        <v>3</v>
      </c>
      <c r="KH21" s="71">
        <v>0</v>
      </c>
      <c r="KI21" s="71">
        <v>2</v>
      </c>
      <c r="KJ21" s="71">
        <v>0</v>
      </c>
      <c r="KK21" s="71">
        <v>0</v>
      </c>
      <c r="KL21" s="71">
        <v>0</v>
      </c>
      <c r="KM21" s="71">
        <v>0</v>
      </c>
      <c r="KN21" s="71">
        <v>0</v>
      </c>
      <c r="KO21" s="71">
        <v>0</v>
      </c>
      <c r="KP21" s="71">
        <v>0</v>
      </c>
      <c r="KQ21" s="71">
        <v>0</v>
      </c>
      <c r="KR21" s="71">
        <v>1</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1</v>
      </c>
      <c r="MA21" s="71">
        <v>1</v>
      </c>
      <c r="MB21" s="71">
        <v>0</v>
      </c>
      <c r="MC21" s="71">
        <v>0</v>
      </c>
      <c r="MD21" s="71">
        <v>0</v>
      </c>
      <c r="ME21" s="71">
        <v>0</v>
      </c>
      <c r="MF21" s="71">
        <v>1</v>
      </c>
      <c r="MG21" s="71">
        <v>0</v>
      </c>
      <c r="MH21" s="71">
        <v>0</v>
      </c>
      <c r="MI21" s="71">
        <v>0</v>
      </c>
      <c r="MJ21" s="71">
        <v>0</v>
      </c>
      <c r="MK21" s="71">
        <v>0</v>
      </c>
      <c r="ML21" s="71">
        <v>0</v>
      </c>
      <c r="MM21" s="71">
        <v>1</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2</v>
      </c>
      <c r="NL21" s="71">
        <v>0</v>
      </c>
      <c r="NM21" s="71">
        <v>2</v>
      </c>
      <c r="NN21" s="71">
        <v>1</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2</v>
      </c>
      <c r="OH21" s="71">
        <v>3</v>
      </c>
      <c r="OI21" s="71">
        <v>0</v>
      </c>
      <c r="OJ21" s="71">
        <v>2</v>
      </c>
      <c r="OK21" s="71">
        <v>0</v>
      </c>
      <c r="OL21" s="71">
        <v>0</v>
      </c>
      <c r="OM21" s="71">
        <v>0</v>
      </c>
      <c r="ON21" s="71">
        <v>0</v>
      </c>
      <c r="OO21" s="71">
        <v>0</v>
      </c>
      <c r="OP21" s="71">
        <v>0</v>
      </c>
      <c r="OQ21" s="71">
        <v>0</v>
      </c>
      <c r="OR21" s="71">
        <v>0</v>
      </c>
      <c r="OS21" s="71">
        <v>1</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1</v>
      </c>
      <c r="QB21" s="71">
        <v>1</v>
      </c>
      <c r="QC21" s="71">
        <v>0</v>
      </c>
      <c r="QD21" s="71">
        <v>0</v>
      </c>
      <c r="QE21" s="71">
        <v>0</v>
      </c>
      <c r="QF21" s="71">
        <v>0</v>
      </c>
      <c r="QG21" s="71">
        <v>1</v>
      </c>
      <c r="QH21" s="71">
        <v>0</v>
      </c>
      <c r="QI21" s="71">
        <v>0</v>
      </c>
      <c r="QJ21" s="71">
        <v>0</v>
      </c>
      <c r="QK21" s="71">
        <v>0</v>
      </c>
      <c r="QL21" s="71">
        <v>0</v>
      </c>
      <c r="QM21" s="71">
        <v>0</v>
      </c>
      <c r="QN21" s="71">
        <v>1</v>
      </c>
      <c r="QO21" s="71">
        <v>0</v>
      </c>
      <c r="QP21" s="71">
        <v>0</v>
      </c>
      <c r="QQ21" s="71">
        <v>0</v>
      </c>
      <c r="QR21" s="71">
        <v>0</v>
      </c>
      <c r="QS21" s="71">
        <v>0</v>
      </c>
      <c r="QT21" s="71">
        <v>0</v>
      </c>
      <c r="QU21" s="71">
        <v>0</v>
      </c>
      <c r="QV21" s="71">
        <v>0</v>
      </c>
      <c r="QW21" s="71">
        <v>0</v>
      </c>
      <c r="QX21" s="71">
        <v>8</v>
      </c>
      <c r="QY21" s="71">
        <v>2</v>
      </c>
      <c r="QZ21" s="71">
        <v>5</v>
      </c>
      <c r="RA21" s="71">
        <v>1</v>
      </c>
      <c r="RB21" s="71">
        <v>2</v>
      </c>
      <c r="RC21" s="71">
        <v>0</v>
      </c>
      <c r="RD21" s="71">
        <v>0</v>
      </c>
      <c r="RE21" s="71">
        <v>0</v>
      </c>
      <c r="RF21" s="71">
        <v>0</v>
      </c>
      <c r="RG21" s="71">
        <v>0</v>
      </c>
      <c r="RH21" s="71">
        <v>1</v>
      </c>
      <c r="RI21" s="71">
        <v>1</v>
      </c>
      <c r="RJ21" s="71">
        <v>0</v>
      </c>
      <c r="RK21" s="71">
        <v>2</v>
      </c>
      <c r="RL21" s="71">
        <v>0</v>
      </c>
      <c r="RM21" s="71">
        <v>0</v>
      </c>
      <c r="RN21" s="71">
        <v>0</v>
      </c>
      <c r="RO21" s="71">
        <v>0</v>
      </c>
      <c r="RP21" s="71">
        <v>0</v>
      </c>
      <c r="RQ21" s="71">
        <v>0</v>
      </c>
      <c r="RR21" s="71">
        <v>0</v>
      </c>
      <c r="RS21" s="71">
        <v>8</v>
      </c>
      <c r="RT21" s="71">
        <v>2</v>
      </c>
      <c r="RU21" s="71">
        <v>5</v>
      </c>
      <c r="RV21" s="71">
        <v>1</v>
      </c>
      <c r="RW21" s="71">
        <v>2</v>
      </c>
      <c r="RX21" s="71">
        <v>0</v>
      </c>
      <c r="RY21" s="71">
        <v>0</v>
      </c>
      <c r="RZ21" s="71">
        <v>0</v>
      </c>
      <c r="SA21" s="71">
        <v>0</v>
      </c>
      <c r="SB21" s="71">
        <v>0</v>
      </c>
      <c r="SC21" s="71">
        <v>1</v>
      </c>
      <c r="SD21" s="71">
        <v>1</v>
      </c>
      <c r="SE21" s="71">
        <v>0</v>
      </c>
      <c r="SF21" s="71">
        <v>2</v>
      </c>
      <c r="SG21" s="71">
        <v>0</v>
      </c>
      <c r="SH21" s="71">
        <v>0</v>
      </c>
    </row>
    <row r="22" spans="1:502">
      <c r="A22" s="16" t="s">
        <v>2103</v>
      </c>
      <c r="B22" s="70">
        <v>14</v>
      </c>
      <c r="C22" s="70">
        <v>14</v>
      </c>
      <c r="D22" s="70">
        <v>1</v>
      </c>
      <c r="E22" s="70">
        <v>2017</v>
      </c>
      <c r="F22" s="70" t="s">
        <v>156</v>
      </c>
      <c r="G22" s="1073" t="s">
        <v>2089</v>
      </c>
      <c r="H22" s="70" t="s">
        <v>2090</v>
      </c>
      <c r="I22" s="1066"/>
      <c r="J22" s="73">
        <v>0</v>
      </c>
      <c r="K22" s="73">
        <v>0</v>
      </c>
      <c r="L22" s="73">
        <v>0</v>
      </c>
      <c r="M22" s="73">
        <v>0</v>
      </c>
      <c r="N22" s="73">
        <v>0</v>
      </c>
      <c r="O22" s="73">
        <v>0</v>
      </c>
      <c r="P22" s="73">
        <v>0</v>
      </c>
      <c r="Q22" s="73">
        <v>0</v>
      </c>
      <c r="R22" s="73">
        <v>29.550999999999998</v>
      </c>
      <c r="S22" s="73">
        <v>0</v>
      </c>
      <c r="T22" s="73">
        <v>0</v>
      </c>
      <c r="U22" s="73">
        <v>0</v>
      </c>
      <c r="V22" s="73">
        <v>0</v>
      </c>
      <c r="W22" s="73">
        <v>70.861000000000004</v>
      </c>
      <c r="X22" s="73">
        <v>0</v>
      </c>
      <c r="Y22" s="73">
        <v>19.552</v>
      </c>
      <c r="Z22" s="73">
        <v>6.2930000000000001</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72.736999999999995</v>
      </c>
      <c r="AT22" s="73">
        <v>10.981999999999999</v>
      </c>
      <c r="AU22" s="73">
        <v>0</v>
      </c>
      <c r="AV22" s="73">
        <v>7.7270000000000003</v>
      </c>
      <c r="AW22" s="73">
        <v>0</v>
      </c>
      <c r="AX22" s="73">
        <v>0</v>
      </c>
      <c r="AY22" s="73">
        <v>0</v>
      </c>
      <c r="AZ22" s="73">
        <v>0</v>
      </c>
      <c r="BA22" s="73">
        <v>0</v>
      </c>
      <c r="BB22" s="73">
        <v>0</v>
      </c>
      <c r="BC22" s="73">
        <v>0</v>
      </c>
      <c r="BD22" s="73">
        <v>0</v>
      </c>
      <c r="BE22" s="73">
        <v>2.6869999999999998</v>
      </c>
      <c r="BF22" s="73">
        <v>0</v>
      </c>
      <c r="BG22" s="73">
        <v>0</v>
      </c>
      <c r="BH22" s="73">
        <v>0</v>
      </c>
      <c r="BI22" s="73">
        <v>0</v>
      </c>
      <c r="BJ22" s="73">
        <v>0</v>
      </c>
      <c r="BK22" s="73">
        <v>0</v>
      </c>
      <c r="BL22" s="73">
        <v>0</v>
      </c>
      <c r="BM22" s="73">
        <v>7.7779999999999996</v>
      </c>
      <c r="BN22" s="73">
        <v>0</v>
      </c>
      <c r="BO22" s="73">
        <v>0</v>
      </c>
      <c r="BP22" s="73">
        <v>0</v>
      </c>
      <c r="BQ22" s="73">
        <v>0</v>
      </c>
      <c r="BR22" s="73">
        <v>0</v>
      </c>
      <c r="BS22" s="73">
        <v>0</v>
      </c>
      <c r="BT22" s="73">
        <v>0</v>
      </c>
      <c r="BU22" s="73">
        <v>3.6240000000000001</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4.8120000000000003</v>
      </c>
      <c r="CN22" s="73">
        <v>5.3239999999999998</v>
      </c>
      <c r="CO22" s="73">
        <v>0</v>
      </c>
      <c r="CP22" s="73">
        <v>0</v>
      </c>
      <c r="CQ22" s="73">
        <v>0</v>
      </c>
      <c r="CR22" s="73">
        <v>0</v>
      </c>
      <c r="CS22" s="73">
        <v>66.591999999999999</v>
      </c>
      <c r="CT22" s="73">
        <v>0</v>
      </c>
      <c r="CU22" s="73">
        <v>0</v>
      </c>
      <c r="CV22" s="73">
        <v>0</v>
      </c>
      <c r="CW22" s="73">
        <v>0</v>
      </c>
      <c r="CX22" s="73">
        <v>0</v>
      </c>
      <c r="CY22" s="73">
        <v>0</v>
      </c>
      <c r="CZ22" s="73">
        <v>3.6230000000000002</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29.550999999999998</v>
      </c>
      <c r="DT22" s="73">
        <v>0</v>
      </c>
      <c r="DU22" s="73">
        <v>0</v>
      </c>
      <c r="DV22" s="73">
        <v>0</v>
      </c>
      <c r="DW22" s="73">
        <v>0</v>
      </c>
      <c r="DX22" s="73">
        <v>70.861000000000004</v>
      </c>
      <c r="DY22" s="73">
        <v>0</v>
      </c>
      <c r="DZ22" s="73">
        <v>19.552</v>
      </c>
      <c r="EA22" s="73">
        <v>6.2930000000000001</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72.736999999999995</v>
      </c>
      <c r="EU22" s="73">
        <v>10.981999999999999</v>
      </c>
      <c r="EV22" s="73">
        <v>0</v>
      </c>
      <c r="EW22" s="73">
        <v>7.7270000000000003</v>
      </c>
      <c r="EX22" s="73">
        <v>0</v>
      </c>
      <c r="EY22" s="73">
        <v>0</v>
      </c>
      <c r="EZ22" s="73">
        <v>0</v>
      </c>
      <c r="FA22" s="73">
        <v>0</v>
      </c>
      <c r="FB22" s="73">
        <v>0</v>
      </c>
      <c r="FC22" s="73">
        <v>0</v>
      </c>
      <c r="FD22" s="73">
        <v>0</v>
      </c>
      <c r="FE22" s="73">
        <v>0</v>
      </c>
      <c r="FF22" s="73">
        <v>2.6869999999999998</v>
      </c>
      <c r="FG22" s="73">
        <v>0</v>
      </c>
      <c r="FH22" s="73">
        <v>0</v>
      </c>
      <c r="FI22" s="73">
        <v>0</v>
      </c>
      <c r="FJ22" s="73">
        <v>0</v>
      </c>
      <c r="FK22" s="73">
        <v>0</v>
      </c>
      <c r="FL22" s="73">
        <v>0</v>
      </c>
      <c r="FM22" s="73">
        <v>0</v>
      </c>
      <c r="FN22" s="73">
        <v>7.7779999999999996</v>
      </c>
      <c r="FO22" s="73">
        <v>0</v>
      </c>
      <c r="FP22" s="73">
        <v>0</v>
      </c>
      <c r="FQ22" s="73">
        <v>0</v>
      </c>
      <c r="FR22" s="73">
        <v>0</v>
      </c>
      <c r="FS22" s="73">
        <v>0</v>
      </c>
      <c r="FT22" s="73">
        <v>0</v>
      </c>
      <c r="FU22" s="73">
        <v>0</v>
      </c>
      <c r="FV22" s="73">
        <v>3.6240000000000001</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4.8120000000000003</v>
      </c>
      <c r="GO22" s="73">
        <v>5.3239999999999998</v>
      </c>
      <c r="GP22" s="73">
        <v>0</v>
      </c>
      <c r="GQ22" s="73">
        <v>0</v>
      </c>
      <c r="GR22" s="73">
        <v>0</v>
      </c>
      <c r="GS22" s="73">
        <v>0</v>
      </c>
      <c r="GT22" s="73">
        <v>66.591999999999999</v>
      </c>
      <c r="GU22" s="73">
        <v>0</v>
      </c>
      <c r="GV22" s="73">
        <v>0</v>
      </c>
      <c r="GW22" s="73">
        <v>0</v>
      </c>
      <c r="GX22" s="73">
        <v>0</v>
      </c>
      <c r="GY22" s="73">
        <v>0</v>
      </c>
      <c r="GZ22" s="73">
        <v>0</v>
      </c>
      <c r="HA22" s="73">
        <v>3.6230000000000002</v>
      </c>
      <c r="HB22" s="73">
        <v>0</v>
      </c>
      <c r="HC22" s="73">
        <v>0</v>
      </c>
      <c r="HD22" s="73">
        <v>0</v>
      </c>
      <c r="HE22" s="73">
        <v>0</v>
      </c>
      <c r="HF22" s="73">
        <v>0</v>
      </c>
      <c r="HG22" s="73">
        <v>0</v>
      </c>
      <c r="HH22" s="73">
        <v>0</v>
      </c>
      <c r="HI22" s="73">
        <v>0</v>
      </c>
      <c r="HJ22" s="73">
        <v>0</v>
      </c>
      <c r="HK22" s="73">
        <v>126.25700000000001</v>
      </c>
      <c r="HL22" s="73">
        <v>72.736999999999995</v>
      </c>
      <c r="HM22" s="73">
        <v>18.709</v>
      </c>
      <c r="HN22" s="73">
        <v>2.6869999999999998</v>
      </c>
      <c r="HO22" s="73">
        <v>7.7779999999999996</v>
      </c>
      <c r="HP22" s="73">
        <v>3.6240000000000001</v>
      </c>
      <c r="HQ22" s="73">
        <v>0</v>
      </c>
      <c r="HR22" s="73">
        <v>0</v>
      </c>
      <c r="HS22" s="73">
        <v>0</v>
      </c>
      <c r="HT22" s="73">
        <v>0</v>
      </c>
      <c r="HU22" s="73">
        <v>4.8120000000000003</v>
      </c>
      <c r="HV22" s="73">
        <v>5.3239999999999998</v>
      </c>
      <c r="HW22" s="73">
        <v>0</v>
      </c>
      <c r="HX22" s="73">
        <v>70.215000000000003</v>
      </c>
      <c r="HY22" s="73">
        <v>0</v>
      </c>
      <c r="HZ22" s="73">
        <v>0</v>
      </c>
      <c r="IA22" s="73">
        <v>0</v>
      </c>
      <c r="IB22" s="73">
        <v>0</v>
      </c>
      <c r="IC22" s="73">
        <v>0</v>
      </c>
      <c r="ID22" s="73">
        <v>0</v>
      </c>
      <c r="IE22" s="73">
        <v>0</v>
      </c>
      <c r="IF22" s="73">
        <v>126.25700000000001</v>
      </c>
      <c r="IG22" s="73">
        <v>72.736999999999995</v>
      </c>
      <c r="IH22" s="73">
        <v>18.709</v>
      </c>
      <c r="II22" s="73">
        <v>2.6869999999999998</v>
      </c>
      <c r="IJ22" s="73">
        <v>7.7779999999999996</v>
      </c>
      <c r="IK22" s="73">
        <v>3.6240000000000001</v>
      </c>
      <c r="IL22" s="73">
        <v>0</v>
      </c>
      <c r="IM22" s="73">
        <v>0</v>
      </c>
      <c r="IN22" s="73">
        <v>0</v>
      </c>
      <c r="IO22" s="73">
        <v>0</v>
      </c>
      <c r="IP22" s="73">
        <v>4.8120000000000003</v>
      </c>
      <c r="IQ22" s="73">
        <v>5.3239999999999998</v>
      </c>
      <c r="IR22" s="73">
        <v>0</v>
      </c>
      <c r="IS22" s="73">
        <v>70.215000000000003</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2</v>
      </c>
      <c r="JK22" s="71">
        <v>0</v>
      </c>
      <c r="JL22" s="71">
        <v>2</v>
      </c>
      <c r="JM22" s="71">
        <v>1</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2</v>
      </c>
      <c r="KG22" s="71">
        <v>2</v>
      </c>
      <c r="KH22" s="71">
        <v>0</v>
      </c>
      <c r="KI22" s="71">
        <v>2</v>
      </c>
      <c r="KJ22" s="71">
        <v>0</v>
      </c>
      <c r="KK22" s="71">
        <v>0</v>
      </c>
      <c r="KL22" s="71">
        <v>0</v>
      </c>
      <c r="KM22" s="71">
        <v>0</v>
      </c>
      <c r="KN22" s="71">
        <v>0</v>
      </c>
      <c r="KO22" s="71">
        <v>0</v>
      </c>
      <c r="KP22" s="71">
        <v>0</v>
      </c>
      <c r="KQ22" s="71">
        <v>0</v>
      </c>
      <c r="KR22" s="71">
        <v>1</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1</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1</v>
      </c>
      <c r="MA22" s="71">
        <v>1</v>
      </c>
      <c r="MB22" s="71">
        <v>0</v>
      </c>
      <c r="MC22" s="71">
        <v>0</v>
      </c>
      <c r="MD22" s="71">
        <v>0</v>
      </c>
      <c r="ME22" s="71">
        <v>0</v>
      </c>
      <c r="MF22" s="71">
        <v>1</v>
      </c>
      <c r="MG22" s="71">
        <v>0</v>
      </c>
      <c r="MH22" s="71">
        <v>0</v>
      </c>
      <c r="MI22" s="71">
        <v>0</v>
      </c>
      <c r="MJ22" s="71">
        <v>0</v>
      </c>
      <c r="MK22" s="71">
        <v>0</v>
      </c>
      <c r="ML22" s="71">
        <v>0</v>
      </c>
      <c r="MM22" s="71">
        <v>1</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2</v>
      </c>
      <c r="NL22" s="71">
        <v>0</v>
      </c>
      <c r="NM22" s="71">
        <v>2</v>
      </c>
      <c r="NN22" s="71">
        <v>1</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2</v>
      </c>
      <c r="OH22" s="71">
        <v>2</v>
      </c>
      <c r="OI22" s="71">
        <v>0</v>
      </c>
      <c r="OJ22" s="71">
        <v>2</v>
      </c>
      <c r="OK22" s="71">
        <v>0</v>
      </c>
      <c r="OL22" s="71">
        <v>0</v>
      </c>
      <c r="OM22" s="71">
        <v>0</v>
      </c>
      <c r="ON22" s="71">
        <v>0</v>
      </c>
      <c r="OO22" s="71">
        <v>0</v>
      </c>
      <c r="OP22" s="71">
        <v>0</v>
      </c>
      <c r="OQ22" s="71">
        <v>0</v>
      </c>
      <c r="OR22" s="71">
        <v>0</v>
      </c>
      <c r="OS22" s="71">
        <v>1</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1</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1</v>
      </c>
      <c r="QB22" s="71">
        <v>1</v>
      </c>
      <c r="QC22" s="71">
        <v>0</v>
      </c>
      <c r="QD22" s="71">
        <v>0</v>
      </c>
      <c r="QE22" s="71">
        <v>0</v>
      </c>
      <c r="QF22" s="71">
        <v>0</v>
      </c>
      <c r="QG22" s="71">
        <v>1</v>
      </c>
      <c r="QH22" s="71">
        <v>0</v>
      </c>
      <c r="QI22" s="71">
        <v>0</v>
      </c>
      <c r="QJ22" s="71">
        <v>0</v>
      </c>
      <c r="QK22" s="71">
        <v>0</v>
      </c>
      <c r="QL22" s="71">
        <v>0</v>
      </c>
      <c r="QM22" s="71">
        <v>0</v>
      </c>
      <c r="QN22" s="71">
        <v>1</v>
      </c>
      <c r="QO22" s="71">
        <v>0</v>
      </c>
      <c r="QP22" s="71">
        <v>0</v>
      </c>
      <c r="QQ22" s="71">
        <v>0</v>
      </c>
      <c r="QR22" s="71">
        <v>0</v>
      </c>
      <c r="QS22" s="71">
        <v>0</v>
      </c>
      <c r="QT22" s="71">
        <v>0</v>
      </c>
      <c r="QU22" s="71">
        <v>0</v>
      </c>
      <c r="QV22" s="71">
        <v>0</v>
      </c>
      <c r="QW22" s="71">
        <v>0</v>
      </c>
      <c r="QX22" s="71">
        <v>8</v>
      </c>
      <c r="QY22" s="71">
        <v>2</v>
      </c>
      <c r="QZ22" s="71">
        <v>4</v>
      </c>
      <c r="RA22" s="71">
        <v>1</v>
      </c>
      <c r="RB22" s="71">
        <v>2</v>
      </c>
      <c r="RC22" s="71">
        <v>1</v>
      </c>
      <c r="RD22" s="71">
        <v>0</v>
      </c>
      <c r="RE22" s="71">
        <v>0</v>
      </c>
      <c r="RF22" s="71">
        <v>0</v>
      </c>
      <c r="RG22" s="71">
        <v>0</v>
      </c>
      <c r="RH22" s="71">
        <v>1</v>
      </c>
      <c r="RI22" s="71">
        <v>1</v>
      </c>
      <c r="RJ22" s="71">
        <v>0</v>
      </c>
      <c r="RK22" s="71">
        <v>2</v>
      </c>
      <c r="RL22" s="71">
        <v>0</v>
      </c>
      <c r="RM22" s="71">
        <v>0</v>
      </c>
      <c r="RN22" s="71">
        <v>0</v>
      </c>
      <c r="RO22" s="71">
        <v>0</v>
      </c>
      <c r="RP22" s="71">
        <v>0</v>
      </c>
      <c r="RQ22" s="71">
        <v>0</v>
      </c>
      <c r="RR22" s="71">
        <v>0</v>
      </c>
      <c r="RS22" s="71">
        <v>8</v>
      </c>
      <c r="RT22" s="71">
        <v>2</v>
      </c>
      <c r="RU22" s="71">
        <v>4</v>
      </c>
      <c r="RV22" s="71">
        <v>1</v>
      </c>
      <c r="RW22" s="71">
        <v>2</v>
      </c>
      <c r="RX22" s="71">
        <v>1</v>
      </c>
      <c r="RY22" s="71">
        <v>0</v>
      </c>
      <c r="RZ22" s="71">
        <v>0</v>
      </c>
      <c r="SA22" s="71">
        <v>0</v>
      </c>
      <c r="SB22" s="71">
        <v>0</v>
      </c>
      <c r="SC22" s="71">
        <v>1</v>
      </c>
      <c r="SD22" s="71">
        <v>1</v>
      </c>
      <c r="SE22" s="71">
        <v>0</v>
      </c>
      <c r="SF22" s="71">
        <v>2</v>
      </c>
      <c r="SG22" s="71">
        <v>0</v>
      </c>
      <c r="SH22" s="71">
        <v>0</v>
      </c>
    </row>
    <row r="23" spans="1:502">
      <c r="A23" s="16" t="s">
        <v>2104</v>
      </c>
      <c r="B23" s="70">
        <v>15</v>
      </c>
      <c r="C23" s="70">
        <v>15</v>
      </c>
      <c r="D23" s="70">
        <v>1</v>
      </c>
      <c r="E23" s="70">
        <v>2018</v>
      </c>
      <c r="F23" s="70" t="s">
        <v>183</v>
      </c>
      <c r="G23" s="1073" t="s">
        <v>2089</v>
      </c>
      <c r="H23" s="70" t="s">
        <v>2090</v>
      </c>
      <c r="I23" s="1066"/>
      <c r="J23" s="73">
        <v>0</v>
      </c>
      <c r="K23" s="73">
        <v>0</v>
      </c>
      <c r="L23" s="73">
        <v>0</v>
      </c>
      <c r="M23" s="73">
        <v>0</v>
      </c>
      <c r="N23" s="73">
        <v>0</v>
      </c>
      <c r="O23" s="73">
        <v>0</v>
      </c>
      <c r="P23" s="73">
        <v>0</v>
      </c>
      <c r="Q23" s="73">
        <v>0</v>
      </c>
      <c r="R23" s="73">
        <v>26.622</v>
      </c>
      <c r="S23" s="73">
        <v>0</v>
      </c>
      <c r="T23" s="73">
        <v>0</v>
      </c>
      <c r="U23" s="73">
        <v>0</v>
      </c>
      <c r="V23" s="73">
        <v>0</v>
      </c>
      <c r="W23" s="73">
        <v>80.299000000000007</v>
      </c>
      <c r="X23" s="73">
        <v>0</v>
      </c>
      <c r="Y23" s="73">
        <v>16.09</v>
      </c>
      <c r="Z23" s="73">
        <v>5.4210000000000003</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72.906999999999996</v>
      </c>
      <c r="AT23" s="73">
        <v>7.383</v>
      </c>
      <c r="AU23" s="73">
        <v>0</v>
      </c>
      <c r="AV23" s="73">
        <v>6.3879999999999999</v>
      </c>
      <c r="AW23" s="73">
        <v>0</v>
      </c>
      <c r="AX23" s="73">
        <v>0</v>
      </c>
      <c r="AY23" s="73">
        <v>0</v>
      </c>
      <c r="AZ23" s="73">
        <v>0</v>
      </c>
      <c r="BA23" s="73">
        <v>0</v>
      </c>
      <c r="BB23" s="73">
        <v>0</v>
      </c>
      <c r="BC23" s="73">
        <v>0</v>
      </c>
      <c r="BD23" s="73">
        <v>0</v>
      </c>
      <c r="BE23" s="73">
        <v>3.1280000000000001</v>
      </c>
      <c r="BF23" s="73">
        <v>0</v>
      </c>
      <c r="BG23" s="73">
        <v>0</v>
      </c>
      <c r="BH23" s="73">
        <v>0</v>
      </c>
      <c r="BI23" s="73">
        <v>0</v>
      </c>
      <c r="BJ23" s="73">
        <v>0</v>
      </c>
      <c r="BK23" s="73">
        <v>0</v>
      </c>
      <c r="BL23" s="73">
        <v>0</v>
      </c>
      <c r="BM23" s="73">
        <v>7.77</v>
      </c>
      <c r="BN23" s="73">
        <v>0</v>
      </c>
      <c r="BO23" s="73">
        <v>0</v>
      </c>
      <c r="BP23" s="73">
        <v>0</v>
      </c>
      <c r="BQ23" s="73">
        <v>0</v>
      </c>
      <c r="BR23" s="73">
        <v>0</v>
      </c>
      <c r="BS23" s="73">
        <v>0</v>
      </c>
      <c r="BT23" s="73">
        <v>0</v>
      </c>
      <c r="BU23" s="73">
        <v>3.4870000000000001</v>
      </c>
      <c r="BV23" s="73">
        <v>0</v>
      </c>
      <c r="BW23" s="73">
        <v>0</v>
      </c>
      <c r="BX23" s="73">
        <v>0</v>
      </c>
      <c r="BY23" s="73">
        <v>0</v>
      </c>
      <c r="BZ23" s="73">
        <v>2.8730000000000002</v>
      </c>
      <c r="CA23" s="73">
        <v>0</v>
      </c>
      <c r="CB23" s="73">
        <v>0</v>
      </c>
      <c r="CC23" s="73">
        <v>0</v>
      </c>
      <c r="CD23" s="73">
        <v>0</v>
      </c>
      <c r="CE23" s="73">
        <v>0</v>
      </c>
      <c r="CF23" s="73">
        <v>0</v>
      </c>
      <c r="CG23" s="73">
        <v>0</v>
      </c>
      <c r="CH23" s="73">
        <v>0</v>
      </c>
      <c r="CI23" s="73">
        <v>0</v>
      </c>
      <c r="CJ23" s="73">
        <v>0</v>
      </c>
      <c r="CK23" s="73">
        <v>0</v>
      </c>
      <c r="CL23" s="73">
        <v>0</v>
      </c>
      <c r="CM23" s="73">
        <v>4.7290000000000001</v>
      </c>
      <c r="CN23" s="73">
        <v>4.9550000000000001</v>
      </c>
      <c r="CO23" s="73">
        <v>0</v>
      </c>
      <c r="CP23" s="73">
        <v>0</v>
      </c>
      <c r="CQ23" s="73">
        <v>0</v>
      </c>
      <c r="CR23" s="73">
        <v>0</v>
      </c>
      <c r="CS23" s="73">
        <v>65.718999999999994</v>
      </c>
      <c r="CT23" s="73">
        <v>0</v>
      </c>
      <c r="CU23" s="73">
        <v>0</v>
      </c>
      <c r="CV23" s="73">
        <v>0</v>
      </c>
      <c r="CW23" s="73">
        <v>0</v>
      </c>
      <c r="CX23" s="73">
        <v>0</v>
      </c>
      <c r="CY23" s="73">
        <v>0</v>
      </c>
      <c r="CZ23" s="73">
        <v>3.6859999999999999</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26.622</v>
      </c>
      <c r="DT23" s="73">
        <v>0</v>
      </c>
      <c r="DU23" s="73">
        <v>0</v>
      </c>
      <c r="DV23" s="73">
        <v>0</v>
      </c>
      <c r="DW23" s="73">
        <v>0</v>
      </c>
      <c r="DX23" s="73">
        <v>80.299000000000007</v>
      </c>
      <c r="DY23" s="73">
        <v>0</v>
      </c>
      <c r="DZ23" s="73">
        <v>16.09</v>
      </c>
      <c r="EA23" s="73">
        <v>5.4210000000000003</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72.906999999999996</v>
      </c>
      <c r="EU23" s="73">
        <v>7.383</v>
      </c>
      <c r="EV23" s="73">
        <v>0</v>
      </c>
      <c r="EW23" s="73">
        <v>6.3879999999999999</v>
      </c>
      <c r="EX23" s="73">
        <v>0</v>
      </c>
      <c r="EY23" s="73">
        <v>0</v>
      </c>
      <c r="EZ23" s="73">
        <v>0</v>
      </c>
      <c r="FA23" s="73">
        <v>0</v>
      </c>
      <c r="FB23" s="73">
        <v>0</v>
      </c>
      <c r="FC23" s="73">
        <v>0</v>
      </c>
      <c r="FD23" s="73">
        <v>0</v>
      </c>
      <c r="FE23" s="73">
        <v>0</v>
      </c>
      <c r="FF23" s="73">
        <v>3.1280000000000001</v>
      </c>
      <c r="FG23" s="73">
        <v>0</v>
      </c>
      <c r="FH23" s="73">
        <v>0</v>
      </c>
      <c r="FI23" s="73">
        <v>0</v>
      </c>
      <c r="FJ23" s="73">
        <v>0</v>
      </c>
      <c r="FK23" s="73">
        <v>0</v>
      </c>
      <c r="FL23" s="73">
        <v>0</v>
      </c>
      <c r="FM23" s="73">
        <v>0</v>
      </c>
      <c r="FN23" s="73">
        <v>7.77</v>
      </c>
      <c r="FO23" s="73">
        <v>0</v>
      </c>
      <c r="FP23" s="73">
        <v>0</v>
      </c>
      <c r="FQ23" s="73">
        <v>0</v>
      </c>
      <c r="FR23" s="73">
        <v>0</v>
      </c>
      <c r="FS23" s="73">
        <v>0</v>
      </c>
      <c r="FT23" s="73">
        <v>0</v>
      </c>
      <c r="FU23" s="73">
        <v>0</v>
      </c>
      <c r="FV23" s="73">
        <v>3.4870000000000001</v>
      </c>
      <c r="FW23" s="73">
        <v>0</v>
      </c>
      <c r="FX23" s="73">
        <v>0</v>
      </c>
      <c r="FY23" s="73">
        <v>0</v>
      </c>
      <c r="FZ23" s="73">
        <v>0</v>
      </c>
      <c r="GA23" s="73">
        <v>2.8730000000000002</v>
      </c>
      <c r="GB23" s="73">
        <v>0</v>
      </c>
      <c r="GC23" s="73">
        <v>0</v>
      </c>
      <c r="GD23" s="73">
        <v>0</v>
      </c>
      <c r="GE23" s="73">
        <v>0</v>
      </c>
      <c r="GF23" s="73">
        <v>0</v>
      </c>
      <c r="GG23" s="73">
        <v>0</v>
      </c>
      <c r="GH23" s="73">
        <v>0</v>
      </c>
      <c r="GI23" s="73">
        <v>0</v>
      </c>
      <c r="GJ23" s="73">
        <v>0</v>
      </c>
      <c r="GK23" s="73">
        <v>0</v>
      </c>
      <c r="GL23" s="73">
        <v>0</v>
      </c>
      <c r="GM23" s="73">
        <v>0</v>
      </c>
      <c r="GN23" s="73">
        <v>4.7290000000000001</v>
      </c>
      <c r="GO23" s="73">
        <v>4.9550000000000001</v>
      </c>
      <c r="GP23" s="73">
        <v>0</v>
      </c>
      <c r="GQ23" s="73">
        <v>0</v>
      </c>
      <c r="GR23" s="73">
        <v>0</v>
      </c>
      <c r="GS23" s="73">
        <v>0</v>
      </c>
      <c r="GT23" s="73">
        <v>65.718999999999994</v>
      </c>
      <c r="GU23" s="73">
        <v>0</v>
      </c>
      <c r="GV23" s="73">
        <v>0</v>
      </c>
      <c r="GW23" s="73">
        <v>0</v>
      </c>
      <c r="GX23" s="73">
        <v>0</v>
      </c>
      <c r="GY23" s="73">
        <v>0</v>
      </c>
      <c r="GZ23" s="73">
        <v>0</v>
      </c>
      <c r="HA23" s="73">
        <v>3.6859999999999999</v>
      </c>
      <c r="HB23" s="73">
        <v>0</v>
      </c>
      <c r="HC23" s="73">
        <v>0</v>
      </c>
      <c r="HD23" s="73">
        <v>0</v>
      </c>
      <c r="HE23" s="73">
        <v>0</v>
      </c>
      <c r="HF23" s="73">
        <v>0</v>
      </c>
      <c r="HG23" s="73">
        <v>0</v>
      </c>
      <c r="HH23" s="73">
        <v>0</v>
      </c>
      <c r="HI23" s="73">
        <v>0</v>
      </c>
      <c r="HJ23" s="73">
        <v>0</v>
      </c>
      <c r="HK23" s="73">
        <v>128.43199999999999</v>
      </c>
      <c r="HL23" s="73">
        <v>72.906999999999996</v>
      </c>
      <c r="HM23" s="73">
        <v>13.771000000000001</v>
      </c>
      <c r="HN23" s="73">
        <v>3.1280000000000001</v>
      </c>
      <c r="HO23" s="73">
        <v>7.77</v>
      </c>
      <c r="HP23" s="73">
        <v>3.4870000000000001</v>
      </c>
      <c r="HQ23" s="73">
        <v>2.8730000000000002</v>
      </c>
      <c r="HR23" s="73">
        <v>0</v>
      </c>
      <c r="HS23" s="73">
        <v>0</v>
      </c>
      <c r="HT23" s="73">
        <v>0</v>
      </c>
      <c r="HU23" s="73">
        <v>4.7290000000000001</v>
      </c>
      <c r="HV23" s="73">
        <v>4.9550000000000001</v>
      </c>
      <c r="HW23" s="73">
        <v>0</v>
      </c>
      <c r="HX23" s="73">
        <v>69.405000000000001</v>
      </c>
      <c r="HY23" s="73">
        <v>0</v>
      </c>
      <c r="HZ23" s="73">
        <v>0</v>
      </c>
      <c r="IA23" s="73">
        <v>0</v>
      </c>
      <c r="IB23" s="73">
        <v>0</v>
      </c>
      <c r="IC23" s="73">
        <v>0</v>
      </c>
      <c r="ID23" s="73">
        <v>0</v>
      </c>
      <c r="IE23" s="73">
        <v>0</v>
      </c>
      <c r="IF23" s="73">
        <v>128.43199999999999</v>
      </c>
      <c r="IG23" s="73">
        <v>72.906999999999996</v>
      </c>
      <c r="IH23" s="73">
        <v>13.771000000000001</v>
      </c>
      <c r="II23" s="73">
        <v>3.1280000000000001</v>
      </c>
      <c r="IJ23" s="73">
        <v>7.77</v>
      </c>
      <c r="IK23" s="73">
        <v>3.4870000000000001</v>
      </c>
      <c r="IL23" s="73">
        <v>2.8730000000000002</v>
      </c>
      <c r="IM23" s="73">
        <v>0</v>
      </c>
      <c r="IN23" s="73">
        <v>0</v>
      </c>
      <c r="IO23" s="73">
        <v>0</v>
      </c>
      <c r="IP23" s="73">
        <v>4.7290000000000001</v>
      </c>
      <c r="IQ23" s="73">
        <v>4.9550000000000001</v>
      </c>
      <c r="IR23" s="73">
        <v>0</v>
      </c>
      <c r="IS23" s="73">
        <v>69.405000000000001</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2</v>
      </c>
      <c r="JK23" s="71">
        <v>0</v>
      </c>
      <c r="JL23" s="71">
        <v>1</v>
      </c>
      <c r="JM23" s="71">
        <v>1</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2</v>
      </c>
      <c r="KG23" s="71">
        <v>1</v>
      </c>
      <c r="KH23" s="71">
        <v>0</v>
      </c>
      <c r="KI23" s="71">
        <v>2</v>
      </c>
      <c r="KJ23" s="71">
        <v>0</v>
      </c>
      <c r="KK23" s="71">
        <v>0</v>
      </c>
      <c r="KL23" s="71">
        <v>0</v>
      </c>
      <c r="KM23" s="71">
        <v>0</v>
      </c>
      <c r="KN23" s="71">
        <v>0</v>
      </c>
      <c r="KO23" s="71">
        <v>0</v>
      </c>
      <c r="KP23" s="71">
        <v>0</v>
      </c>
      <c r="KQ23" s="71">
        <v>0</v>
      </c>
      <c r="KR23" s="71">
        <v>1</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1</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1</v>
      </c>
      <c r="MA23" s="71">
        <v>1</v>
      </c>
      <c r="MB23" s="71">
        <v>0</v>
      </c>
      <c r="MC23" s="71">
        <v>0</v>
      </c>
      <c r="MD23" s="71">
        <v>0</v>
      </c>
      <c r="ME23" s="71">
        <v>0</v>
      </c>
      <c r="MF23" s="71">
        <v>1</v>
      </c>
      <c r="MG23" s="71">
        <v>0</v>
      </c>
      <c r="MH23" s="71">
        <v>0</v>
      </c>
      <c r="MI23" s="71">
        <v>0</v>
      </c>
      <c r="MJ23" s="71">
        <v>0</v>
      </c>
      <c r="MK23" s="71">
        <v>0</v>
      </c>
      <c r="ML23" s="71">
        <v>0</v>
      </c>
      <c r="MM23" s="71">
        <v>1</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2</v>
      </c>
      <c r="NL23" s="71">
        <v>0</v>
      </c>
      <c r="NM23" s="71">
        <v>1</v>
      </c>
      <c r="NN23" s="71">
        <v>1</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2</v>
      </c>
      <c r="OH23" s="71">
        <v>1</v>
      </c>
      <c r="OI23" s="71">
        <v>0</v>
      </c>
      <c r="OJ23" s="71">
        <v>2</v>
      </c>
      <c r="OK23" s="71">
        <v>0</v>
      </c>
      <c r="OL23" s="71">
        <v>0</v>
      </c>
      <c r="OM23" s="71">
        <v>0</v>
      </c>
      <c r="ON23" s="71">
        <v>0</v>
      </c>
      <c r="OO23" s="71">
        <v>0</v>
      </c>
      <c r="OP23" s="71">
        <v>0</v>
      </c>
      <c r="OQ23" s="71">
        <v>0</v>
      </c>
      <c r="OR23" s="71">
        <v>0</v>
      </c>
      <c r="OS23" s="71">
        <v>1</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1</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1</v>
      </c>
      <c r="QB23" s="71">
        <v>1</v>
      </c>
      <c r="QC23" s="71">
        <v>0</v>
      </c>
      <c r="QD23" s="71">
        <v>0</v>
      </c>
      <c r="QE23" s="71">
        <v>0</v>
      </c>
      <c r="QF23" s="71">
        <v>0</v>
      </c>
      <c r="QG23" s="71">
        <v>1</v>
      </c>
      <c r="QH23" s="71">
        <v>0</v>
      </c>
      <c r="QI23" s="71">
        <v>0</v>
      </c>
      <c r="QJ23" s="71">
        <v>0</v>
      </c>
      <c r="QK23" s="71">
        <v>0</v>
      </c>
      <c r="QL23" s="71">
        <v>0</v>
      </c>
      <c r="QM23" s="71">
        <v>0</v>
      </c>
      <c r="QN23" s="71">
        <v>1</v>
      </c>
      <c r="QO23" s="71">
        <v>0</v>
      </c>
      <c r="QP23" s="71">
        <v>0</v>
      </c>
      <c r="QQ23" s="71">
        <v>0</v>
      </c>
      <c r="QR23" s="71">
        <v>0</v>
      </c>
      <c r="QS23" s="71">
        <v>0</v>
      </c>
      <c r="QT23" s="71">
        <v>0</v>
      </c>
      <c r="QU23" s="71">
        <v>0</v>
      </c>
      <c r="QV23" s="71">
        <v>0</v>
      </c>
      <c r="QW23" s="71">
        <v>0</v>
      </c>
      <c r="QX23" s="71">
        <v>6</v>
      </c>
      <c r="QY23" s="71">
        <v>2</v>
      </c>
      <c r="QZ23" s="71">
        <v>3</v>
      </c>
      <c r="RA23" s="71">
        <v>1</v>
      </c>
      <c r="RB23" s="71">
        <v>2</v>
      </c>
      <c r="RC23" s="71">
        <v>1</v>
      </c>
      <c r="RD23" s="71">
        <v>1</v>
      </c>
      <c r="RE23" s="71">
        <v>0</v>
      </c>
      <c r="RF23" s="71">
        <v>0</v>
      </c>
      <c r="RG23" s="71">
        <v>0</v>
      </c>
      <c r="RH23" s="71">
        <v>1</v>
      </c>
      <c r="RI23" s="71">
        <v>1</v>
      </c>
      <c r="RJ23" s="71">
        <v>0</v>
      </c>
      <c r="RK23" s="71">
        <v>2</v>
      </c>
      <c r="RL23" s="71">
        <v>0</v>
      </c>
      <c r="RM23" s="71">
        <v>0</v>
      </c>
      <c r="RN23" s="71">
        <v>0</v>
      </c>
      <c r="RO23" s="71">
        <v>0</v>
      </c>
      <c r="RP23" s="71">
        <v>0</v>
      </c>
      <c r="RQ23" s="71">
        <v>0</v>
      </c>
      <c r="RR23" s="71">
        <v>0</v>
      </c>
      <c r="RS23" s="71">
        <v>6</v>
      </c>
      <c r="RT23" s="71">
        <v>2</v>
      </c>
      <c r="RU23" s="71">
        <v>3</v>
      </c>
      <c r="RV23" s="71">
        <v>1</v>
      </c>
      <c r="RW23" s="71">
        <v>2</v>
      </c>
      <c r="RX23" s="71">
        <v>1</v>
      </c>
      <c r="RY23" s="71">
        <v>1</v>
      </c>
      <c r="RZ23" s="71">
        <v>0</v>
      </c>
      <c r="SA23" s="71">
        <v>0</v>
      </c>
      <c r="SB23" s="71">
        <v>0</v>
      </c>
      <c r="SC23" s="71">
        <v>1</v>
      </c>
      <c r="SD23" s="71">
        <v>1</v>
      </c>
      <c r="SE23" s="71">
        <v>0</v>
      </c>
      <c r="SF23" s="71">
        <v>2</v>
      </c>
      <c r="SG23" s="71">
        <v>0</v>
      </c>
      <c r="SH23" s="71">
        <v>0</v>
      </c>
    </row>
    <row r="24" spans="1:502">
      <c r="A24" s="16" t="s">
        <v>2105</v>
      </c>
      <c r="B24" s="70">
        <v>16</v>
      </c>
      <c r="C24" s="70">
        <v>16</v>
      </c>
      <c r="D24" s="70">
        <v>1</v>
      </c>
      <c r="E24" s="70">
        <v>2019</v>
      </c>
      <c r="F24" s="70" t="s">
        <v>158</v>
      </c>
      <c r="G24" s="1073" t="s">
        <v>2089</v>
      </c>
      <c r="H24" s="70" t="s">
        <v>2090</v>
      </c>
      <c r="I24" s="1066"/>
      <c r="J24" s="73">
        <v>0</v>
      </c>
      <c r="K24" s="73">
        <v>0</v>
      </c>
      <c r="L24" s="73">
        <v>0</v>
      </c>
      <c r="M24" s="73">
        <v>0</v>
      </c>
      <c r="N24" s="73">
        <v>0</v>
      </c>
      <c r="O24" s="73">
        <v>0</v>
      </c>
      <c r="P24" s="73">
        <v>0</v>
      </c>
      <c r="Q24" s="73">
        <v>0</v>
      </c>
      <c r="R24" s="73">
        <v>25.847000000000001</v>
      </c>
      <c r="S24" s="73">
        <v>0</v>
      </c>
      <c r="T24" s="73">
        <v>0</v>
      </c>
      <c r="U24" s="73">
        <v>0</v>
      </c>
      <c r="V24" s="73">
        <v>0</v>
      </c>
      <c r="W24" s="73">
        <v>78.328000000000003</v>
      </c>
      <c r="X24" s="73">
        <v>0</v>
      </c>
      <c r="Y24" s="73">
        <v>15.544</v>
      </c>
      <c r="Z24" s="73">
        <v>5.593</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72.024000000000001</v>
      </c>
      <c r="AT24" s="73">
        <v>7.101</v>
      </c>
      <c r="AU24" s="73">
        <v>0</v>
      </c>
      <c r="AV24" s="73">
        <v>5.3869999999999996</v>
      </c>
      <c r="AW24" s="73">
        <v>0</v>
      </c>
      <c r="AX24" s="73">
        <v>0</v>
      </c>
      <c r="AY24" s="73">
        <v>0</v>
      </c>
      <c r="AZ24" s="73">
        <v>0</v>
      </c>
      <c r="BA24" s="73">
        <v>0</v>
      </c>
      <c r="BB24" s="73">
        <v>0</v>
      </c>
      <c r="BC24" s="73">
        <v>0</v>
      </c>
      <c r="BD24" s="73">
        <v>0</v>
      </c>
      <c r="BE24" s="73">
        <v>3.0750000000000002</v>
      </c>
      <c r="BF24" s="73">
        <v>0</v>
      </c>
      <c r="BG24" s="73">
        <v>0</v>
      </c>
      <c r="BH24" s="73">
        <v>0</v>
      </c>
      <c r="BI24" s="73">
        <v>0</v>
      </c>
      <c r="BJ24" s="73">
        <v>0</v>
      </c>
      <c r="BK24" s="73">
        <v>0</v>
      </c>
      <c r="BL24" s="73">
        <v>0</v>
      </c>
      <c r="BM24" s="73">
        <v>7.41</v>
      </c>
      <c r="BN24" s="73">
        <v>0</v>
      </c>
      <c r="BO24" s="73">
        <v>0</v>
      </c>
      <c r="BP24" s="73">
        <v>0</v>
      </c>
      <c r="BQ24" s="73">
        <v>0</v>
      </c>
      <c r="BR24" s="73">
        <v>0</v>
      </c>
      <c r="BS24" s="73">
        <v>0</v>
      </c>
      <c r="BT24" s="73">
        <v>0</v>
      </c>
      <c r="BU24" s="73">
        <v>3.3540000000000001</v>
      </c>
      <c r="BV24" s="73">
        <v>0</v>
      </c>
      <c r="BW24" s="73">
        <v>0</v>
      </c>
      <c r="BX24" s="73">
        <v>0</v>
      </c>
      <c r="BY24" s="73">
        <v>0</v>
      </c>
      <c r="BZ24" s="73">
        <v>2.6360000000000001</v>
      </c>
      <c r="CA24" s="73">
        <v>0</v>
      </c>
      <c r="CB24" s="73">
        <v>0</v>
      </c>
      <c r="CC24" s="73">
        <v>0</v>
      </c>
      <c r="CD24" s="73">
        <v>0</v>
      </c>
      <c r="CE24" s="73">
        <v>0</v>
      </c>
      <c r="CF24" s="73">
        <v>0</v>
      </c>
      <c r="CG24" s="73">
        <v>0</v>
      </c>
      <c r="CH24" s="73">
        <v>0</v>
      </c>
      <c r="CI24" s="73">
        <v>0</v>
      </c>
      <c r="CJ24" s="73">
        <v>0</v>
      </c>
      <c r="CK24" s="73">
        <v>0</v>
      </c>
      <c r="CL24" s="73">
        <v>0</v>
      </c>
      <c r="CM24" s="73">
        <v>4.6900000000000004</v>
      </c>
      <c r="CN24" s="73">
        <v>4.9740000000000002</v>
      </c>
      <c r="CO24" s="73">
        <v>0</v>
      </c>
      <c r="CP24" s="73">
        <v>0</v>
      </c>
      <c r="CQ24" s="73">
        <v>0</v>
      </c>
      <c r="CR24" s="73">
        <v>0</v>
      </c>
      <c r="CS24" s="73">
        <v>69.540000000000006</v>
      </c>
      <c r="CT24" s="73">
        <v>0</v>
      </c>
      <c r="CU24" s="73">
        <v>0</v>
      </c>
      <c r="CV24" s="73">
        <v>0</v>
      </c>
      <c r="CW24" s="73">
        <v>0</v>
      </c>
      <c r="CX24" s="73">
        <v>0</v>
      </c>
      <c r="CY24" s="73">
        <v>0</v>
      </c>
      <c r="CZ24" s="73">
        <v>3.4670000000000001</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25.847000000000001</v>
      </c>
      <c r="DT24" s="73">
        <v>0</v>
      </c>
      <c r="DU24" s="73">
        <v>0</v>
      </c>
      <c r="DV24" s="73">
        <v>0</v>
      </c>
      <c r="DW24" s="73">
        <v>0</v>
      </c>
      <c r="DX24" s="73">
        <v>78.328000000000003</v>
      </c>
      <c r="DY24" s="73">
        <v>0</v>
      </c>
      <c r="DZ24" s="73">
        <v>15.544</v>
      </c>
      <c r="EA24" s="73">
        <v>5.593</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72.024000000000001</v>
      </c>
      <c r="EU24" s="73">
        <v>7.101</v>
      </c>
      <c r="EV24" s="73">
        <v>0</v>
      </c>
      <c r="EW24" s="73">
        <v>5.3869999999999996</v>
      </c>
      <c r="EX24" s="73">
        <v>0</v>
      </c>
      <c r="EY24" s="73">
        <v>0</v>
      </c>
      <c r="EZ24" s="73">
        <v>0</v>
      </c>
      <c r="FA24" s="73">
        <v>0</v>
      </c>
      <c r="FB24" s="73">
        <v>0</v>
      </c>
      <c r="FC24" s="73">
        <v>0</v>
      </c>
      <c r="FD24" s="73">
        <v>0</v>
      </c>
      <c r="FE24" s="73">
        <v>0</v>
      </c>
      <c r="FF24" s="73">
        <v>3.0750000000000002</v>
      </c>
      <c r="FG24" s="73">
        <v>0</v>
      </c>
      <c r="FH24" s="73">
        <v>0</v>
      </c>
      <c r="FI24" s="73">
        <v>0</v>
      </c>
      <c r="FJ24" s="73">
        <v>0</v>
      </c>
      <c r="FK24" s="73">
        <v>0</v>
      </c>
      <c r="FL24" s="73">
        <v>0</v>
      </c>
      <c r="FM24" s="73">
        <v>0</v>
      </c>
      <c r="FN24" s="73">
        <v>7.41</v>
      </c>
      <c r="FO24" s="73">
        <v>0</v>
      </c>
      <c r="FP24" s="73">
        <v>0</v>
      </c>
      <c r="FQ24" s="73">
        <v>0</v>
      </c>
      <c r="FR24" s="73">
        <v>0</v>
      </c>
      <c r="FS24" s="73">
        <v>0</v>
      </c>
      <c r="FT24" s="73">
        <v>0</v>
      </c>
      <c r="FU24" s="73">
        <v>0</v>
      </c>
      <c r="FV24" s="73">
        <v>3.3540000000000001</v>
      </c>
      <c r="FW24" s="73">
        <v>0</v>
      </c>
      <c r="FX24" s="73">
        <v>0</v>
      </c>
      <c r="FY24" s="73">
        <v>0</v>
      </c>
      <c r="FZ24" s="73">
        <v>0</v>
      </c>
      <c r="GA24" s="73">
        <v>2.6360000000000001</v>
      </c>
      <c r="GB24" s="73">
        <v>0</v>
      </c>
      <c r="GC24" s="73">
        <v>0</v>
      </c>
      <c r="GD24" s="73">
        <v>0</v>
      </c>
      <c r="GE24" s="73">
        <v>0</v>
      </c>
      <c r="GF24" s="73">
        <v>0</v>
      </c>
      <c r="GG24" s="73">
        <v>0</v>
      </c>
      <c r="GH24" s="73">
        <v>0</v>
      </c>
      <c r="GI24" s="73">
        <v>0</v>
      </c>
      <c r="GJ24" s="73">
        <v>0</v>
      </c>
      <c r="GK24" s="73">
        <v>0</v>
      </c>
      <c r="GL24" s="73">
        <v>0</v>
      </c>
      <c r="GM24" s="73">
        <v>0</v>
      </c>
      <c r="GN24" s="73">
        <v>4.6900000000000004</v>
      </c>
      <c r="GO24" s="73">
        <v>4.9740000000000002</v>
      </c>
      <c r="GP24" s="73">
        <v>0</v>
      </c>
      <c r="GQ24" s="73">
        <v>0</v>
      </c>
      <c r="GR24" s="73">
        <v>0</v>
      </c>
      <c r="GS24" s="73">
        <v>0</v>
      </c>
      <c r="GT24" s="73">
        <v>69.540000000000006</v>
      </c>
      <c r="GU24" s="73">
        <v>0</v>
      </c>
      <c r="GV24" s="73">
        <v>0</v>
      </c>
      <c r="GW24" s="73">
        <v>0</v>
      </c>
      <c r="GX24" s="73">
        <v>0</v>
      </c>
      <c r="GY24" s="73">
        <v>0</v>
      </c>
      <c r="GZ24" s="73">
        <v>0</v>
      </c>
      <c r="HA24" s="73">
        <v>3.4670000000000001</v>
      </c>
      <c r="HB24" s="73">
        <v>0</v>
      </c>
      <c r="HC24" s="73">
        <v>0</v>
      </c>
      <c r="HD24" s="73">
        <v>0</v>
      </c>
      <c r="HE24" s="73">
        <v>0</v>
      </c>
      <c r="HF24" s="73">
        <v>0</v>
      </c>
      <c r="HG24" s="73">
        <v>0</v>
      </c>
      <c r="HH24" s="73">
        <v>0</v>
      </c>
      <c r="HI24" s="73">
        <v>0</v>
      </c>
      <c r="HJ24" s="73">
        <v>0</v>
      </c>
      <c r="HK24" s="73">
        <v>125.312</v>
      </c>
      <c r="HL24" s="73">
        <v>72.024000000000001</v>
      </c>
      <c r="HM24" s="73">
        <v>12.488</v>
      </c>
      <c r="HN24" s="73">
        <v>3.0750000000000002</v>
      </c>
      <c r="HO24" s="73">
        <v>7.41</v>
      </c>
      <c r="HP24" s="73">
        <v>3.3540000000000001</v>
      </c>
      <c r="HQ24" s="73">
        <v>2.6360000000000001</v>
      </c>
      <c r="HR24" s="73">
        <v>0</v>
      </c>
      <c r="HS24" s="73">
        <v>0</v>
      </c>
      <c r="HT24" s="73">
        <v>0</v>
      </c>
      <c r="HU24" s="73">
        <v>4.6900000000000004</v>
      </c>
      <c r="HV24" s="73">
        <v>4.9740000000000002</v>
      </c>
      <c r="HW24" s="73">
        <v>0</v>
      </c>
      <c r="HX24" s="73">
        <v>73.007000000000005</v>
      </c>
      <c r="HY24" s="73">
        <v>0</v>
      </c>
      <c r="HZ24" s="73">
        <v>0</v>
      </c>
      <c r="IA24" s="73">
        <v>0</v>
      </c>
      <c r="IB24" s="73">
        <v>0</v>
      </c>
      <c r="IC24" s="73">
        <v>0</v>
      </c>
      <c r="ID24" s="73">
        <v>0</v>
      </c>
      <c r="IE24" s="73">
        <v>0</v>
      </c>
      <c r="IF24" s="73">
        <v>125.312</v>
      </c>
      <c r="IG24" s="73">
        <v>72.024000000000001</v>
      </c>
      <c r="IH24" s="73">
        <v>12.488</v>
      </c>
      <c r="II24" s="73">
        <v>3.0750000000000002</v>
      </c>
      <c r="IJ24" s="73">
        <v>7.41</v>
      </c>
      <c r="IK24" s="73">
        <v>3.3540000000000001</v>
      </c>
      <c r="IL24" s="73">
        <v>2.6360000000000001</v>
      </c>
      <c r="IM24" s="73">
        <v>0</v>
      </c>
      <c r="IN24" s="73">
        <v>0</v>
      </c>
      <c r="IO24" s="73">
        <v>0</v>
      </c>
      <c r="IP24" s="73">
        <v>4.6900000000000004</v>
      </c>
      <c r="IQ24" s="73">
        <v>4.9740000000000002</v>
      </c>
      <c r="IR24" s="73">
        <v>0</v>
      </c>
      <c r="IS24" s="73">
        <v>73.007000000000005</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2</v>
      </c>
      <c r="JK24" s="71">
        <v>0</v>
      </c>
      <c r="JL24" s="71">
        <v>1</v>
      </c>
      <c r="JM24" s="71">
        <v>1</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2</v>
      </c>
      <c r="KG24" s="71">
        <v>1</v>
      </c>
      <c r="KH24" s="71">
        <v>0</v>
      </c>
      <c r="KI24" s="71">
        <v>2</v>
      </c>
      <c r="KJ24" s="71">
        <v>0</v>
      </c>
      <c r="KK24" s="71">
        <v>0</v>
      </c>
      <c r="KL24" s="71">
        <v>0</v>
      </c>
      <c r="KM24" s="71">
        <v>0</v>
      </c>
      <c r="KN24" s="71">
        <v>0</v>
      </c>
      <c r="KO24" s="71">
        <v>0</v>
      </c>
      <c r="KP24" s="71">
        <v>0</v>
      </c>
      <c r="KQ24" s="71">
        <v>0</v>
      </c>
      <c r="KR24" s="71">
        <v>1</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1</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1</v>
      </c>
      <c r="MA24" s="71">
        <v>1</v>
      </c>
      <c r="MB24" s="71">
        <v>0</v>
      </c>
      <c r="MC24" s="71">
        <v>0</v>
      </c>
      <c r="MD24" s="71">
        <v>0</v>
      </c>
      <c r="ME24" s="71">
        <v>0</v>
      </c>
      <c r="MF24" s="71">
        <v>1</v>
      </c>
      <c r="MG24" s="71">
        <v>0</v>
      </c>
      <c r="MH24" s="71">
        <v>0</v>
      </c>
      <c r="MI24" s="71">
        <v>0</v>
      </c>
      <c r="MJ24" s="71">
        <v>0</v>
      </c>
      <c r="MK24" s="71">
        <v>0</v>
      </c>
      <c r="ML24" s="71">
        <v>0</v>
      </c>
      <c r="MM24" s="71">
        <v>1</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2</v>
      </c>
      <c r="NL24" s="71">
        <v>0</v>
      </c>
      <c r="NM24" s="71">
        <v>1</v>
      </c>
      <c r="NN24" s="71">
        <v>1</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2</v>
      </c>
      <c r="OH24" s="71">
        <v>1</v>
      </c>
      <c r="OI24" s="71">
        <v>0</v>
      </c>
      <c r="OJ24" s="71">
        <v>2</v>
      </c>
      <c r="OK24" s="71">
        <v>0</v>
      </c>
      <c r="OL24" s="71">
        <v>0</v>
      </c>
      <c r="OM24" s="71">
        <v>0</v>
      </c>
      <c r="ON24" s="71">
        <v>0</v>
      </c>
      <c r="OO24" s="71">
        <v>0</v>
      </c>
      <c r="OP24" s="71">
        <v>0</v>
      </c>
      <c r="OQ24" s="71">
        <v>0</v>
      </c>
      <c r="OR24" s="71">
        <v>0</v>
      </c>
      <c r="OS24" s="71">
        <v>1</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1</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1</v>
      </c>
      <c r="QB24" s="71">
        <v>1</v>
      </c>
      <c r="QC24" s="71">
        <v>0</v>
      </c>
      <c r="QD24" s="71">
        <v>0</v>
      </c>
      <c r="QE24" s="71">
        <v>0</v>
      </c>
      <c r="QF24" s="71">
        <v>0</v>
      </c>
      <c r="QG24" s="71">
        <v>1</v>
      </c>
      <c r="QH24" s="71">
        <v>0</v>
      </c>
      <c r="QI24" s="71">
        <v>0</v>
      </c>
      <c r="QJ24" s="71">
        <v>0</v>
      </c>
      <c r="QK24" s="71">
        <v>0</v>
      </c>
      <c r="QL24" s="71">
        <v>0</v>
      </c>
      <c r="QM24" s="71">
        <v>0</v>
      </c>
      <c r="QN24" s="71">
        <v>1</v>
      </c>
      <c r="QO24" s="71">
        <v>0</v>
      </c>
      <c r="QP24" s="71">
        <v>0</v>
      </c>
      <c r="QQ24" s="71">
        <v>0</v>
      </c>
      <c r="QR24" s="71">
        <v>0</v>
      </c>
      <c r="QS24" s="71">
        <v>0</v>
      </c>
      <c r="QT24" s="71">
        <v>0</v>
      </c>
      <c r="QU24" s="71">
        <v>0</v>
      </c>
      <c r="QV24" s="71">
        <v>0</v>
      </c>
      <c r="QW24" s="71">
        <v>0</v>
      </c>
      <c r="QX24" s="71">
        <v>6</v>
      </c>
      <c r="QY24" s="71">
        <v>2</v>
      </c>
      <c r="QZ24" s="71">
        <v>3</v>
      </c>
      <c r="RA24" s="71">
        <v>1</v>
      </c>
      <c r="RB24" s="71">
        <v>2</v>
      </c>
      <c r="RC24" s="71">
        <v>1</v>
      </c>
      <c r="RD24" s="71">
        <v>1</v>
      </c>
      <c r="RE24" s="71">
        <v>0</v>
      </c>
      <c r="RF24" s="71">
        <v>0</v>
      </c>
      <c r="RG24" s="71">
        <v>0</v>
      </c>
      <c r="RH24" s="71">
        <v>1</v>
      </c>
      <c r="RI24" s="71">
        <v>1</v>
      </c>
      <c r="RJ24" s="71">
        <v>0</v>
      </c>
      <c r="RK24" s="71">
        <v>2</v>
      </c>
      <c r="RL24" s="71">
        <v>0</v>
      </c>
      <c r="RM24" s="71">
        <v>0</v>
      </c>
      <c r="RN24" s="71">
        <v>0</v>
      </c>
      <c r="RO24" s="71">
        <v>0</v>
      </c>
      <c r="RP24" s="71">
        <v>0</v>
      </c>
      <c r="RQ24" s="71">
        <v>0</v>
      </c>
      <c r="RR24" s="71">
        <v>0</v>
      </c>
      <c r="RS24" s="71">
        <v>6</v>
      </c>
      <c r="RT24" s="71">
        <v>2</v>
      </c>
      <c r="RU24" s="71">
        <v>3</v>
      </c>
      <c r="RV24" s="71">
        <v>1</v>
      </c>
      <c r="RW24" s="71">
        <v>2</v>
      </c>
      <c r="RX24" s="71">
        <v>1</v>
      </c>
      <c r="RY24" s="71">
        <v>1</v>
      </c>
      <c r="RZ24" s="71">
        <v>0</v>
      </c>
      <c r="SA24" s="71">
        <v>0</v>
      </c>
      <c r="SB24" s="71">
        <v>0</v>
      </c>
      <c r="SC24" s="71">
        <v>1</v>
      </c>
      <c r="SD24" s="71">
        <v>1</v>
      </c>
      <c r="SE24" s="71">
        <v>0</v>
      </c>
      <c r="SF24" s="71">
        <v>2</v>
      </c>
      <c r="SG24" s="71">
        <v>0</v>
      </c>
      <c r="SH24" s="71">
        <v>0</v>
      </c>
    </row>
    <row r="25" spans="1:502">
      <c r="A25" s="16" t="s">
        <v>2106</v>
      </c>
      <c r="B25" s="70">
        <v>17</v>
      </c>
      <c r="C25" s="70">
        <v>17</v>
      </c>
      <c r="D25" s="70">
        <v>1</v>
      </c>
      <c r="E25" s="70">
        <v>2020</v>
      </c>
      <c r="F25" s="70" t="s">
        <v>159</v>
      </c>
      <c r="G25" s="1073" t="s">
        <v>2089</v>
      </c>
      <c r="H25" s="70" t="s">
        <v>2090</v>
      </c>
      <c r="I25" s="1066"/>
      <c r="J25" s="73">
        <v>0</v>
      </c>
      <c r="K25" s="73">
        <v>0</v>
      </c>
      <c r="L25" s="73">
        <v>0</v>
      </c>
      <c r="M25" s="73">
        <v>0</v>
      </c>
      <c r="N25" s="73">
        <v>0</v>
      </c>
      <c r="O25" s="73">
        <v>0</v>
      </c>
      <c r="P25" s="73">
        <v>0</v>
      </c>
      <c r="Q25" s="73">
        <v>0</v>
      </c>
      <c r="R25" s="73">
        <v>25.15</v>
      </c>
      <c r="S25" s="73">
        <v>0</v>
      </c>
      <c r="T25" s="73">
        <v>0</v>
      </c>
      <c r="U25" s="73">
        <v>0</v>
      </c>
      <c r="V25" s="73">
        <v>0</v>
      </c>
      <c r="W25" s="73">
        <v>75.715999999999994</v>
      </c>
      <c r="X25" s="73">
        <v>0</v>
      </c>
      <c r="Y25" s="73">
        <v>14.526</v>
      </c>
      <c r="Z25" s="73">
        <v>4.4080000000000004</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70.293000000000006</v>
      </c>
      <c r="AT25" s="73">
        <v>6.0970000000000004</v>
      </c>
      <c r="AU25" s="73">
        <v>0</v>
      </c>
      <c r="AV25" s="73">
        <v>4.6040000000000001</v>
      </c>
      <c r="AW25" s="73">
        <v>0</v>
      </c>
      <c r="AX25" s="73">
        <v>0</v>
      </c>
      <c r="AY25" s="73">
        <v>0</v>
      </c>
      <c r="AZ25" s="73">
        <v>0</v>
      </c>
      <c r="BA25" s="73">
        <v>0</v>
      </c>
      <c r="BB25" s="73">
        <v>0</v>
      </c>
      <c r="BC25" s="73">
        <v>0</v>
      </c>
      <c r="BD25" s="73">
        <v>0</v>
      </c>
      <c r="BE25" s="73">
        <v>2.7109999999999999</v>
      </c>
      <c r="BF25" s="73">
        <v>0</v>
      </c>
      <c r="BG25" s="73">
        <v>0</v>
      </c>
      <c r="BH25" s="73">
        <v>0</v>
      </c>
      <c r="BI25" s="73">
        <v>0</v>
      </c>
      <c r="BJ25" s="73">
        <v>0</v>
      </c>
      <c r="BK25" s="73">
        <v>0</v>
      </c>
      <c r="BL25" s="73">
        <v>0</v>
      </c>
      <c r="BM25" s="73">
        <v>7.2089999999999996</v>
      </c>
      <c r="BN25" s="73">
        <v>0</v>
      </c>
      <c r="BO25" s="73">
        <v>0</v>
      </c>
      <c r="BP25" s="73">
        <v>0</v>
      </c>
      <c r="BQ25" s="73">
        <v>0</v>
      </c>
      <c r="BR25" s="73">
        <v>0</v>
      </c>
      <c r="BS25" s="73">
        <v>0</v>
      </c>
      <c r="BT25" s="73">
        <v>0</v>
      </c>
      <c r="BU25" s="73">
        <v>3.363</v>
      </c>
      <c r="BV25" s="73">
        <v>0</v>
      </c>
      <c r="BW25" s="73">
        <v>0</v>
      </c>
      <c r="BX25" s="73">
        <v>0</v>
      </c>
      <c r="BY25" s="73">
        <v>0</v>
      </c>
      <c r="BZ25" s="73">
        <v>2.4870000000000001</v>
      </c>
      <c r="CA25" s="73">
        <v>0</v>
      </c>
      <c r="CB25" s="73">
        <v>0</v>
      </c>
      <c r="CC25" s="73">
        <v>0</v>
      </c>
      <c r="CD25" s="73">
        <v>0</v>
      </c>
      <c r="CE25" s="73">
        <v>0</v>
      </c>
      <c r="CF25" s="73">
        <v>0</v>
      </c>
      <c r="CG25" s="73">
        <v>0</v>
      </c>
      <c r="CH25" s="73">
        <v>0</v>
      </c>
      <c r="CI25" s="73">
        <v>0</v>
      </c>
      <c r="CJ25" s="73">
        <v>0</v>
      </c>
      <c r="CK25" s="73">
        <v>0</v>
      </c>
      <c r="CL25" s="73">
        <v>0</v>
      </c>
      <c r="CM25" s="73">
        <v>4.3230000000000004</v>
      </c>
      <c r="CN25" s="73">
        <v>4.077</v>
      </c>
      <c r="CO25" s="73">
        <v>0</v>
      </c>
      <c r="CP25" s="73">
        <v>0</v>
      </c>
      <c r="CQ25" s="73">
        <v>0</v>
      </c>
      <c r="CR25" s="73">
        <v>0</v>
      </c>
      <c r="CS25" s="73">
        <v>23.02</v>
      </c>
      <c r="CT25" s="73">
        <v>0</v>
      </c>
      <c r="CU25" s="73">
        <v>0</v>
      </c>
      <c r="CV25" s="73">
        <v>0</v>
      </c>
      <c r="CW25" s="73">
        <v>0</v>
      </c>
      <c r="CX25" s="73">
        <v>0</v>
      </c>
      <c r="CY25" s="73">
        <v>0</v>
      </c>
      <c r="CZ25" s="73">
        <v>2.9009999999999998</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25.15</v>
      </c>
      <c r="DT25" s="73">
        <v>0</v>
      </c>
      <c r="DU25" s="73">
        <v>0</v>
      </c>
      <c r="DV25" s="73">
        <v>0</v>
      </c>
      <c r="DW25" s="73">
        <v>0</v>
      </c>
      <c r="DX25" s="73">
        <v>75.715999999999994</v>
      </c>
      <c r="DY25" s="73">
        <v>0</v>
      </c>
      <c r="DZ25" s="73">
        <v>14.526</v>
      </c>
      <c r="EA25" s="73">
        <v>4.4080000000000004</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70.293000000000006</v>
      </c>
      <c r="EU25" s="73">
        <v>6.0970000000000004</v>
      </c>
      <c r="EV25" s="73">
        <v>0</v>
      </c>
      <c r="EW25" s="73">
        <v>4.6040000000000001</v>
      </c>
      <c r="EX25" s="73">
        <v>0</v>
      </c>
      <c r="EY25" s="73">
        <v>0</v>
      </c>
      <c r="EZ25" s="73">
        <v>0</v>
      </c>
      <c r="FA25" s="73">
        <v>0</v>
      </c>
      <c r="FB25" s="73">
        <v>0</v>
      </c>
      <c r="FC25" s="73">
        <v>0</v>
      </c>
      <c r="FD25" s="73">
        <v>0</v>
      </c>
      <c r="FE25" s="73">
        <v>0</v>
      </c>
      <c r="FF25" s="73">
        <v>2.7109999999999999</v>
      </c>
      <c r="FG25" s="73">
        <v>0</v>
      </c>
      <c r="FH25" s="73">
        <v>0</v>
      </c>
      <c r="FI25" s="73">
        <v>0</v>
      </c>
      <c r="FJ25" s="73">
        <v>0</v>
      </c>
      <c r="FK25" s="73">
        <v>0</v>
      </c>
      <c r="FL25" s="73">
        <v>0</v>
      </c>
      <c r="FM25" s="73">
        <v>0</v>
      </c>
      <c r="FN25" s="73">
        <v>7.2089999999999996</v>
      </c>
      <c r="FO25" s="73">
        <v>0</v>
      </c>
      <c r="FP25" s="73">
        <v>0</v>
      </c>
      <c r="FQ25" s="73">
        <v>0</v>
      </c>
      <c r="FR25" s="73">
        <v>0</v>
      </c>
      <c r="FS25" s="73">
        <v>0</v>
      </c>
      <c r="FT25" s="73">
        <v>0</v>
      </c>
      <c r="FU25" s="73">
        <v>0</v>
      </c>
      <c r="FV25" s="73">
        <v>3.363</v>
      </c>
      <c r="FW25" s="73">
        <v>0</v>
      </c>
      <c r="FX25" s="73">
        <v>0</v>
      </c>
      <c r="FY25" s="73">
        <v>0</v>
      </c>
      <c r="FZ25" s="73">
        <v>0</v>
      </c>
      <c r="GA25" s="73">
        <v>2.4870000000000001</v>
      </c>
      <c r="GB25" s="73">
        <v>0</v>
      </c>
      <c r="GC25" s="73">
        <v>0</v>
      </c>
      <c r="GD25" s="73">
        <v>0</v>
      </c>
      <c r="GE25" s="73">
        <v>0</v>
      </c>
      <c r="GF25" s="73">
        <v>0</v>
      </c>
      <c r="GG25" s="73">
        <v>0</v>
      </c>
      <c r="GH25" s="73">
        <v>0</v>
      </c>
      <c r="GI25" s="73">
        <v>0</v>
      </c>
      <c r="GJ25" s="73">
        <v>0</v>
      </c>
      <c r="GK25" s="73">
        <v>0</v>
      </c>
      <c r="GL25" s="73">
        <v>0</v>
      </c>
      <c r="GM25" s="73">
        <v>0</v>
      </c>
      <c r="GN25" s="73">
        <v>4.3230000000000004</v>
      </c>
      <c r="GO25" s="73">
        <v>4.077</v>
      </c>
      <c r="GP25" s="73">
        <v>0</v>
      </c>
      <c r="GQ25" s="73">
        <v>0</v>
      </c>
      <c r="GR25" s="73">
        <v>0</v>
      </c>
      <c r="GS25" s="73">
        <v>0</v>
      </c>
      <c r="GT25" s="73">
        <v>23.02</v>
      </c>
      <c r="GU25" s="73">
        <v>0</v>
      </c>
      <c r="GV25" s="73">
        <v>0</v>
      </c>
      <c r="GW25" s="73">
        <v>0</v>
      </c>
      <c r="GX25" s="73">
        <v>0</v>
      </c>
      <c r="GY25" s="73">
        <v>0</v>
      </c>
      <c r="GZ25" s="73">
        <v>0</v>
      </c>
      <c r="HA25" s="73">
        <v>2.9009999999999998</v>
      </c>
      <c r="HB25" s="73">
        <v>0</v>
      </c>
      <c r="HC25" s="73">
        <v>0</v>
      </c>
      <c r="HD25" s="73">
        <v>0</v>
      </c>
      <c r="HE25" s="73">
        <v>0</v>
      </c>
      <c r="HF25" s="73">
        <v>0</v>
      </c>
      <c r="HG25" s="73">
        <v>0</v>
      </c>
      <c r="HH25" s="73">
        <v>0</v>
      </c>
      <c r="HI25" s="73">
        <v>0</v>
      </c>
      <c r="HJ25" s="73">
        <v>0</v>
      </c>
      <c r="HK25" s="73">
        <v>119.8</v>
      </c>
      <c r="HL25" s="73">
        <v>70.293000000000006</v>
      </c>
      <c r="HM25" s="73">
        <v>10.701000000000001</v>
      </c>
      <c r="HN25" s="73">
        <v>2.7109999999999999</v>
      </c>
      <c r="HO25" s="73">
        <v>7.2089999999999996</v>
      </c>
      <c r="HP25" s="73">
        <v>3.363</v>
      </c>
      <c r="HQ25" s="73">
        <v>2.4870000000000001</v>
      </c>
      <c r="HR25" s="73">
        <v>0</v>
      </c>
      <c r="HS25" s="73">
        <v>0</v>
      </c>
      <c r="HT25" s="73">
        <v>0</v>
      </c>
      <c r="HU25" s="73">
        <v>4.3230000000000004</v>
      </c>
      <c r="HV25" s="73">
        <v>4.077</v>
      </c>
      <c r="HW25" s="73">
        <v>0</v>
      </c>
      <c r="HX25" s="73">
        <v>25.920999999999999</v>
      </c>
      <c r="HY25" s="73">
        <v>0</v>
      </c>
      <c r="HZ25" s="73">
        <v>0</v>
      </c>
      <c r="IA25" s="73">
        <v>0</v>
      </c>
      <c r="IB25" s="73">
        <v>0</v>
      </c>
      <c r="IC25" s="73">
        <v>0</v>
      </c>
      <c r="ID25" s="73">
        <v>0</v>
      </c>
      <c r="IE25" s="73">
        <v>0</v>
      </c>
      <c r="IF25" s="73">
        <v>119.8</v>
      </c>
      <c r="IG25" s="73">
        <v>70.293000000000006</v>
      </c>
      <c r="IH25" s="73">
        <v>10.701000000000001</v>
      </c>
      <c r="II25" s="73">
        <v>2.7109999999999999</v>
      </c>
      <c r="IJ25" s="73">
        <v>7.2089999999999996</v>
      </c>
      <c r="IK25" s="73">
        <v>3.363</v>
      </c>
      <c r="IL25" s="73">
        <v>2.4870000000000001</v>
      </c>
      <c r="IM25" s="73">
        <v>0</v>
      </c>
      <c r="IN25" s="73">
        <v>0</v>
      </c>
      <c r="IO25" s="73">
        <v>0</v>
      </c>
      <c r="IP25" s="73">
        <v>4.3230000000000004</v>
      </c>
      <c r="IQ25" s="73">
        <v>4.077</v>
      </c>
      <c r="IR25" s="73">
        <v>0</v>
      </c>
      <c r="IS25" s="73">
        <v>25.920999999999999</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2</v>
      </c>
      <c r="JK25" s="71">
        <v>0</v>
      </c>
      <c r="JL25" s="71">
        <v>1</v>
      </c>
      <c r="JM25" s="71">
        <v>1</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2</v>
      </c>
      <c r="KG25" s="71">
        <v>1</v>
      </c>
      <c r="KH25" s="71">
        <v>0</v>
      </c>
      <c r="KI25" s="71">
        <v>2</v>
      </c>
      <c r="KJ25" s="71">
        <v>0</v>
      </c>
      <c r="KK25" s="71">
        <v>0</v>
      </c>
      <c r="KL25" s="71">
        <v>0</v>
      </c>
      <c r="KM25" s="71">
        <v>0</v>
      </c>
      <c r="KN25" s="71">
        <v>0</v>
      </c>
      <c r="KO25" s="71">
        <v>0</v>
      </c>
      <c r="KP25" s="71">
        <v>0</v>
      </c>
      <c r="KQ25" s="71">
        <v>0</v>
      </c>
      <c r="KR25" s="71">
        <v>1</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1</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1</v>
      </c>
      <c r="MA25" s="71">
        <v>1</v>
      </c>
      <c r="MB25" s="71">
        <v>0</v>
      </c>
      <c r="MC25" s="71">
        <v>0</v>
      </c>
      <c r="MD25" s="71">
        <v>0</v>
      </c>
      <c r="ME25" s="71">
        <v>0</v>
      </c>
      <c r="MF25" s="71">
        <v>1</v>
      </c>
      <c r="MG25" s="71">
        <v>0</v>
      </c>
      <c r="MH25" s="71">
        <v>0</v>
      </c>
      <c r="MI25" s="71">
        <v>0</v>
      </c>
      <c r="MJ25" s="71">
        <v>0</v>
      </c>
      <c r="MK25" s="71">
        <v>0</v>
      </c>
      <c r="ML25" s="71">
        <v>0</v>
      </c>
      <c r="MM25" s="71">
        <v>1</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2</v>
      </c>
      <c r="NL25" s="71">
        <v>0</v>
      </c>
      <c r="NM25" s="71">
        <v>1</v>
      </c>
      <c r="NN25" s="71">
        <v>1</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2</v>
      </c>
      <c r="OH25" s="71">
        <v>1</v>
      </c>
      <c r="OI25" s="71">
        <v>0</v>
      </c>
      <c r="OJ25" s="71">
        <v>2</v>
      </c>
      <c r="OK25" s="71">
        <v>0</v>
      </c>
      <c r="OL25" s="71">
        <v>0</v>
      </c>
      <c r="OM25" s="71">
        <v>0</v>
      </c>
      <c r="ON25" s="71">
        <v>0</v>
      </c>
      <c r="OO25" s="71">
        <v>0</v>
      </c>
      <c r="OP25" s="71">
        <v>0</v>
      </c>
      <c r="OQ25" s="71">
        <v>0</v>
      </c>
      <c r="OR25" s="71">
        <v>0</v>
      </c>
      <c r="OS25" s="71">
        <v>1</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1</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1</v>
      </c>
      <c r="QB25" s="71">
        <v>1</v>
      </c>
      <c r="QC25" s="71">
        <v>0</v>
      </c>
      <c r="QD25" s="71">
        <v>0</v>
      </c>
      <c r="QE25" s="71">
        <v>0</v>
      </c>
      <c r="QF25" s="71">
        <v>0</v>
      </c>
      <c r="QG25" s="71">
        <v>1</v>
      </c>
      <c r="QH25" s="71">
        <v>0</v>
      </c>
      <c r="QI25" s="71">
        <v>0</v>
      </c>
      <c r="QJ25" s="71">
        <v>0</v>
      </c>
      <c r="QK25" s="71">
        <v>0</v>
      </c>
      <c r="QL25" s="71">
        <v>0</v>
      </c>
      <c r="QM25" s="71">
        <v>0</v>
      </c>
      <c r="QN25" s="71">
        <v>1</v>
      </c>
      <c r="QO25" s="71">
        <v>0</v>
      </c>
      <c r="QP25" s="71">
        <v>0</v>
      </c>
      <c r="QQ25" s="71">
        <v>0</v>
      </c>
      <c r="QR25" s="71">
        <v>0</v>
      </c>
      <c r="QS25" s="71">
        <v>0</v>
      </c>
      <c r="QT25" s="71">
        <v>0</v>
      </c>
      <c r="QU25" s="71">
        <v>0</v>
      </c>
      <c r="QV25" s="71">
        <v>0</v>
      </c>
      <c r="QW25" s="71">
        <v>0</v>
      </c>
      <c r="QX25" s="71">
        <v>6</v>
      </c>
      <c r="QY25" s="71">
        <v>2</v>
      </c>
      <c r="QZ25" s="71">
        <v>3</v>
      </c>
      <c r="RA25" s="71">
        <v>1</v>
      </c>
      <c r="RB25" s="71">
        <v>2</v>
      </c>
      <c r="RC25" s="71">
        <v>1</v>
      </c>
      <c r="RD25" s="71">
        <v>1</v>
      </c>
      <c r="RE25" s="71">
        <v>0</v>
      </c>
      <c r="RF25" s="71">
        <v>0</v>
      </c>
      <c r="RG25" s="71">
        <v>0</v>
      </c>
      <c r="RH25" s="71">
        <v>1</v>
      </c>
      <c r="RI25" s="71">
        <v>1</v>
      </c>
      <c r="RJ25" s="71">
        <v>0</v>
      </c>
      <c r="RK25" s="71">
        <v>2</v>
      </c>
      <c r="RL25" s="71">
        <v>0</v>
      </c>
      <c r="RM25" s="71">
        <v>0</v>
      </c>
      <c r="RN25" s="71">
        <v>0</v>
      </c>
      <c r="RO25" s="71">
        <v>0</v>
      </c>
      <c r="RP25" s="71">
        <v>0</v>
      </c>
      <c r="RQ25" s="71">
        <v>0</v>
      </c>
      <c r="RR25" s="71">
        <v>0</v>
      </c>
      <c r="RS25" s="71">
        <v>6</v>
      </c>
      <c r="RT25" s="71">
        <v>2</v>
      </c>
      <c r="RU25" s="71">
        <v>3</v>
      </c>
      <c r="RV25" s="71">
        <v>1</v>
      </c>
      <c r="RW25" s="71">
        <v>2</v>
      </c>
      <c r="RX25" s="71">
        <v>1</v>
      </c>
      <c r="RY25" s="71">
        <v>1</v>
      </c>
      <c r="RZ25" s="71">
        <v>0</v>
      </c>
      <c r="SA25" s="71">
        <v>0</v>
      </c>
      <c r="SB25" s="71">
        <v>0</v>
      </c>
      <c r="SC25" s="71">
        <v>1</v>
      </c>
      <c r="SD25" s="71">
        <v>1</v>
      </c>
      <c r="SE25" s="71">
        <v>0</v>
      </c>
      <c r="SF25" s="71">
        <v>2</v>
      </c>
      <c r="SG25" s="71">
        <v>0</v>
      </c>
      <c r="SH25" s="71">
        <v>0</v>
      </c>
    </row>
    <row r="26" spans="1:502">
      <c r="A26" s="16" t="s">
        <v>2107</v>
      </c>
      <c r="B26" s="70">
        <v>18</v>
      </c>
      <c r="C26" s="70">
        <v>18</v>
      </c>
      <c r="D26" s="70">
        <v>1</v>
      </c>
      <c r="E26" s="70">
        <v>2021</v>
      </c>
      <c r="F26" s="70" t="s">
        <v>160</v>
      </c>
      <c r="G26" s="1073" t="s">
        <v>2089</v>
      </c>
      <c r="H26" s="70" t="s">
        <v>2090</v>
      </c>
      <c r="I26" s="1066"/>
      <c r="J26" s="73">
        <v>0</v>
      </c>
      <c r="K26" s="73">
        <v>0</v>
      </c>
      <c r="L26" s="73">
        <v>0</v>
      </c>
      <c r="M26" s="73">
        <v>0</v>
      </c>
      <c r="N26" s="73">
        <v>0</v>
      </c>
      <c r="O26" s="73">
        <v>0</v>
      </c>
      <c r="P26" s="73">
        <v>0</v>
      </c>
      <c r="Q26" s="73">
        <v>0</v>
      </c>
      <c r="R26" s="73">
        <v>26.326000000000001</v>
      </c>
      <c r="S26" s="73">
        <v>0</v>
      </c>
      <c r="T26" s="73">
        <v>0</v>
      </c>
      <c r="U26" s="73">
        <v>0</v>
      </c>
      <c r="V26" s="73">
        <v>0</v>
      </c>
      <c r="W26" s="73">
        <v>84.462000000000003</v>
      </c>
      <c r="X26" s="73">
        <v>0</v>
      </c>
      <c r="Y26" s="73">
        <v>15.795</v>
      </c>
      <c r="Z26" s="73">
        <v>4.4089999999999998</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66.89</v>
      </c>
      <c r="AT26" s="73">
        <v>5.5010000000000003</v>
      </c>
      <c r="AU26" s="73">
        <v>0</v>
      </c>
      <c r="AV26" s="73">
        <v>0</v>
      </c>
      <c r="AW26" s="73">
        <v>0</v>
      </c>
      <c r="AX26" s="73">
        <v>0</v>
      </c>
      <c r="AY26" s="73">
        <v>0</v>
      </c>
      <c r="AZ26" s="73">
        <v>0</v>
      </c>
      <c r="BA26" s="73">
        <v>0</v>
      </c>
      <c r="BB26" s="73">
        <v>0</v>
      </c>
      <c r="BC26" s="73">
        <v>0</v>
      </c>
      <c r="BD26" s="73">
        <v>0</v>
      </c>
      <c r="BE26" s="73">
        <v>3.0419999999999998</v>
      </c>
      <c r="BF26" s="73">
        <v>0</v>
      </c>
      <c r="BG26" s="73">
        <v>0</v>
      </c>
      <c r="BH26" s="73">
        <v>0</v>
      </c>
      <c r="BI26" s="73">
        <v>0</v>
      </c>
      <c r="BJ26" s="73">
        <v>0</v>
      </c>
      <c r="BK26" s="73">
        <v>0</v>
      </c>
      <c r="BL26" s="73">
        <v>0</v>
      </c>
      <c r="BM26" s="73">
        <v>7.3170000000000002</v>
      </c>
      <c r="BN26" s="73">
        <v>0</v>
      </c>
      <c r="BO26" s="73">
        <v>0</v>
      </c>
      <c r="BP26" s="73">
        <v>0</v>
      </c>
      <c r="BQ26" s="73">
        <v>0</v>
      </c>
      <c r="BR26" s="73">
        <v>0</v>
      </c>
      <c r="BS26" s="73">
        <v>0</v>
      </c>
      <c r="BT26" s="73">
        <v>0</v>
      </c>
      <c r="BU26" s="73">
        <v>3.5720000000000001</v>
      </c>
      <c r="BV26" s="73">
        <v>0</v>
      </c>
      <c r="BW26" s="73">
        <v>0</v>
      </c>
      <c r="BX26" s="73">
        <v>0</v>
      </c>
      <c r="BY26" s="73">
        <v>0</v>
      </c>
      <c r="BZ26" s="73">
        <v>2.1179999999999999</v>
      </c>
      <c r="CA26" s="73">
        <v>0</v>
      </c>
      <c r="CB26" s="73">
        <v>0</v>
      </c>
      <c r="CC26" s="73">
        <v>0</v>
      </c>
      <c r="CD26" s="73">
        <v>0</v>
      </c>
      <c r="CE26" s="73">
        <v>0</v>
      </c>
      <c r="CF26" s="73">
        <v>0</v>
      </c>
      <c r="CG26" s="73">
        <v>0</v>
      </c>
      <c r="CH26" s="73">
        <v>0</v>
      </c>
      <c r="CI26" s="73">
        <v>0</v>
      </c>
      <c r="CJ26" s="73">
        <v>0</v>
      </c>
      <c r="CK26" s="73">
        <v>0</v>
      </c>
      <c r="CL26" s="73">
        <v>0</v>
      </c>
      <c r="CM26" s="73">
        <v>4.0529999999999999</v>
      </c>
      <c r="CN26" s="73">
        <v>5.14</v>
      </c>
      <c r="CO26" s="73">
        <v>0</v>
      </c>
      <c r="CP26" s="73">
        <v>0</v>
      </c>
      <c r="CQ26" s="73">
        <v>0</v>
      </c>
      <c r="CR26" s="73">
        <v>0</v>
      </c>
      <c r="CS26" s="73">
        <v>0</v>
      </c>
      <c r="CT26" s="73">
        <v>0</v>
      </c>
      <c r="CU26" s="73">
        <v>0</v>
      </c>
      <c r="CV26" s="73">
        <v>0</v>
      </c>
      <c r="CW26" s="73">
        <v>0</v>
      </c>
      <c r="CX26" s="73">
        <v>0</v>
      </c>
      <c r="CY26" s="73">
        <v>0</v>
      </c>
      <c r="CZ26" s="73">
        <v>3.04</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26.326000000000001</v>
      </c>
      <c r="DT26" s="73">
        <v>0</v>
      </c>
      <c r="DU26" s="73">
        <v>0</v>
      </c>
      <c r="DV26" s="73">
        <v>0</v>
      </c>
      <c r="DW26" s="73">
        <v>0</v>
      </c>
      <c r="DX26" s="73">
        <v>84.462000000000003</v>
      </c>
      <c r="DY26" s="73">
        <v>0</v>
      </c>
      <c r="DZ26" s="73">
        <v>15.795</v>
      </c>
      <c r="EA26" s="73">
        <v>4.4089999999999998</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66.89</v>
      </c>
      <c r="EU26" s="73">
        <v>5.5010000000000003</v>
      </c>
      <c r="EV26" s="73">
        <v>0</v>
      </c>
      <c r="EW26" s="73">
        <v>0</v>
      </c>
      <c r="EX26" s="73">
        <v>0</v>
      </c>
      <c r="EY26" s="73">
        <v>0</v>
      </c>
      <c r="EZ26" s="73">
        <v>0</v>
      </c>
      <c r="FA26" s="73">
        <v>0</v>
      </c>
      <c r="FB26" s="73">
        <v>0</v>
      </c>
      <c r="FC26" s="73">
        <v>0</v>
      </c>
      <c r="FD26" s="73">
        <v>0</v>
      </c>
      <c r="FE26" s="73">
        <v>0</v>
      </c>
      <c r="FF26" s="73">
        <v>3.0419999999999998</v>
      </c>
      <c r="FG26" s="73">
        <v>0</v>
      </c>
      <c r="FH26" s="73">
        <v>0</v>
      </c>
      <c r="FI26" s="73">
        <v>0</v>
      </c>
      <c r="FJ26" s="73">
        <v>0</v>
      </c>
      <c r="FK26" s="73">
        <v>0</v>
      </c>
      <c r="FL26" s="73">
        <v>0</v>
      </c>
      <c r="FM26" s="73">
        <v>0</v>
      </c>
      <c r="FN26" s="73">
        <v>7.3170000000000002</v>
      </c>
      <c r="FO26" s="73">
        <v>0</v>
      </c>
      <c r="FP26" s="73">
        <v>0</v>
      </c>
      <c r="FQ26" s="73">
        <v>0</v>
      </c>
      <c r="FR26" s="73">
        <v>0</v>
      </c>
      <c r="FS26" s="73">
        <v>0</v>
      </c>
      <c r="FT26" s="73">
        <v>0</v>
      </c>
      <c r="FU26" s="73">
        <v>0</v>
      </c>
      <c r="FV26" s="73">
        <v>3.5720000000000001</v>
      </c>
      <c r="FW26" s="73">
        <v>0</v>
      </c>
      <c r="FX26" s="73">
        <v>0</v>
      </c>
      <c r="FY26" s="73">
        <v>0</v>
      </c>
      <c r="FZ26" s="73">
        <v>0</v>
      </c>
      <c r="GA26" s="73">
        <v>2.1179999999999999</v>
      </c>
      <c r="GB26" s="73">
        <v>0</v>
      </c>
      <c r="GC26" s="73">
        <v>0</v>
      </c>
      <c r="GD26" s="73">
        <v>0</v>
      </c>
      <c r="GE26" s="73">
        <v>0</v>
      </c>
      <c r="GF26" s="73">
        <v>0</v>
      </c>
      <c r="GG26" s="73">
        <v>0</v>
      </c>
      <c r="GH26" s="73">
        <v>0</v>
      </c>
      <c r="GI26" s="73">
        <v>0</v>
      </c>
      <c r="GJ26" s="73">
        <v>0</v>
      </c>
      <c r="GK26" s="73">
        <v>0</v>
      </c>
      <c r="GL26" s="73">
        <v>0</v>
      </c>
      <c r="GM26" s="73">
        <v>0</v>
      </c>
      <c r="GN26" s="73">
        <v>4.0529999999999999</v>
      </c>
      <c r="GO26" s="73">
        <v>5.14</v>
      </c>
      <c r="GP26" s="73">
        <v>0</v>
      </c>
      <c r="GQ26" s="73">
        <v>0</v>
      </c>
      <c r="GR26" s="73">
        <v>0</v>
      </c>
      <c r="GS26" s="73">
        <v>0</v>
      </c>
      <c r="GT26" s="73">
        <v>0</v>
      </c>
      <c r="GU26" s="73">
        <v>0</v>
      </c>
      <c r="GV26" s="73">
        <v>0</v>
      </c>
      <c r="GW26" s="73">
        <v>0</v>
      </c>
      <c r="GX26" s="73">
        <v>0</v>
      </c>
      <c r="GY26" s="73">
        <v>0</v>
      </c>
      <c r="GZ26" s="73">
        <v>0</v>
      </c>
      <c r="HA26" s="73">
        <v>3.04</v>
      </c>
      <c r="HB26" s="73">
        <v>0</v>
      </c>
      <c r="HC26" s="73">
        <v>0</v>
      </c>
      <c r="HD26" s="73">
        <v>0</v>
      </c>
      <c r="HE26" s="73">
        <v>0</v>
      </c>
      <c r="HF26" s="73">
        <v>0</v>
      </c>
      <c r="HG26" s="73">
        <v>0</v>
      </c>
      <c r="HH26" s="73">
        <v>0</v>
      </c>
      <c r="HI26" s="73">
        <v>0</v>
      </c>
      <c r="HJ26" s="73">
        <v>0</v>
      </c>
      <c r="HK26" s="73">
        <v>130.99199999999999</v>
      </c>
      <c r="HL26" s="73">
        <v>66.89</v>
      </c>
      <c r="HM26" s="73">
        <v>5.5010000000000003</v>
      </c>
      <c r="HN26" s="73">
        <v>3.0419999999999998</v>
      </c>
      <c r="HO26" s="73">
        <v>7.3170000000000002</v>
      </c>
      <c r="HP26" s="73">
        <v>3.5720000000000001</v>
      </c>
      <c r="HQ26" s="73">
        <v>2.1179999999999999</v>
      </c>
      <c r="HR26" s="73">
        <v>0</v>
      </c>
      <c r="HS26" s="73">
        <v>0</v>
      </c>
      <c r="HT26" s="73">
        <v>0</v>
      </c>
      <c r="HU26" s="73">
        <v>4.0529999999999999</v>
      </c>
      <c r="HV26" s="73">
        <v>5.14</v>
      </c>
      <c r="HW26" s="73">
        <v>0</v>
      </c>
      <c r="HX26" s="73">
        <v>3.04</v>
      </c>
      <c r="HY26" s="73">
        <v>0</v>
      </c>
      <c r="HZ26" s="73">
        <v>0</v>
      </c>
      <c r="IA26" s="73">
        <v>0</v>
      </c>
      <c r="IB26" s="73">
        <v>0</v>
      </c>
      <c r="IC26" s="73">
        <v>0</v>
      </c>
      <c r="ID26" s="73">
        <v>0</v>
      </c>
      <c r="IE26" s="73">
        <v>0</v>
      </c>
      <c r="IF26" s="73">
        <v>130.99199999999999</v>
      </c>
      <c r="IG26" s="73">
        <v>66.89</v>
      </c>
      <c r="IH26" s="73">
        <v>5.5010000000000003</v>
      </c>
      <c r="II26" s="73">
        <v>3.0419999999999998</v>
      </c>
      <c r="IJ26" s="73">
        <v>7.3170000000000002</v>
      </c>
      <c r="IK26" s="73">
        <v>3.5720000000000001</v>
      </c>
      <c r="IL26" s="73">
        <v>2.1179999999999999</v>
      </c>
      <c r="IM26" s="73">
        <v>0</v>
      </c>
      <c r="IN26" s="73">
        <v>0</v>
      </c>
      <c r="IO26" s="73">
        <v>0</v>
      </c>
      <c r="IP26" s="73">
        <v>4.0529999999999999</v>
      </c>
      <c r="IQ26" s="73">
        <v>5.14</v>
      </c>
      <c r="IR26" s="73">
        <v>0</v>
      </c>
      <c r="IS26" s="73">
        <v>3.04</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2</v>
      </c>
      <c r="JK26" s="71">
        <v>0</v>
      </c>
      <c r="JL26" s="71">
        <v>1</v>
      </c>
      <c r="JM26" s="71">
        <v>1</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2</v>
      </c>
      <c r="KG26" s="71">
        <v>1</v>
      </c>
      <c r="KH26" s="71">
        <v>0</v>
      </c>
      <c r="KI26" s="71">
        <v>0</v>
      </c>
      <c r="KJ26" s="71">
        <v>0</v>
      </c>
      <c r="KK26" s="71">
        <v>0</v>
      </c>
      <c r="KL26" s="71">
        <v>0</v>
      </c>
      <c r="KM26" s="71">
        <v>0</v>
      </c>
      <c r="KN26" s="71">
        <v>0</v>
      </c>
      <c r="KO26" s="71">
        <v>0</v>
      </c>
      <c r="KP26" s="71">
        <v>0</v>
      </c>
      <c r="KQ26" s="71">
        <v>0</v>
      </c>
      <c r="KR26" s="71">
        <v>1</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1</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1</v>
      </c>
      <c r="MA26" s="71">
        <v>1</v>
      </c>
      <c r="MB26" s="71">
        <v>0</v>
      </c>
      <c r="MC26" s="71">
        <v>0</v>
      </c>
      <c r="MD26" s="71">
        <v>0</v>
      </c>
      <c r="ME26" s="71">
        <v>0</v>
      </c>
      <c r="MF26" s="71">
        <v>0</v>
      </c>
      <c r="MG26" s="71">
        <v>0</v>
      </c>
      <c r="MH26" s="71">
        <v>0</v>
      </c>
      <c r="MI26" s="71">
        <v>0</v>
      </c>
      <c r="MJ26" s="71">
        <v>0</v>
      </c>
      <c r="MK26" s="71">
        <v>0</v>
      </c>
      <c r="ML26" s="71">
        <v>0</v>
      </c>
      <c r="MM26" s="71">
        <v>1</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2</v>
      </c>
      <c r="NL26" s="71">
        <v>0</v>
      </c>
      <c r="NM26" s="71">
        <v>1</v>
      </c>
      <c r="NN26" s="71">
        <v>1</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2</v>
      </c>
      <c r="OH26" s="71">
        <v>1</v>
      </c>
      <c r="OI26" s="71">
        <v>0</v>
      </c>
      <c r="OJ26" s="71">
        <v>0</v>
      </c>
      <c r="OK26" s="71">
        <v>0</v>
      </c>
      <c r="OL26" s="71">
        <v>0</v>
      </c>
      <c r="OM26" s="71">
        <v>0</v>
      </c>
      <c r="ON26" s="71">
        <v>0</v>
      </c>
      <c r="OO26" s="71">
        <v>0</v>
      </c>
      <c r="OP26" s="71">
        <v>0</v>
      </c>
      <c r="OQ26" s="71">
        <v>0</v>
      </c>
      <c r="OR26" s="71">
        <v>0</v>
      </c>
      <c r="OS26" s="71">
        <v>1</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1</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1</v>
      </c>
      <c r="QB26" s="71">
        <v>1</v>
      </c>
      <c r="QC26" s="71">
        <v>0</v>
      </c>
      <c r="QD26" s="71">
        <v>0</v>
      </c>
      <c r="QE26" s="71">
        <v>0</v>
      </c>
      <c r="QF26" s="71">
        <v>0</v>
      </c>
      <c r="QG26" s="71">
        <v>0</v>
      </c>
      <c r="QH26" s="71">
        <v>0</v>
      </c>
      <c r="QI26" s="71">
        <v>0</v>
      </c>
      <c r="QJ26" s="71">
        <v>0</v>
      </c>
      <c r="QK26" s="71">
        <v>0</v>
      </c>
      <c r="QL26" s="71">
        <v>0</v>
      </c>
      <c r="QM26" s="71">
        <v>0</v>
      </c>
      <c r="QN26" s="71">
        <v>1</v>
      </c>
      <c r="QO26" s="71">
        <v>0</v>
      </c>
      <c r="QP26" s="71">
        <v>0</v>
      </c>
      <c r="QQ26" s="71">
        <v>0</v>
      </c>
      <c r="QR26" s="71">
        <v>0</v>
      </c>
      <c r="QS26" s="71">
        <v>0</v>
      </c>
      <c r="QT26" s="71">
        <v>0</v>
      </c>
      <c r="QU26" s="71">
        <v>0</v>
      </c>
      <c r="QV26" s="71">
        <v>0</v>
      </c>
      <c r="QW26" s="71">
        <v>0</v>
      </c>
      <c r="QX26" s="71">
        <v>6</v>
      </c>
      <c r="QY26" s="71">
        <v>2</v>
      </c>
      <c r="QZ26" s="71">
        <v>1</v>
      </c>
      <c r="RA26" s="71">
        <v>1</v>
      </c>
      <c r="RB26" s="71">
        <v>2</v>
      </c>
      <c r="RC26" s="71">
        <v>1</v>
      </c>
      <c r="RD26" s="71">
        <v>1</v>
      </c>
      <c r="RE26" s="71">
        <v>0</v>
      </c>
      <c r="RF26" s="71">
        <v>0</v>
      </c>
      <c r="RG26" s="71">
        <v>0</v>
      </c>
      <c r="RH26" s="71">
        <v>1</v>
      </c>
      <c r="RI26" s="71">
        <v>1</v>
      </c>
      <c r="RJ26" s="71">
        <v>0</v>
      </c>
      <c r="RK26" s="71">
        <v>1</v>
      </c>
      <c r="RL26" s="71">
        <v>0</v>
      </c>
      <c r="RM26" s="71">
        <v>0</v>
      </c>
      <c r="RN26" s="71">
        <v>0</v>
      </c>
      <c r="RO26" s="71">
        <v>0</v>
      </c>
      <c r="RP26" s="71">
        <v>0</v>
      </c>
      <c r="RQ26" s="71">
        <v>0</v>
      </c>
      <c r="RR26" s="71">
        <v>0</v>
      </c>
      <c r="RS26" s="71">
        <v>6</v>
      </c>
      <c r="RT26" s="71">
        <v>2</v>
      </c>
      <c r="RU26" s="71">
        <v>1</v>
      </c>
      <c r="RV26" s="71">
        <v>1</v>
      </c>
      <c r="RW26" s="71">
        <v>2</v>
      </c>
      <c r="RX26" s="71">
        <v>1</v>
      </c>
      <c r="RY26" s="71">
        <v>1</v>
      </c>
      <c r="RZ26" s="71">
        <v>0</v>
      </c>
      <c r="SA26" s="71">
        <v>0</v>
      </c>
      <c r="SB26" s="71">
        <v>0</v>
      </c>
      <c r="SC26" s="71">
        <v>1</v>
      </c>
      <c r="SD26" s="71">
        <v>1</v>
      </c>
      <c r="SE26" s="71">
        <v>0</v>
      </c>
      <c r="SF26" s="71">
        <v>1</v>
      </c>
      <c r="SG26" s="71">
        <v>0</v>
      </c>
      <c r="SH26" s="71">
        <v>0</v>
      </c>
    </row>
    <row r="27" spans="1:502">
      <c r="A27" s="16" t="s">
        <v>2108</v>
      </c>
      <c r="B27" s="70">
        <v>19</v>
      </c>
      <c r="C27" s="70">
        <v>19</v>
      </c>
      <c r="D27" s="70">
        <v>1</v>
      </c>
      <c r="E27" s="70">
        <v>2022</v>
      </c>
      <c r="F27" s="70" t="s">
        <v>161</v>
      </c>
      <c r="G27" s="1073" t="s">
        <v>2089</v>
      </c>
      <c r="H27" s="70" t="s">
        <v>2090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2109</v>
      </c>
      <c r="B28" s="70">
        <v>20</v>
      </c>
      <c r="C28" s="70">
        <v>20</v>
      </c>
      <c r="D28" s="70">
        <v>1</v>
      </c>
      <c r="E28" s="70">
        <v>2023</v>
      </c>
      <c r="F28" s="70" t="s">
        <v>1539</v>
      </c>
      <c r="G28" s="1073" t="s">
        <v>2089</v>
      </c>
      <c r="H28" s="70" t="s">
        <v>2090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2110</v>
      </c>
      <c r="B29" s="70">
        <v>21</v>
      </c>
      <c r="C29" s="70">
        <v>21</v>
      </c>
      <c r="D29" s="70">
        <v>1</v>
      </c>
      <c r="E29" s="70">
        <v>2024</v>
      </c>
      <c r="F29" s="70" t="s">
        <v>1585</v>
      </c>
      <c r="G29" s="1073" t="s">
        <v>2089</v>
      </c>
      <c r="H29" s="70" t="s">
        <v>2090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2223</v>
      </c>
      <c r="G30" s="1073" t="s">
        <v>2089</v>
      </c>
      <c r="H30" s="70" t="s">
        <v>2090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2224</v>
      </c>
      <c r="G31" s="1073" t="s">
        <v>2089</v>
      </c>
      <c r="H31" s="70" t="s">
        <v>2090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2225</v>
      </c>
      <c r="G32" s="1073" t="s">
        <v>2089</v>
      </c>
      <c r="H32" s="70" t="s">
        <v>2090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2226</v>
      </c>
      <c r="G33" s="1073" t="s">
        <v>2089</v>
      </c>
      <c r="H33" s="70" t="s">
        <v>2090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2227</v>
      </c>
      <c r="G34" s="1073" t="s">
        <v>2089</v>
      </c>
      <c r="H34" s="70" t="s">
        <v>2090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2228</v>
      </c>
      <c r="G35" s="1073" t="s">
        <v>2089</v>
      </c>
      <c r="H35" s="70" t="s">
        <v>2090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1585</v>
      </c>
      <c r="G10" s="1073" t="s">
        <v>2435</v>
      </c>
      <c r="H10" s="70" t="s">
        <v>2436</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1585</v>
      </c>
      <c r="G11" s="1073" t="s">
        <v>2355</v>
      </c>
      <c r="H11" s="70" t="s">
        <v>2356</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1585</v>
      </c>
      <c r="G12" s="1073" t="s">
        <v>2479</v>
      </c>
      <c r="H12" s="70" t="s">
        <v>2480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2087</v>
      </c>
      <c r="B13" s="70">
        <v>5</v>
      </c>
      <c r="C13" s="70">
        <v>18</v>
      </c>
      <c r="D13" s="70">
        <v>5</v>
      </c>
      <c r="E13" s="70">
        <v>2024</v>
      </c>
      <c r="F13" s="70" t="s">
        <v>1585</v>
      </c>
      <c r="G13" s="1073" t="s">
        <v>2066</v>
      </c>
      <c r="H13" s="70" t="s">
        <v>2067</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2446</v>
      </c>
      <c r="B14" s="70">
        <v>6</v>
      </c>
      <c r="C14" s="70">
        <v>18</v>
      </c>
      <c r="D14" s="70">
        <v>6</v>
      </c>
      <c r="E14" s="70">
        <v>2024</v>
      </c>
      <c r="F14" s="70" t="s">
        <v>1585</v>
      </c>
      <c r="G14" s="1073" t="s">
        <v>2443</v>
      </c>
      <c r="H14" s="70" t="s">
        <v>2444</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2221</v>
      </c>
      <c r="B15" s="70">
        <v>7</v>
      </c>
      <c r="C15" s="70">
        <v>18</v>
      </c>
      <c r="D15" s="70">
        <v>7</v>
      </c>
      <c r="E15" s="70">
        <v>2024</v>
      </c>
      <c r="F15" s="70" t="s">
        <v>1585</v>
      </c>
      <c r="G15" s="1073" t="s">
        <v>2200</v>
      </c>
      <c r="H15" s="70" t="s">
        <v>2201</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2470</v>
      </c>
      <c r="B16" s="70">
        <v>8</v>
      </c>
      <c r="C16" s="70">
        <v>18</v>
      </c>
      <c r="D16" s="70">
        <v>8</v>
      </c>
      <c r="E16" s="70">
        <v>2024</v>
      </c>
      <c r="F16" s="70" t="s">
        <v>1585</v>
      </c>
      <c r="G16" s="1073" t="s">
        <v>2467</v>
      </c>
      <c r="H16" s="70" t="s">
        <v>2468</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2110</v>
      </c>
      <c r="B17" s="70">
        <v>9</v>
      </c>
      <c r="C17" s="70">
        <v>18</v>
      </c>
      <c r="D17" s="70">
        <v>9</v>
      </c>
      <c r="E17" s="70">
        <v>2024</v>
      </c>
      <c r="F17" s="70" t="s">
        <v>1585</v>
      </c>
      <c r="G17" s="1073" t="s">
        <v>2089</v>
      </c>
      <c r="H17" s="70" t="s">
        <v>2090</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2366</v>
      </c>
      <c r="B18" s="70">
        <v>10</v>
      </c>
      <c r="C18" s="70">
        <v>18</v>
      </c>
      <c r="D18" s="70">
        <v>10</v>
      </c>
      <c r="E18" s="70">
        <v>2024</v>
      </c>
      <c r="F18" s="70" t="s">
        <v>1585</v>
      </c>
      <c r="G18" s="1073" t="s">
        <v>2363</v>
      </c>
      <c r="H18" s="70" t="s">
        <v>2364</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1585</v>
      </c>
      <c r="G19" s="1073" t="s">
        <v>2411</v>
      </c>
      <c r="H19" s="70" t="s">
        <v>2412</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1995</v>
      </c>
      <c r="B20" s="70">
        <v>12</v>
      </c>
      <c r="C20" s="70">
        <v>18</v>
      </c>
      <c r="D20" s="70">
        <v>12</v>
      </c>
      <c r="E20" s="70">
        <v>2024</v>
      </c>
      <c r="F20" s="70" t="s">
        <v>1585</v>
      </c>
      <c r="G20" s="1073" t="s">
        <v>1974</v>
      </c>
      <c r="H20" s="70" t="s">
        <v>1975</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1585</v>
      </c>
      <c r="G21" s="1073" t="s">
        <v>2375</v>
      </c>
      <c r="H21" s="70" t="s">
        <v>2376</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1585</v>
      </c>
      <c r="G22" s="1073" t="s">
        <v>2399</v>
      </c>
      <c r="H22" s="70" t="s">
        <v>2400</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2510</v>
      </c>
      <c r="B23" s="70">
        <v>15</v>
      </c>
      <c r="C23" s="70">
        <v>18</v>
      </c>
      <c r="D23" s="70">
        <v>15</v>
      </c>
      <c r="E23" s="70">
        <v>2024</v>
      </c>
      <c r="F23" s="70" t="s">
        <v>1585</v>
      </c>
      <c r="G23" s="1073" t="s">
        <v>2507</v>
      </c>
      <c r="H23" s="70" t="s">
        <v>2508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1585</v>
      </c>
      <c r="G24" s="1073" t="s">
        <v>2319</v>
      </c>
      <c r="H24" s="70" t="s">
        <v>2320</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1585</v>
      </c>
      <c r="G25" s="1073" t="s">
        <v>2339</v>
      </c>
      <c r="H25" s="70" t="s">
        <v>2340</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1585</v>
      </c>
      <c r="G26" s="1073" t="s">
        <v>2335</v>
      </c>
      <c r="H26" s="70" t="s">
        <v>2336</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2426</v>
      </c>
      <c r="B27" s="70">
        <v>19</v>
      </c>
      <c r="C27" s="70">
        <v>18</v>
      </c>
      <c r="D27" s="70">
        <v>19</v>
      </c>
      <c r="E27" s="70">
        <v>2024</v>
      </c>
      <c r="F27" s="70" t="s">
        <v>1585</v>
      </c>
      <c r="G27" s="1073" t="s">
        <v>2423</v>
      </c>
      <c r="H27" s="70" t="s">
        <v>2424</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1585</v>
      </c>
      <c r="G28" s="1073" t="s">
        <v>2503</v>
      </c>
      <c r="H28" s="70" t="s">
        <v>2504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1585</v>
      </c>
      <c r="G29" s="1073" t="s">
        <v>2371</v>
      </c>
      <c r="H29" s="70" t="s">
        <v>2372</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1585</v>
      </c>
      <c r="G30" s="1073" t="s">
        <v>2367</v>
      </c>
      <c r="H30" s="70" t="s">
        <v>2368</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2458</v>
      </c>
      <c r="B31" s="70">
        <v>23</v>
      </c>
      <c r="C31" s="70">
        <v>18</v>
      </c>
      <c r="D31" s="70">
        <v>23</v>
      </c>
      <c r="E31" s="70">
        <v>2024</v>
      </c>
      <c r="F31" s="70" t="s">
        <v>1585</v>
      </c>
      <c r="G31" s="1073" t="s">
        <v>2455</v>
      </c>
      <c r="H31" s="70" t="s">
        <v>2456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2478</v>
      </c>
      <c r="B32" s="70">
        <v>24</v>
      </c>
      <c r="C32" s="70">
        <v>18</v>
      </c>
      <c r="D32" s="70">
        <v>24</v>
      </c>
      <c r="E32" s="70">
        <v>2024</v>
      </c>
      <c r="F32" s="70" t="s">
        <v>1585</v>
      </c>
      <c r="G32" s="1073" t="s">
        <v>2475</v>
      </c>
      <c r="H32" s="70" t="s">
        <v>2476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2518</v>
      </c>
      <c r="B33" s="70">
        <v>25</v>
      </c>
      <c r="C33" s="70">
        <v>18</v>
      </c>
      <c r="D33" s="70">
        <v>25</v>
      </c>
      <c r="E33" s="70">
        <v>2024</v>
      </c>
      <c r="F33" s="70" t="s">
        <v>1585</v>
      </c>
      <c r="G33" s="1073" t="s">
        <v>2515</v>
      </c>
      <c r="H33" s="70" t="s">
        <v>2516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1585</v>
      </c>
      <c r="G34" s="1073" t="s">
        <v>2439</v>
      </c>
      <c r="H34" s="70" t="s">
        <v>2440</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1585</v>
      </c>
      <c r="G35" s="1073" t="s">
        <v>2323</v>
      </c>
      <c r="H35" s="70" t="s">
        <v>2324</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2498</v>
      </c>
      <c r="B36" s="70">
        <v>28</v>
      </c>
      <c r="C36" s="70">
        <v>18</v>
      </c>
      <c r="D36" s="70">
        <v>28</v>
      </c>
      <c r="E36" s="70">
        <v>2024</v>
      </c>
      <c r="F36" s="70" t="s">
        <v>1585</v>
      </c>
      <c r="G36" s="1073" t="s">
        <v>2495</v>
      </c>
      <c r="H36" s="70" t="s">
        <v>2496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2298</v>
      </c>
      <c r="B37" s="70">
        <v>29</v>
      </c>
      <c r="C37" s="70">
        <v>18</v>
      </c>
      <c r="D37" s="70">
        <v>29</v>
      </c>
      <c r="E37" s="70">
        <v>2024</v>
      </c>
      <c r="F37" s="70" t="s">
        <v>1585</v>
      </c>
      <c r="G37" s="1073" t="s">
        <v>2295</v>
      </c>
      <c r="H37" s="70" t="s">
        <v>2296</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1880</v>
      </c>
      <c r="B38" s="70">
        <v>30</v>
      </c>
      <c r="C38" s="70">
        <v>18</v>
      </c>
      <c r="D38" s="70">
        <v>30</v>
      </c>
      <c r="E38" s="70">
        <v>2024</v>
      </c>
      <c r="F38" s="70" t="s">
        <v>1585</v>
      </c>
      <c r="G38" s="1073" t="s">
        <v>1859</v>
      </c>
      <c r="H38" s="70" t="s">
        <v>1860</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1585</v>
      </c>
      <c r="G39" s="1073" t="s">
        <v>2447</v>
      </c>
      <c r="H39" s="70" t="s">
        <v>2448</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2346</v>
      </c>
      <c r="B40" s="70">
        <v>32</v>
      </c>
      <c r="C40" s="70">
        <v>18</v>
      </c>
      <c r="D40" s="70">
        <v>32</v>
      </c>
      <c r="E40" s="70">
        <v>2024</v>
      </c>
      <c r="F40" s="70" t="s">
        <v>1585</v>
      </c>
      <c r="G40" s="1073" t="s">
        <v>2343</v>
      </c>
      <c r="H40" s="70" t="s">
        <v>2344</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2494</v>
      </c>
      <c r="B41" s="70">
        <v>33</v>
      </c>
      <c r="C41" s="70">
        <v>18</v>
      </c>
      <c r="D41" s="70">
        <v>33</v>
      </c>
      <c r="E41" s="70">
        <v>2024</v>
      </c>
      <c r="F41" s="70" t="s">
        <v>1585</v>
      </c>
      <c r="G41" s="1073" t="s">
        <v>2491</v>
      </c>
      <c r="H41" s="70" t="s">
        <v>2492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1585</v>
      </c>
      <c r="G42" s="1073" t="s">
        <v>2347</v>
      </c>
      <c r="H42" s="70" t="s">
        <v>2348</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2314</v>
      </c>
      <c r="B43" s="70">
        <v>35</v>
      </c>
      <c r="C43" s="70">
        <v>18</v>
      </c>
      <c r="D43" s="70">
        <v>35</v>
      </c>
      <c r="E43" s="70">
        <v>2024</v>
      </c>
      <c r="F43" s="70" t="s">
        <v>1585</v>
      </c>
      <c r="G43" s="1073" t="s">
        <v>2311</v>
      </c>
      <c r="H43" s="70" t="s">
        <v>2312</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1585</v>
      </c>
      <c r="G44" s="1073" t="s">
        <v>2387</v>
      </c>
      <c r="H44" s="70" t="s">
        <v>2388</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1585</v>
      </c>
      <c r="G45" s="1073" t="s">
        <v>2331</v>
      </c>
      <c r="H45" s="70" t="s">
        <v>2332</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1585</v>
      </c>
      <c r="G46" s="1073" t="s">
        <v>2427</v>
      </c>
      <c r="H46" s="70" t="s">
        <v>2428</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2330</v>
      </c>
      <c r="B47" s="70">
        <v>39</v>
      </c>
      <c r="C47" s="70">
        <v>18</v>
      </c>
      <c r="D47" s="70">
        <v>39</v>
      </c>
      <c r="E47" s="70">
        <v>2024</v>
      </c>
      <c r="F47" s="70" t="s">
        <v>1585</v>
      </c>
      <c r="G47" s="1073" t="s">
        <v>2327</v>
      </c>
      <c r="H47" s="70" t="s">
        <v>2328</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2382</v>
      </c>
      <c r="B48" s="70">
        <v>40</v>
      </c>
      <c r="C48" s="70">
        <v>18</v>
      </c>
      <c r="D48" s="70">
        <v>40</v>
      </c>
      <c r="E48" s="70">
        <v>2024</v>
      </c>
      <c r="F48" s="70" t="s">
        <v>1585</v>
      </c>
      <c r="G48" s="1073" t="s">
        <v>2379</v>
      </c>
      <c r="H48" s="70" t="s">
        <v>2380</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1585</v>
      </c>
      <c r="G49" s="1073" t="s">
        <v>2451</v>
      </c>
      <c r="H49" s="70" t="s">
        <v>2452</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1972</v>
      </c>
      <c r="B50" s="70">
        <v>42</v>
      </c>
      <c r="C50" s="70">
        <v>18</v>
      </c>
      <c r="D50" s="70">
        <v>42</v>
      </c>
      <c r="E50" s="70">
        <v>2024</v>
      </c>
      <c r="F50" s="70" t="s">
        <v>1585</v>
      </c>
      <c r="G50" s="1073" t="s">
        <v>1951</v>
      </c>
      <c r="H50" s="70" t="s">
        <v>1952</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1585</v>
      </c>
      <c r="G51" s="1073" t="s">
        <v>2499</v>
      </c>
      <c r="H51" s="70" t="s">
        <v>2500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1585</v>
      </c>
      <c r="G52" s="1073" t="s">
        <v>2415</v>
      </c>
      <c r="H52" s="70" t="s">
        <v>2416</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1585</v>
      </c>
      <c r="G53" s="1073" t="s">
        <v>2395</v>
      </c>
      <c r="H53" s="70" t="s">
        <v>2396</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2354</v>
      </c>
      <c r="B54" s="70">
        <v>46</v>
      </c>
      <c r="C54" s="70">
        <v>18</v>
      </c>
      <c r="D54" s="70">
        <v>46</v>
      </c>
      <c r="E54" s="70">
        <v>2024</v>
      </c>
      <c r="F54" s="70" t="s">
        <v>1585</v>
      </c>
      <c r="G54" s="1073" t="s">
        <v>2351</v>
      </c>
      <c r="H54" s="70" t="s">
        <v>2352</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2486</v>
      </c>
      <c r="B55" s="70">
        <v>47</v>
      </c>
      <c r="C55" s="70">
        <v>18</v>
      </c>
      <c r="D55" s="70">
        <v>47</v>
      </c>
      <c r="E55" s="70">
        <v>2024</v>
      </c>
      <c r="F55" s="70" t="s">
        <v>1585</v>
      </c>
      <c r="G55" s="1073" t="s">
        <v>2483</v>
      </c>
      <c r="H55" s="70" t="s">
        <v>2484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2474</v>
      </c>
      <c r="B56" s="70">
        <v>48</v>
      </c>
      <c r="C56" s="70">
        <v>18</v>
      </c>
      <c r="D56" s="70">
        <v>48</v>
      </c>
      <c r="E56" s="70">
        <v>2024</v>
      </c>
      <c r="F56" s="70" t="s">
        <v>1585</v>
      </c>
      <c r="G56" s="1073" t="s">
        <v>2471</v>
      </c>
      <c r="H56" s="70" t="s">
        <v>2472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2466</v>
      </c>
      <c r="B57" s="70">
        <v>49</v>
      </c>
      <c r="C57" s="70">
        <v>18</v>
      </c>
      <c r="D57" s="70">
        <v>49</v>
      </c>
      <c r="E57" s="70">
        <v>2024</v>
      </c>
      <c r="F57" s="70" t="s">
        <v>1585</v>
      </c>
      <c r="G57" s="1073" t="s">
        <v>2463</v>
      </c>
      <c r="H57" s="70" t="s">
        <v>2464</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2422</v>
      </c>
      <c r="B58" s="70">
        <v>50</v>
      </c>
      <c r="C58" s="70">
        <v>18</v>
      </c>
      <c r="D58" s="70">
        <v>50</v>
      </c>
      <c r="E58" s="70">
        <v>2024</v>
      </c>
      <c r="F58" s="70" t="s">
        <v>1585</v>
      </c>
      <c r="G58" s="1073" t="s">
        <v>2419</v>
      </c>
      <c r="H58" s="70" t="s">
        <v>2420</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2410</v>
      </c>
      <c r="B59" s="70">
        <v>51</v>
      </c>
      <c r="C59" s="70">
        <v>18</v>
      </c>
      <c r="D59" s="70">
        <v>51</v>
      </c>
      <c r="E59" s="70">
        <v>2024</v>
      </c>
      <c r="F59" s="70" t="s">
        <v>1585</v>
      </c>
      <c r="G59" s="1073" t="s">
        <v>2407</v>
      </c>
      <c r="H59" s="70" t="s">
        <v>2408</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2310</v>
      </c>
      <c r="B60" s="70">
        <v>52</v>
      </c>
      <c r="C60" s="70">
        <v>18</v>
      </c>
      <c r="D60" s="70">
        <v>52</v>
      </c>
      <c r="E60" s="70">
        <v>2024</v>
      </c>
      <c r="F60" s="70" t="s">
        <v>1585</v>
      </c>
      <c r="G60" s="1073" t="s">
        <v>2307</v>
      </c>
      <c r="H60" s="70" t="s">
        <v>2308</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2394</v>
      </c>
      <c r="B61" s="70">
        <v>53</v>
      </c>
      <c r="C61" s="70">
        <v>18</v>
      </c>
      <c r="D61" s="70">
        <v>53</v>
      </c>
      <c r="E61" s="70">
        <v>2024</v>
      </c>
      <c r="F61" s="70" t="s">
        <v>1585</v>
      </c>
      <c r="G61" s="1073" t="s">
        <v>2391</v>
      </c>
      <c r="H61" s="70" t="s">
        <v>2392</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2318</v>
      </c>
      <c r="B62" s="70">
        <v>54</v>
      </c>
      <c r="C62" s="70">
        <v>18</v>
      </c>
      <c r="D62" s="70">
        <v>54</v>
      </c>
      <c r="E62" s="70">
        <v>2024</v>
      </c>
      <c r="F62" s="70" t="s">
        <v>1585</v>
      </c>
      <c r="G62" s="1073" t="s">
        <v>2315</v>
      </c>
      <c r="H62" s="70" t="s">
        <v>2316</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2514</v>
      </c>
      <c r="B63" s="70">
        <v>55</v>
      </c>
      <c r="C63" s="70">
        <v>18</v>
      </c>
      <c r="D63" s="70">
        <v>55</v>
      </c>
      <c r="E63" s="70">
        <v>2024</v>
      </c>
      <c r="F63" s="70" t="s">
        <v>1585</v>
      </c>
      <c r="G63" s="1073" t="s">
        <v>2511</v>
      </c>
      <c r="H63" s="70" t="s">
        <v>2512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1585</v>
      </c>
      <c r="G64" s="1073" t="s">
        <v>2431</v>
      </c>
      <c r="H64" s="70" t="s">
        <v>2432</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2362</v>
      </c>
      <c r="B65" s="70">
        <v>57</v>
      </c>
      <c r="C65" s="70">
        <v>18</v>
      </c>
      <c r="D65" s="70">
        <v>57</v>
      </c>
      <c r="E65" s="70">
        <v>2024</v>
      </c>
      <c r="F65" s="70" t="s">
        <v>1585</v>
      </c>
      <c r="G65" s="1073" t="s">
        <v>2359</v>
      </c>
      <c r="H65" s="70" t="s">
        <v>2360</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2462</v>
      </c>
      <c r="B66" s="70">
        <v>58</v>
      </c>
      <c r="C66" s="70">
        <v>18</v>
      </c>
      <c r="D66" s="70">
        <v>58</v>
      </c>
      <c r="E66" s="70">
        <v>2024</v>
      </c>
      <c r="F66" s="70" t="s">
        <v>1585</v>
      </c>
      <c r="G66" s="1073" t="s">
        <v>2459</v>
      </c>
      <c r="H66" s="70" t="s">
        <v>2460</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2306</v>
      </c>
      <c r="B67" s="70">
        <v>59</v>
      </c>
      <c r="C67" s="70">
        <v>18</v>
      </c>
      <c r="D67" s="70">
        <v>59</v>
      </c>
      <c r="E67" s="70">
        <v>2024</v>
      </c>
      <c r="F67" s="70" t="s">
        <v>1585</v>
      </c>
      <c r="G67" s="1073" t="s">
        <v>2303</v>
      </c>
      <c r="H67" s="70" t="s">
        <v>2304</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1585</v>
      </c>
      <c r="G68" s="1073" t="s">
        <v>2403</v>
      </c>
      <c r="H68" s="70" t="s">
        <v>2404</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2490</v>
      </c>
      <c r="B69" s="70">
        <v>61</v>
      </c>
      <c r="C69" s="70">
        <v>18</v>
      </c>
      <c r="D69" s="70">
        <v>61</v>
      </c>
      <c r="E69" s="70">
        <v>2024</v>
      </c>
      <c r="F69" s="70" t="s">
        <v>1585</v>
      </c>
      <c r="G69" s="1073" t="s">
        <v>2487</v>
      </c>
      <c r="H69" s="70" t="s">
        <v>2488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1585</v>
      </c>
      <c r="G70" s="1073" t="s">
        <v>2383</v>
      </c>
      <c r="H70" s="70" t="s">
        <v>2384</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2302</v>
      </c>
      <c r="B71" s="70">
        <v>63</v>
      </c>
      <c r="C71" s="70">
        <v>18</v>
      </c>
      <c r="D71" s="70">
        <v>63</v>
      </c>
      <c r="E71" s="70">
        <v>2024</v>
      </c>
      <c r="F71" s="70" t="s">
        <v>1585</v>
      </c>
      <c r="G71" s="1073" t="s">
        <v>2299</v>
      </c>
      <c r="H71" s="70" t="s">
        <v>2300</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2085</v>
      </c>
      <c r="B193" s="70">
        <v>185</v>
      </c>
      <c r="C193" s="70">
        <v>16</v>
      </c>
      <c r="D193" s="70">
        <v>5</v>
      </c>
      <c r="E193" s="70">
        <v>2022</v>
      </c>
      <c r="F193" s="70" t="s">
        <v>161</v>
      </c>
      <c r="G193" s="1073" t="s">
        <v>2066</v>
      </c>
      <c r="H193" s="70" t="s">
        <v>2067</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2445</v>
      </c>
      <c r="B194" s="70">
        <v>186</v>
      </c>
      <c r="C194" s="70">
        <v>16</v>
      </c>
      <c r="D194" s="70">
        <v>6</v>
      </c>
      <c r="E194" s="70">
        <v>2022</v>
      </c>
      <c r="F194" s="70" t="s">
        <v>161</v>
      </c>
      <c r="G194" s="1073" t="s">
        <v>2443</v>
      </c>
      <c r="H194" s="70" t="s">
        <v>2444</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2219</v>
      </c>
      <c r="B195" s="70">
        <v>187</v>
      </c>
      <c r="C195" s="70">
        <v>16</v>
      </c>
      <c r="D195" s="70">
        <v>7</v>
      </c>
      <c r="E195" s="70">
        <v>2022</v>
      </c>
      <c r="F195" s="70" t="s">
        <v>161</v>
      </c>
      <c r="G195" s="1073" t="s">
        <v>2200</v>
      </c>
      <c r="H195" s="70" t="s">
        <v>2201</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2469</v>
      </c>
      <c r="B196" s="70">
        <v>188</v>
      </c>
      <c r="C196" s="70">
        <v>16</v>
      </c>
      <c r="D196" s="70">
        <v>8</v>
      </c>
      <c r="E196" s="70">
        <v>2022</v>
      </c>
      <c r="F196" s="70" t="s">
        <v>161</v>
      </c>
      <c r="G196" s="1073" t="s">
        <v>2467</v>
      </c>
      <c r="H196" s="70" t="s">
        <v>2468</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2108</v>
      </c>
      <c r="B197" s="70">
        <v>189</v>
      </c>
      <c r="C197" s="70">
        <v>16</v>
      </c>
      <c r="D197" s="70">
        <v>9</v>
      </c>
      <c r="E197" s="70">
        <v>2022</v>
      </c>
      <c r="F197" s="70" t="s">
        <v>161</v>
      </c>
      <c r="G197" s="1073" t="s">
        <v>2089</v>
      </c>
      <c r="H197" s="70" t="s">
        <v>2090</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2365</v>
      </c>
      <c r="B198" s="70">
        <v>190</v>
      </c>
      <c r="C198" s="70">
        <v>16</v>
      </c>
      <c r="D198" s="70">
        <v>10</v>
      </c>
      <c r="E198" s="70">
        <v>2022</v>
      </c>
      <c r="F198" s="70" t="s">
        <v>161</v>
      </c>
      <c r="G198" s="1073" t="s">
        <v>2363</v>
      </c>
      <c r="H198" s="70" t="s">
        <v>2364</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1993</v>
      </c>
      <c r="B200" s="70">
        <v>192</v>
      </c>
      <c r="C200" s="70">
        <v>16</v>
      </c>
      <c r="D200" s="70">
        <v>12</v>
      </c>
      <c r="E200" s="70">
        <v>2022</v>
      </c>
      <c r="F200" s="70" t="s">
        <v>161</v>
      </c>
      <c r="G200" s="1073" t="s">
        <v>1974</v>
      </c>
      <c r="H200" s="70" t="s">
        <v>1975</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2509</v>
      </c>
      <c r="B203" s="70">
        <v>195</v>
      </c>
      <c r="C203" s="70">
        <v>16</v>
      </c>
      <c r="D203" s="70">
        <v>15</v>
      </c>
      <c r="E203" s="70">
        <v>2022</v>
      </c>
      <c r="F203" s="70" t="s">
        <v>161</v>
      </c>
      <c r="G203" s="1073" t="s">
        <v>2507</v>
      </c>
      <c r="H203" s="70" t="s">
        <v>2508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2425</v>
      </c>
      <c r="B207" s="70">
        <v>199</v>
      </c>
      <c r="C207" s="70">
        <v>16</v>
      </c>
      <c r="D207" s="70">
        <v>19</v>
      </c>
      <c r="E207" s="70">
        <v>2022</v>
      </c>
      <c r="F207" s="70" t="s">
        <v>161</v>
      </c>
      <c r="G207" s="1073" t="s">
        <v>2423</v>
      </c>
      <c r="H207" s="70" t="s">
        <v>2424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2457</v>
      </c>
      <c r="B211" s="70">
        <v>203</v>
      </c>
      <c r="C211" s="70">
        <v>16</v>
      </c>
      <c r="D211" s="70">
        <v>23</v>
      </c>
      <c r="E211" s="70">
        <v>2022</v>
      </c>
      <c r="F211" s="70" t="s">
        <v>161</v>
      </c>
      <c r="G211" s="1073" t="s">
        <v>2455</v>
      </c>
      <c r="H211" s="70" t="s">
        <v>2456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2477</v>
      </c>
      <c r="B212" s="70">
        <v>204</v>
      </c>
      <c r="C212" s="70">
        <v>16</v>
      </c>
      <c r="D212" s="70">
        <v>24</v>
      </c>
      <c r="E212" s="70">
        <v>2022</v>
      </c>
      <c r="F212" s="70" t="s">
        <v>161</v>
      </c>
      <c r="G212" s="1073" t="s">
        <v>2475</v>
      </c>
      <c r="H212" s="70" t="s">
        <v>2476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2517</v>
      </c>
      <c r="B213" s="70">
        <v>205</v>
      </c>
      <c r="C213" s="70">
        <v>16</v>
      </c>
      <c r="D213" s="70">
        <v>25</v>
      </c>
      <c r="E213" s="70">
        <v>2022</v>
      </c>
      <c r="F213" s="70" t="s">
        <v>161</v>
      </c>
      <c r="G213" s="1073" t="s">
        <v>2515</v>
      </c>
      <c r="H213" s="70" t="s">
        <v>2516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2439</v>
      </c>
      <c r="H214" s="70" t="s">
        <v>2440</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2497</v>
      </c>
      <c r="B216" s="70">
        <v>208</v>
      </c>
      <c r="C216" s="70">
        <v>16</v>
      </c>
      <c r="D216" s="70">
        <v>28</v>
      </c>
      <c r="E216" s="70">
        <v>2022</v>
      </c>
      <c r="F216" s="70" t="s">
        <v>161</v>
      </c>
      <c r="G216" s="1073" t="s">
        <v>2495</v>
      </c>
      <c r="H216" s="70" t="s">
        <v>2496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2297</v>
      </c>
      <c r="B217" s="70">
        <v>209</v>
      </c>
      <c r="C217" s="70">
        <v>16</v>
      </c>
      <c r="D217" s="70">
        <v>29</v>
      </c>
      <c r="E217" s="70">
        <v>2022</v>
      </c>
      <c r="F217" s="70" t="s">
        <v>161</v>
      </c>
      <c r="G217" s="1073" t="s">
        <v>2295</v>
      </c>
      <c r="H217" s="70" t="s">
        <v>2296</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1878</v>
      </c>
      <c r="B218" s="70">
        <v>210</v>
      </c>
      <c r="C218" s="70">
        <v>16</v>
      </c>
      <c r="D218" s="70">
        <v>30</v>
      </c>
      <c r="E218" s="70">
        <v>2022</v>
      </c>
      <c r="F218" s="70" t="s">
        <v>161</v>
      </c>
      <c r="G218" s="1073" t="s">
        <v>1859</v>
      </c>
      <c r="H218" s="70" t="s">
        <v>1860</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2345</v>
      </c>
      <c r="B220" s="70">
        <v>212</v>
      </c>
      <c r="C220" s="70">
        <v>16</v>
      </c>
      <c r="D220" s="70">
        <v>32</v>
      </c>
      <c r="E220" s="70">
        <v>2022</v>
      </c>
      <c r="F220" s="70" t="s">
        <v>161</v>
      </c>
      <c r="G220" s="1073" t="s">
        <v>2343</v>
      </c>
      <c r="H220" s="70" t="s">
        <v>2344</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2493</v>
      </c>
      <c r="B221" s="70">
        <v>213</v>
      </c>
      <c r="C221" s="70">
        <v>16</v>
      </c>
      <c r="D221" s="70">
        <v>33</v>
      </c>
      <c r="E221" s="70">
        <v>2022</v>
      </c>
      <c r="F221" s="70" t="s">
        <v>161</v>
      </c>
      <c r="G221" s="1073" t="s">
        <v>2491</v>
      </c>
      <c r="H221" s="70" t="s">
        <v>2492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2347</v>
      </c>
      <c r="H222" s="70" t="s">
        <v>2348</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2313</v>
      </c>
      <c r="B223" s="70">
        <v>215</v>
      </c>
      <c r="C223" s="70">
        <v>16</v>
      </c>
      <c r="D223" s="70">
        <v>35</v>
      </c>
      <c r="E223" s="70">
        <v>2022</v>
      </c>
      <c r="F223" s="70" t="s">
        <v>161</v>
      </c>
      <c r="G223" s="1073" t="s">
        <v>2311</v>
      </c>
      <c r="H223" s="70" t="s">
        <v>2312</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2329</v>
      </c>
      <c r="B227" s="70">
        <v>219</v>
      </c>
      <c r="C227" s="70">
        <v>16</v>
      </c>
      <c r="D227" s="70">
        <v>39</v>
      </c>
      <c r="E227" s="70">
        <v>2022</v>
      </c>
      <c r="F227" s="70" t="s">
        <v>161</v>
      </c>
      <c r="G227" s="1073" t="s">
        <v>2327</v>
      </c>
      <c r="H227" s="70" t="s">
        <v>2328</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2381</v>
      </c>
      <c r="B228" s="70">
        <v>220</v>
      </c>
      <c r="C228" s="70">
        <v>16</v>
      </c>
      <c r="D228" s="70">
        <v>40</v>
      </c>
      <c r="E228" s="70">
        <v>2022</v>
      </c>
      <c r="F228" s="70" t="s">
        <v>161</v>
      </c>
      <c r="G228" s="1073" t="s">
        <v>2379</v>
      </c>
      <c r="H228" s="70" t="s">
        <v>2380</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1970</v>
      </c>
      <c r="B230" s="70">
        <v>222</v>
      </c>
      <c r="C230" s="70">
        <v>16</v>
      </c>
      <c r="D230" s="70">
        <v>42</v>
      </c>
      <c r="E230" s="70">
        <v>2022</v>
      </c>
      <c r="F230" s="70" t="s">
        <v>161</v>
      </c>
      <c r="G230" s="1073" t="s">
        <v>1951</v>
      </c>
      <c r="H230" s="70" t="s">
        <v>1952</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2353</v>
      </c>
      <c r="B234" s="70">
        <v>226</v>
      </c>
      <c r="C234" s="70">
        <v>16</v>
      </c>
      <c r="D234" s="70">
        <v>46</v>
      </c>
      <c r="E234" s="70">
        <v>2022</v>
      </c>
      <c r="F234" s="70" t="s">
        <v>161</v>
      </c>
      <c r="G234" s="1073" t="s">
        <v>2351</v>
      </c>
      <c r="H234" s="70" t="s">
        <v>2352</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2485</v>
      </c>
      <c r="B235" s="70">
        <v>227</v>
      </c>
      <c r="C235" s="70">
        <v>16</v>
      </c>
      <c r="D235" s="70">
        <v>47</v>
      </c>
      <c r="E235" s="70">
        <v>2022</v>
      </c>
      <c r="F235" s="70" t="s">
        <v>161</v>
      </c>
      <c r="G235" s="1073" t="s">
        <v>2483</v>
      </c>
      <c r="H235" s="70" t="s">
        <v>2484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2473</v>
      </c>
      <c r="B236" s="70">
        <v>228</v>
      </c>
      <c r="C236" s="70">
        <v>16</v>
      </c>
      <c r="D236" s="70">
        <v>48</v>
      </c>
      <c r="E236" s="70">
        <v>2022</v>
      </c>
      <c r="F236" s="70" t="s">
        <v>161</v>
      </c>
      <c r="G236" s="1073" t="s">
        <v>2471</v>
      </c>
      <c r="H236" s="70" t="s">
        <v>2472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2465</v>
      </c>
      <c r="B237" s="70">
        <v>229</v>
      </c>
      <c r="C237" s="70">
        <v>16</v>
      </c>
      <c r="D237" s="70">
        <v>49</v>
      </c>
      <c r="E237" s="70">
        <v>2022</v>
      </c>
      <c r="F237" s="70" t="s">
        <v>161</v>
      </c>
      <c r="G237" s="1073" t="s">
        <v>2463</v>
      </c>
      <c r="H237" s="70" t="s">
        <v>2464</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2421</v>
      </c>
      <c r="B238" s="70">
        <v>230</v>
      </c>
      <c r="C238" s="70">
        <v>16</v>
      </c>
      <c r="D238" s="70">
        <v>50</v>
      </c>
      <c r="E238" s="70">
        <v>2022</v>
      </c>
      <c r="F238" s="70" t="s">
        <v>161</v>
      </c>
      <c r="G238" s="1073" t="s">
        <v>2419</v>
      </c>
      <c r="H238" s="70" t="s">
        <v>2420</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2409</v>
      </c>
      <c r="B239" s="70">
        <v>231</v>
      </c>
      <c r="C239" s="70">
        <v>16</v>
      </c>
      <c r="D239" s="70">
        <v>51</v>
      </c>
      <c r="E239" s="70">
        <v>2022</v>
      </c>
      <c r="F239" s="70" t="s">
        <v>161</v>
      </c>
      <c r="G239" s="1073" t="s">
        <v>2407</v>
      </c>
      <c r="H239" s="70" t="s">
        <v>2408</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2309</v>
      </c>
      <c r="B240" s="70">
        <v>232</v>
      </c>
      <c r="C240" s="70">
        <v>16</v>
      </c>
      <c r="D240" s="70">
        <v>52</v>
      </c>
      <c r="E240" s="70">
        <v>2022</v>
      </c>
      <c r="F240" s="70" t="s">
        <v>161</v>
      </c>
      <c r="G240" s="1073" t="s">
        <v>2307</v>
      </c>
      <c r="H240" s="70" t="s">
        <v>2308</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2393</v>
      </c>
      <c r="B241" s="70">
        <v>233</v>
      </c>
      <c r="C241" s="70">
        <v>16</v>
      </c>
      <c r="D241" s="70">
        <v>53</v>
      </c>
      <c r="E241" s="70">
        <v>2022</v>
      </c>
      <c r="F241" s="70" t="s">
        <v>161</v>
      </c>
      <c r="G241" s="1073" t="s">
        <v>2391</v>
      </c>
      <c r="H241" s="70" t="s">
        <v>2392</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2317</v>
      </c>
      <c r="B242" s="70">
        <v>234</v>
      </c>
      <c r="C242" s="70">
        <v>16</v>
      </c>
      <c r="D242" s="70">
        <v>54</v>
      </c>
      <c r="E242" s="70">
        <v>2022</v>
      </c>
      <c r="F242" s="70" t="s">
        <v>161</v>
      </c>
      <c r="G242" s="1073" t="s">
        <v>2315</v>
      </c>
      <c r="H242" s="70" t="s">
        <v>2316</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2513</v>
      </c>
      <c r="B243" s="70">
        <v>235</v>
      </c>
      <c r="C243" s="70">
        <v>16</v>
      </c>
      <c r="D243" s="70">
        <v>55</v>
      </c>
      <c r="E243" s="70">
        <v>2022</v>
      </c>
      <c r="F243" s="70" t="s">
        <v>161</v>
      </c>
      <c r="G243" s="1073" t="s">
        <v>2511</v>
      </c>
      <c r="H243" s="70" t="s">
        <v>2512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2361</v>
      </c>
      <c r="B245" s="70">
        <v>237</v>
      </c>
      <c r="C245" s="70">
        <v>16</v>
      </c>
      <c r="D245" s="70">
        <v>57</v>
      </c>
      <c r="E245" s="70">
        <v>2022</v>
      </c>
      <c r="F245" s="70" t="s">
        <v>161</v>
      </c>
      <c r="G245" s="1073" t="s">
        <v>2359</v>
      </c>
      <c r="H245" s="70" t="s">
        <v>2360</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2461</v>
      </c>
      <c r="B246" s="70">
        <v>238</v>
      </c>
      <c r="C246" s="70">
        <v>16</v>
      </c>
      <c r="D246" s="70">
        <v>58</v>
      </c>
      <c r="E246" s="70">
        <v>2022</v>
      </c>
      <c r="F246" s="70" t="s">
        <v>161</v>
      </c>
      <c r="G246" s="1073" t="s">
        <v>2459</v>
      </c>
      <c r="H246" s="70" t="s">
        <v>2460</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2305</v>
      </c>
      <c r="B247" s="70">
        <v>239</v>
      </c>
      <c r="C247" s="70">
        <v>16</v>
      </c>
      <c r="D247" s="70">
        <v>59</v>
      </c>
      <c r="E247" s="70">
        <v>2022</v>
      </c>
      <c r="F247" s="70" t="s">
        <v>161</v>
      </c>
      <c r="G247" s="1073" t="s">
        <v>2303</v>
      </c>
      <c r="H247" s="70" t="s">
        <v>2304</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2489</v>
      </c>
      <c r="B249" s="70">
        <v>241</v>
      </c>
      <c r="C249" s="70">
        <v>16</v>
      </c>
      <c r="D249" s="70">
        <v>61</v>
      </c>
      <c r="E249" s="70">
        <v>2022</v>
      </c>
      <c r="F249" s="70" t="s">
        <v>161</v>
      </c>
      <c r="G249" s="1073" t="s">
        <v>2487</v>
      </c>
      <c r="H249" s="70" t="s">
        <v>2488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2301</v>
      </c>
      <c r="B251" s="70">
        <v>243</v>
      </c>
      <c r="C251" s="70">
        <v>16</v>
      </c>
      <c r="D251" s="70">
        <v>63</v>
      </c>
      <c r="E251" s="70">
        <v>2022</v>
      </c>
      <c r="F251" s="70" t="s">
        <v>161</v>
      </c>
      <c r="G251" s="1073" t="s">
        <v>2299</v>
      </c>
      <c r="H251" s="70" t="s">
        <v>2300</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2089</v>
      </c>
      <c r="H6" s="77" t="s">
        <v>2090</v>
      </c>
      <c r="I6" s="77" t="s">
        <v>2520</v>
      </c>
      <c r="J6" s="77" t="s">
        <v>2521</v>
      </c>
      <c r="K6" s="1080">
        <v>1</v>
      </c>
      <c r="L6" s="1081">
        <v>16</v>
      </c>
      <c r="M6" s="1044"/>
      <c r="N6" s="988">
        <v>1</v>
      </c>
      <c r="O6" s="77" t="s">
        <v>1563</v>
      </c>
      <c r="P6" s="77" t="s">
        <v>1564</v>
      </c>
      <c r="Q6" s="77" t="s">
        <v>1501</v>
      </c>
      <c r="R6" s="16"/>
      <c r="S6" s="77">
        <v>1</v>
      </c>
      <c r="T6" s="77" t="s">
        <v>2089</v>
      </c>
      <c r="U6" s="77" t="s">
        <v>2090</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2479</v>
      </c>
      <c r="AE9" s="77" t="s">
        <v>2480</v>
      </c>
      <c r="AF9" s="77" t="s">
        <v>1501</v>
      </c>
    </row>
    <row r="10" spans="1:32" ht="12">
      <c r="A10" s="16"/>
      <c r="B10" s="16"/>
      <c r="C10" s="16"/>
      <c r="D10" s="16"/>
      <c r="F10" s="75" t="s">
        <v>1501</v>
      </c>
      <c r="G10" s="76" t="s">
        <v>2089</v>
      </c>
      <c r="H10" s="77" t="s">
        <v>2090</v>
      </c>
      <c r="I10" s="77" t="s">
        <v>2520</v>
      </c>
      <c r="J10" s="77" t="s">
        <v>2521</v>
      </c>
      <c r="K10" s="1079">
        <v>1</v>
      </c>
      <c r="L10" s="1045">
        <v>16</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2066</v>
      </c>
      <c r="AE10" s="77" t="s">
        <v>2067</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2443</v>
      </c>
      <c r="AE11" s="77" t="s">
        <v>2444</v>
      </c>
      <c r="AF11" s="77" t="s">
        <v>1501</v>
      </c>
    </row>
    <row r="12" spans="1:32" ht="12">
      <c r="A12" s="16"/>
      <c r="B12" s="16"/>
      <c r="C12" s="16"/>
      <c r="D12" s="16"/>
      <c r="F12" s="75" t="s">
        <v>1505</v>
      </c>
      <c r="G12" s="76" t="s">
        <v>2089</v>
      </c>
      <c r="H12" s="77"/>
      <c r="I12" s="77" t="s">
        <v>2089</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2200</v>
      </c>
      <c r="AE12" s="77" t="s">
        <v>2201</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2467</v>
      </c>
      <c r="AE13" s="77" t="s">
        <v>2468</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2089</v>
      </c>
      <c r="AE14" s="77" t="s">
        <v>2090</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2363</v>
      </c>
      <c r="AE15" s="77" t="s">
        <v>2364</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1974</v>
      </c>
      <c r="AE17" s="77" t="s">
        <v>1975</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2507</v>
      </c>
      <c r="AE20" s="77" t="s">
        <v>2508</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2423</v>
      </c>
      <c r="AE24" s="77" t="s">
        <v>2424</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2455</v>
      </c>
      <c r="AE28" s="77" t="s">
        <v>2456</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2475</v>
      </c>
      <c r="AE29" s="77" t="s">
        <v>2476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2515</v>
      </c>
      <c r="AE30" s="77" t="s">
        <v>2516</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2439</v>
      </c>
      <c r="AE31" s="77" t="s">
        <v>2440</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2495</v>
      </c>
      <c r="AE33" s="77" t="s">
        <v>2496</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2295</v>
      </c>
      <c r="AE34" s="77" t="s">
        <v>2296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1859</v>
      </c>
      <c r="AE35" s="77" t="s">
        <v>1860</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2343</v>
      </c>
      <c r="AE37" s="77" t="s">
        <v>2344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2491</v>
      </c>
      <c r="AE38" s="77" t="s">
        <v>2492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2348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2311</v>
      </c>
      <c r="AE40" s="77" t="s">
        <v>2312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2327</v>
      </c>
      <c r="AE44" s="77" t="s">
        <v>2328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2379</v>
      </c>
      <c r="AE45" s="77" t="s">
        <v>2380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1951</v>
      </c>
      <c r="AE47" s="77" t="s">
        <v>1952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2351</v>
      </c>
      <c r="AE51" s="77" t="s">
        <v>2352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2483</v>
      </c>
      <c r="AE52" s="77" t="s">
        <v>2484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2471</v>
      </c>
      <c r="AE53" s="77" t="s">
        <v>2472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2463</v>
      </c>
      <c r="AE54" s="77" t="s">
        <v>2464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2419</v>
      </c>
      <c r="AE55" s="77" t="s">
        <v>2420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2407</v>
      </c>
      <c r="AE56" s="77" t="s">
        <v>2408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2307</v>
      </c>
      <c r="AE57" s="77" t="s">
        <v>2308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2391</v>
      </c>
      <c r="AE58" s="77" t="s">
        <v>2392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2315</v>
      </c>
      <c r="AE59" s="77" t="s">
        <v>2316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2511</v>
      </c>
      <c r="AE60" s="77" t="s">
        <v>2512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2359</v>
      </c>
      <c r="AE62" s="77" t="s">
        <v>2360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2459</v>
      </c>
      <c r="AE63" s="77" t="s">
        <v>2460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2303</v>
      </c>
      <c r="AE64" s="77" t="s">
        <v>2304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2487</v>
      </c>
      <c r="AE66" s="77" t="s">
        <v>2488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2299</v>
      </c>
      <c r="AE68" s="77" t="s">
        <v>2300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江戸川区</v>
      </c>
      <c r="K4" s="70" t="str">
        <f>HLOOKUP(K3,比較地域マスタ!$E$5:$L$6,2,0)</f>
        <v>13123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江戸川区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271.64321469780754</v>
      </c>
      <c r="BB5" s="29"/>
      <c r="BC5" s="17"/>
      <c r="BD5" s="1005">
        <f>SUM(BC6:BC8)</f>
        <v>192.81339845394419</v>
      </c>
      <c r="BE5" s="29"/>
      <c r="BF5" s="17"/>
      <c r="BG5" s="1005">
        <f>AK35</f>
        <v>146.39577021516959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227.69384564673649</v>
      </c>
      <c r="BA6" s="17"/>
      <c r="BB6" s="29"/>
      <c r="BC6" s="1005">
        <f>O32</f>
        <v>150.88885291678849</v>
      </c>
      <c r="BD6" s="17"/>
      <c r="BE6" s="29"/>
      <c r="BF6" s="1005">
        <f>AK36</f>
        <v>101.51535895071862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31.877760464340561</v>
      </c>
      <c r="BA7" s="17"/>
      <c r="BB7" s="29"/>
      <c r="BC7" s="1005">
        <f>O33</f>
        <v>35.37616986476398</v>
      </c>
      <c r="BD7" s="17"/>
      <c r="BE7" s="29"/>
      <c r="BF7" s="1005">
        <f t="shared" ref="BF7:BF8" si="0">AK37</f>
        <v>36.294559805052209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12.071608586730489</v>
      </c>
      <c r="BA8" s="17"/>
      <c r="BB8" s="29"/>
      <c r="BC8" s="1005">
        <f>O34</f>
        <v>6.5483756723916908</v>
      </c>
      <c r="BD8" s="17"/>
      <c r="BE8" s="29"/>
      <c r="BF8" s="1005">
        <f t="shared" si="0"/>
        <v>8.5858514593987412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2283.7538685061795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512.53501967688942</v>
      </c>
      <c r="BA9" s="1005">
        <f>AZ9</f>
        <v>512.53501967688942</v>
      </c>
      <c r="BB9" s="29"/>
      <c r="BC9" s="1005">
        <f>O35</f>
        <v>795.56031269839207</v>
      </c>
      <c r="BD9" s="1005">
        <f>BC9</f>
        <v>795.56031269839207</v>
      </c>
      <c r="BE9" s="29"/>
      <c r="BF9" s="1005">
        <f>AK39</f>
        <v>549.18114794493317</v>
      </c>
      <c r="BG9" s="1005">
        <f>AK39</f>
        <v>549.18114794493317</v>
      </c>
      <c r="BH9" s="29"/>
    </row>
    <row r="10" spans="1:62" ht="17.100000000000001" customHeight="1" thickBot="1">
      <c r="B10" s="323"/>
      <c r="C10" s="324"/>
      <c r="D10" s="326"/>
      <c r="E10" s="326"/>
      <c r="F10" s="326"/>
      <c r="G10" s="325"/>
      <c r="H10" s="325"/>
      <c r="I10" s="326"/>
      <c r="J10" s="327"/>
      <c r="K10" s="334"/>
      <c r="L10" s="246" t="s">
        <v>114</v>
      </c>
      <c r="M10" s="246"/>
      <c r="N10" s="563"/>
      <c r="O10" s="906">
        <f>SUM(O11:O13)</f>
        <v>271.64321469780754</v>
      </c>
      <c r="P10" s="453">
        <f t="shared" ref="P10:P22" si="1">O10/$O$9</f>
        <v>0.11894592427138018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771.73298551389485</v>
      </c>
      <c r="BA10" s="1005">
        <f>AZ10</f>
        <v>771.73298551389485</v>
      </c>
      <c r="BB10" s="29"/>
      <c r="BC10" s="1005">
        <f>O36</f>
        <v>944.84940182674859</v>
      </c>
      <c r="BD10" s="1005">
        <f>BC10</f>
        <v>944.84940182674859</v>
      </c>
      <c r="BE10" s="29"/>
      <c r="BF10" s="1005">
        <f>AK40</f>
        <v>819.85707295738791</v>
      </c>
      <c r="BG10" s="1005">
        <f>AK40</f>
        <v>819.85707295738791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227.69384564673649</v>
      </c>
      <c r="P11" s="454">
        <f t="shared" si="1"/>
        <v>9.9701569764903228E-2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687.41244584852939</v>
      </c>
      <c r="BB11" s="29"/>
      <c r="BC11" s="1005"/>
      <c r="BD11" s="1005">
        <f>SUM(BC12:BC14)</f>
        <v>612.81343807377868</v>
      </c>
      <c r="BE11" s="29"/>
      <c r="BF11" s="17"/>
      <c r="BG11" s="1005">
        <f>AK41</f>
        <v>520.51483229895007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31.877760464340561</v>
      </c>
      <c r="P12" s="454">
        <f t="shared" si="1"/>
        <v>1.3958492157997764E-2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649.67281813121394</v>
      </c>
      <c r="BA12" s="17"/>
      <c r="BB12" s="29"/>
      <c r="BC12" s="1005">
        <f>O38</f>
        <v>560.51255669864918</v>
      </c>
      <c r="BD12" s="17"/>
      <c r="BE12" s="29"/>
      <c r="BF12" s="1005">
        <f>AK42</f>
        <v>480.00337356817249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12.071608586730489</v>
      </c>
      <c r="P13" s="454">
        <f t="shared" si="1"/>
        <v>5.285862348479181E-3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37.7396277173154</v>
      </c>
      <c r="BA13" s="17"/>
      <c r="BB13" s="29"/>
      <c r="BC13" s="1005">
        <f>O41</f>
        <v>52.300881375129499</v>
      </c>
      <c r="BD13" s="17"/>
      <c r="BE13" s="29"/>
      <c r="BF13" s="1005">
        <f>AK45</f>
        <v>40.511458730777562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512.53501967688942</v>
      </c>
      <c r="P14" s="453">
        <f t="shared" si="1"/>
        <v>0.22442655784624566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771.73298551389485</v>
      </c>
      <c r="P15" s="453">
        <f t="shared" si="1"/>
        <v>0.33792301182556556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40.430202769058383</v>
      </c>
      <c r="BA15" s="1005">
        <f>AZ15</f>
        <v>40.430202769058383</v>
      </c>
      <c r="BB15" s="29"/>
      <c r="BC15" s="1005">
        <f>O43</f>
        <v>75.234403088379196</v>
      </c>
      <c r="BD15" s="1005">
        <f>BC15</f>
        <v>75.234403088379196</v>
      </c>
      <c r="BE15" s="29"/>
      <c r="BF15" s="1005">
        <f>AK47</f>
        <v>103.0838296772019</v>
      </c>
      <c r="BG15" s="1005">
        <f>AK47</f>
        <v>103.0838296772019</v>
      </c>
      <c r="BH15" s="29"/>
    </row>
    <row r="16" spans="1:62" ht="17.100000000000001" customHeight="1" thickBot="1">
      <c r="B16" s="323"/>
      <c r="C16" s="324"/>
      <c r="D16" s="326"/>
      <c r="E16" s="326"/>
      <c r="F16" s="326"/>
      <c r="G16" s="325"/>
      <c r="H16" s="325"/>
      <c r="I16" s="326"/>
      <c r="J16" s="327"/>
      <c r="K16" s="335"/>
      <c r="L16" s="246" t="s">
        <v>128</v>
      </c>
      <c r="M16" s="344"/>
      <c r="N16" s="345"/>
      <c r="O16" s="906">
        <f>SUM(O18:O21)</f>
        <v>687.41244584852939</v>
      </c>
      <c r="P16" s="453">
        <f t="shared" si="1"/>
        <v>0.30100110845052275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649.67281813121394</v>
      </c>
      <c r="P17" s="454">
        <f t="shared" si="1"/>
        <v>0.28447584789694075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361.37451055210403</v>
      </c>
      <c r="P18" s="454">
        <f t="shared" si="1"/>
        <v>0.15823706553302164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288.29830757910992</v>
      </c>
      <c r="P19" s="454">
        <f t="shared" si="1"/>
        <v>0.12623878236391911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37.7396277173154</v>
      </c>
      <c r="P20" s="454">
        <f t="shared" si="1"/>
        <v>1.6525260553581972E-2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40.430202769058383</v>
      </c>
      <c r="P22" s="612">
        <f t="shared" si="1"/>
        <v>1.7703397606285864E-2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241.76844061956388</v>
      </c>
      <c r="AZ22" s="1005">
        <f t="shared" si="3"/>
        <v>205.40002409070831</v>
      </c>
      <c r="BA22" s="1005">
        <f t="shared" si="3"/>
        <v>239.5666112024449</v>
      </c>
      <c r="BB22" s="1005">
        <f t="shared" si="3"/>
        <v>213.29555590308181</v>
      </c>
      <c r="BC22" s="1005">
        <f t="shared" si="3"/>
        <v>192.81339845394419</v>
      </c>
      <c r="BD22" s="1005">
        <f t="shared" si="3"/>
        <v>195.63790554681373</v>
      </c>
      <c r="BE22" s="1005">
        <f t="shared" si="3"/>
        <v>228.65964038204561</v>
      </c>
      <c r="BF22" s="1005">
        <f t="shared" si="3"/>
        <v>198.44949095332615</v>
      </c>
      <c r="BG22" s="1005">
        <f t="shared" si="3"/>
        <v>188.4886564214365</v>
      </c>
      <c r="BH22" s="1005">
        <f t="shared" si="3"/>
        <v>182.94414328200799</v>
      </c>
      <c r="BI22" s="1005">
        <f t="shared" si="3"/>
        <v>173.2065238100177</v>
      </c>
      <c r="BJ22" s="1005">
        <f t="shared" si="3"/>
        <v>136.83268306907405</v>
      </c>
      <c r="BK22" s="1005">
        <f t="shared" si="3"/>
        <v>167.96049798650878</v>
      </c>
      <c r="BL22" s="1005">
        <f t="shared" si="3"/>
        <v>146.39577021516959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552.01403020243174</v>
      </c>
      <c r="AZ23" s="1005">
        <f t="shared" ref="AZ23:BL23" si="4">Y39</f>
        <v>558.43545593947169</v>
      </c>
      <c r="BA23" s="1005">
        <f t="shared" si="4"/>
        <v>710.11827711654792</v>
      </c>
      <c r="BB23" s="1005">
        <f t="shared" si="4"/>
        <v>747.69343509623548</v>
      </c>
      <c r="BC23" s="1005">
        <f t="shared" si="4"/>
        <v>795.56031269839207</v>
      </c>
      <c r="BD23" s="1005">
        <f t="shared" si="4"/>
        <v>719.02155303787617</v>
      </c>
      <c r="BE23" s="1005">
        <f t="shared" si="4"/>
        <v>764.99536653940652</v>
      </c>
      <c r="BF23" s="1005">
        <f t="shared" si="4"/>
        <v>589.24366298592929</v>
      </c>
      <c r="BG23" s="1005">
        <f t="shared" si="4"/>
        <v>591.16034089114873</v>
      </c>
      <c r="BH23" s="1005">
        <f t="shared" si="4"/>
        <v>586.65275268764594</v>
      </c>
      <c r="BI23" s="1005">
        <f t="shared" si="4"/>
        <v>567.61268945143661</v>
      </c>
      <c r="BJ23" s="1005">
        <f t="shared" si="4"/>
        <v>510.03152533981807</v>
      </c>
      <c r="BK23" s="1005">
        <f t="shared" si="4"/>
        <v>557.85822045648626</v>
      </c>
      <c r="BL23" s="1005">
        <f t="shared" si="4"/>
        <v>549.18114794493317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758.15726459902419</v>
      </c>
      <c r="AZ24" s="1005">
        <f t="shared" ref="AZ24:BL24" si="5">Y40</f>
        <v>772.2841713077637</v>
      </c>
      <c r="BA24" s="1005">
        <f t="shared" si="5"/>
        <v>893.27179461170419</v>
      </c>
      <c r="BB24" s="1005">
        <f t="shared" si="5"/>
        <v>977.88680937599156</v>
      </c>
      <c r="BC24" s="1005">
        <f t="shared" si="5"/>
        <v>944.84940182674859</v>
      </c>
      <c r="BD24" s="1005">
        <f t="shared" si="5"/>
        <v>857.98495564667223</v>
      </c>
      <c r="BE24" s="1005">
        <f t="shared" si="5"/>
        <v>869.65530992370554</v>
      </c>
      <c r="BF24" s="1005">
        <f t="shared" si="5"/>
        <v>837.65108398641462</v>
      </c>
      <c r="BG24" s="1005">
        <f t="shared" si="5"/>
        <v>866.09817411447375</v>
      </c>
      <c r="BH24" s="1005">
        <f t="shared" si="5"/>
        <v>833.14590967078254</v>
      </c>
      <c r="BI24" s="1005">
        <f t="shared" si="5"/>
        <v>789.0544974913455</v>
      </c>
      <c r="BJ24" s="1005">
        <f t="shared" si="5"/>
        <v>795.53107051909899</v>
      </c>
      <c r="BK24" s="1005">
        <f t="shared" si="5"/>
        <v>799.27640667077117</v>
      </c>
      <c r="BL24" s="1005">
        <f t="shared" si="5"/>
        <v>819.85707295738791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631.32317400664897</v>
      </c>
      <c r="AZ25" s="1005">
        <f t="shared" ref="AZ25:BL25" si="6">Y41</f>
        <v>632.53021563026073</v>
      </c>
      <c r="BA25" s="1005">
        <f t="shared" si="6"/>
        <v>621.52867048462269</v>
      </c>
      <c r="BB25" s="1005">
        <f t="shared" si="6"/>
        <v>623.55381977935508</v>
      </c>
      <c r="BC25" s="1005">
        <f t="shared" si="6"/>
        <v>612.81343807377868</v>
      </c>
      <c r="BD25" s="1005">
        <f t="shared" si="6"/>
        <v>598.81447558870832</v>
      </c>
      <c r="BE25" s="1005">
        <f t="shared" si="6"/>
        <v>597.6865121686825</v>
      </c>
      <c r="BF25" s="1005">
        <f t="shared" si="6"/>
        <v>594.06214704671254</v>
      </c>
      <c r="BG25" s="1005">
        <f t="shared" si="6"/>
        <v>587.68663465629129</v>
      </c>
      <c r="BH25" s="1005">
        <f t="shared" si="6"/>
        <v>578.05053040960468</v>
      </c>
      <c r="BI25" s="1005">
        <f t="shared" si="6"/>
        <v>563.87824923713947</v>
      </c>
      <c r="BJ25" s="1005">
        <f t="shared" si="6"/>
        <v>513.3686074460353</v>
      </c>
      <c r="BK25" s="1005">
        <f t="shared" si="6"/>
        <v>511.43878306727231</v>
      </c>
      <c r="BL25" s="1005">
        <f t="shared" si="6"/>
        <v>520.51483229895007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57.272966194677252</v>
      </c>
      <c r="AZ26" s="1005">
        <f t="shared" si="7"/>
        <v>64.372670247455346</v>
      </c>
      <c r="BA26" s="1005">
        <f t="shared" si="7"/>
        <v>66.837068618188937</v>
      </c>
      <c r="BB26" s="1005">
        <f t="shared" si="7"/>
        <v>70.593692235151806</v>
      </c>
      <c r="BC26" s="1005">
        <f t="shared" si="7"/>
        <v>75.234403088379196</v>
      </c>
      <c r="BD26" s="1005">
        <f t="shared" si="7"/>
        <v>71.35744471105069</v>
      </c>
      <c r="BE26" s="1005">
        <f t="shared" si="7"/>
        <v>75.623014518300309</v>
      </c>
      <c r="BF26" s="1005">
        <f t="shared" si="7"/>
        <v>93.633043657791276</v>
      </c>
      <c r="BG26" s="1005">
        <f t="shared" si="7"/>
        <v>99.52222894614485</v>
      </c>
      <c r="BH26" s="1005">
        <f t="shared" si="7"/>
        <v>102.05709471697166</v>
      </c>
      <c r="BI26" s="1005">
        <f t="shared" si="7"/>
        <v>106.48209436470869</v>
      </c>
      <c r="BJ26" s="1005">
        <f t="shared" si="7"/>
        <v>100.65847047962269</v>
      </c>
      <c r="BK26" s="1005">
        <f t="shared" si="7"/>
        <v>96.545251798129911</v>
      </c>
      <c r="BL26" s="1005">
        <f t="shared" si="7"/>
        <v>103.0838296772019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2240.5358756223463</v>
      </c>
      <c r="AZ27" s="1005">
        <f t="shared" si="8"/>
        <v>2233.0225372156597</v>
      </c>
      <c r="BA27" s="1005">
        <f t="shared" si="8"/>
        <v>2531.3224220335082</v>
      </c>
      <c r="BB27" s="1005">
        <f t="shared" si="8"/>
        <v>2633.0233123898156</v>
      </c>
      <c r="BC27" s="1005">
        <f t="shared" si="8"/>
        <v>2621.2709541412428</v>
      </c>
      <c r="BD27" s="1005">
        <f t="shared" si="8"/>
        <v>2442.8163345311214</v>
      </c>
      <c r="BE27" s="1005">
        <f t="shared" si="8"/>
        <v>2536.6198435321403</v>
      </c>
      <c r="BF27" s="1005">
        <f t="shared" si="8"/>
        <v>2313.0394286301739</v>
      </c>
      <c r="BG27" s="1005">
        <f t="shared" si="8"/>
        <v>2332.9560350294955</v>
      </c>
      <c r="BH27" s="1005">
        <f t="shared" si="8"/>
        <v>2282.8504307670128</v>
      </c>
      <c r="BI27" s="1005">
        <f t="shared" si="8"/>
        <v>2200.2340543546479</v>
      </c>
      <c r="BJ27" s="1005">
        <f t="shared" si="8"/>
        <v>2056.422356853649</v>
      </c>
      <c r="BK27" s="1005">
        <f t="shared" si="8"/>
        <v>2133.0791599791683</v>
      </c>
      <c r="BL27" s="1005">
        <f t="shared" si="8"/>
        <v>2139.0326530936427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2621.2709541412428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192.81339845394419</v>
      </c>
      <c r="P31" s="453">
        <f t="shared" ref="P31:P43" si="9">O31/$O$30</f>
        <v>7.3557217787549159E-2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150.88885291678849</v>
      </c>
      <c r="P32" s="454">
        <f t="shared" si="9"/>
        <v>5.7563241479636103E-2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35.37616986476398</v>
      </c>
      <c r="P33" s="454">
        <f t="shared" si="9"/>
        <v>1.3495808134170397E-2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6.5483756723916908</v>
      </c>
      <c r="P34" s="454">
        <f t="shared" si="9"/>
        <v>2.4981681737426533E-3</v>
      </c>
      <c r="Q34" s="328"/>
      <c r="R34" s="13"/>
      <c r="S34" s="323"/>
      <c r="T34" s="563" t="s">
        <v>112</v>
      </c>
      <c r="U34" s="332"/>
      <c r="V34" s="332"/>
      <c r="W34" s="332"/>
      <c r="X34" s="893">
        <f>X35+X39+X40+X41+X47</f>
        <v>2240.5358756223463</v>
      </c>
      <c r="Y34" s="894">
        <f t="shared" ref="Y34:AK34" si="10">Y35+Y39+Y40+Y41+Y47</f>
        <v>2233.0225372156597</v>
      </c>
      <c r="Z34" s="894">
        <f t="shared" si="10"/>
        <v>2531.3224220335082</v>
      </c>
      <c r="AA34" s="894">
        <f t="shared" si="10"/>
        <v>2633.0233123898156</v>
      </c>
      <c r="AB34" s="894">
        <f t="shared" si="10"/>
        <v>2621.2709541412428</v>
      </c>
      <c r="AC34" s="894">
        <f t="shared" si="10"/>
        <v>2442.8163345311214</v>
      </c>
      <c r="AD34" s="894">
        <f t="shared" si="10"/>
        <v>2536.6198435321403</v>
      </c>
      <c r="AE34" s="894">
        <f t="shared" si="10"/>
        <v>2313.0394286301739</v>
      </c>
      <c r="AF34" s="894">
        <f t="shared" si="10"/>
        <v>2332.9560350294955</v>
      </c>
      <c r="AG34" s="894">
        <f t="shared" si="10"/>
        <v>2282.8504307670128</v>
      </c>
      <c r="AH34" s="894">
        <f t="shared" si="10"/>
        <v>2200.2340543546479</v>
      </c>
      <c r="AI34" s="894">
        <f t="shared" si="10"/>
        <v>2056.422356853649</v>
      </c>
      <c r="AJ34" s="894">
        <f t="shared" si="10"/>
        <v>2133.0791599791683</v>
      </c>
      <c r="AK34" s="895">
        <f t="shared" si="10"/>
        <v>2139.0326530936427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795.56031269839207</v>
      </c>
      <c r="P35" s="453">
        <f t="shared" si="9"/>
        <v>0.30350174652548517</v>
      </c>
      <c r="Q35" s="328"/>
      <c r="R35" s="13"/>
      <c r="S35" s="323"/>
      <c r="T35" s="334"/>
      <c r="U35" s="246" t="s">
        <v>114</v>
      </c>
      <c r="V35" s="344"/>
      <c r="W35" s="344"/>
      <c r="X35" s="896">
        <f>SUM(X36:X38)</f>
        <v>241.76844061956388</v>
      </c>
      <c r="Y35" s="897">
        <f t="shared" ref="Y35:AK35" si="11">SUM(Y36:Y38)</f>
        <v>205.40002409070831</v>
      </c>
      <c r="Z35" s="897">
        <f t="shared" si="11"/>
        <v>239.5666112024449</v>
      </c>
      <c r="AA35" s="897">
        <f t="shared" si="11"/>
        <v>213.29555590308181</v>
      </c>
      <c r="AB35" s="897">
        <f t="shared" si="11"/>
        <v>192.81339845394419</v>
      </c>
      <c r="AC35" s="897">
        <f t="shared" si="11"/>
        <v>195.63790554681373</v>
      </c>
      <c r="AD35" s="897">
        <f t="shared" si="11"/>
        <v>228.65964038204561</v>
      </c>
      <c r="AE35" s="897">
        <f t="shared" si="11"/>
        <v>198.44949095332615</v>
      </c>
      <c r="AF35" s="897">
        <f t="shared" si="11"/>
        <v>188.4886564214365</v>
      </c>
      <c r="AG35" s="897">
        <f t="shared" si="11"/>
        <v>182.94414328200799</v>
      </c>
      <c r="AH35" s="897">
        <f t="shared" si="11"/>
        <v>173.2065238100177</v>
      </c>
      <c r="AI35" s="897">
        <f t="shared" si="11"/>
        <v>136.83268306907405</v>
      </c>
      <c r="AJ35" s="897">
        <f t="shared" si="11"/>
        <v>167.96049798650878</v>
      </c>
      <c r="AK35" s="898">
        <f t="shared" si="11"/>
        <v>146.39577021516959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944.84940182674859</v>
      </c>
      <c r="P36" s="453">
        <f t="shared" si="9"/>
        <v>0.36045468719440021</v>
      </c>
      <c r="Q36" s="328"/>
      <c r="R36" s="13"/>
      <c r="S36" s="356" t="s">
        <v>184</v>
      </c>
      <c r="T36" s="335"/>
      <c r="U36" s="346"/>
      <c r="V36" s="336" t="s">
        <v>184</v>
      </c>
      <c r="W36" s="357"/>
      <c r="X36" s="899">
        <f>VLOOKUP(年度マスタ!$K$4&amp;"_"&amp;X$33,データシート1!$A:$BT,MATCH("aa_"&amp;$S36,データシート1!$A$1:$BT$1,0),0)</f>
        <v>193.51601250879369</v>
      </c>
      <c r="Y36" s="900">
        <f>VLOOKUP(年度マスタ!$K$4&amp;"_"&amp;Y$33,データシート1!$A:$BT,MATCH("aa_"&amp;$S36,データシート1!$A$1:$BT$1,0),0)</f>
        <v>161.48491227595869</v>
      </c>
      <c r="Z36" s="900">
        <f>VLOOKUP(年度マスタ!$K$4&amp;"_"&amp;Z$33,データシート1!$A:$BT,MATCH("aa_"&amp;$S36,データシート1!$A$1:$BT$1,0),0)</f>
        <v>190.76164292085539</v>
      </c>
      <c r="AA36" s="900">
        <f>VLOOKUP(年度マスタ!$K$4&amp;"_"&amp;AA$33,データシート1!$A:$BT,MATCH("aa_"&amp;$S36,データシート1!$A$1:$BT$1,0),0)</f>
        <v>165.1267512680819</v>
      </c>
      <c r="AB36" s="900">
        <f>VLOOKUP(年度マスタ!$K$4&amp;"_"&amp;AB$33,データシート1!$A:$BT,MATCH("aa_"&amp;$S36,データシート1!$A$1:$BT$1,0),0)</f>
        <v>150.88885291678849</v>
      </c>
      <c r="AC36" s="900">
        <f>VLOOKUP(年度マスタ!$K$4&amp;"_"&amp;AC$33,データシート1!$A:$BT,MATCH("aa_"&amp;$S36,データシート1!$A$1:$BT$1,0),0)</f>
        <v>133.95948355045701</v>
      </c>
      <c r="AD36" s="900">
        <f>VLOOKUP(年度マスタ!$K$4&amp;"_"&amp;AD$33,データシート1!$A:$BT,MATCH("aa_"&amp;$S36,データシート1!$A$1:$BT$1,0),0)</f>
        <v>157.60752474776541</v>
      </c>
      <c r="AE36" s="900">
        <f>VLOOKUP(年度マスタ!$K$4&amp;"_"&amp;AE$33,データシート1!$A:$BT,MATCH("aa_"&amp;$S36,データシート1!$A$1:$BT$1,0),0)</f>
        <v>121.54733805037787</v>
      </c>
      <c r="AF36" s="900">
        <f>VLOOKUP(年度マスタ!$K$4&amp;"_"&amp;AF$33,データシート1!$A:$BT,MATCH("aa_"&amp;$S36,データシート1!$A$1:$BT$1,0),0)</f>
        <v>118.19335081589051</v>
      </c>
      <c r="AG36" s="900">
        <f>VLOOKUP(年度マスタ!$K$4&amp;"_"&amp;AG$33,データシート1!$A:$BT,MATCH("aa_"&amp;$S36,データシート1!$A$1:$BT$1,0),0)</f>
        <v>117.05143258009007</v>
      </c>
      <c r="AH36" s="900">
        <f>VLOOKUP(年度マスタ!$K$4&amp;"_"&amp;AH$33,データシート1!$A:$BT,MATCH("aa_"&amp;$S36,データシート1!$A$1:$BT$1,0),0)</f>
        <v>110.03265500978719</v>
      </c>
      <c r="AI36" s="900">
        <f>VLOOKUP(年度マスタ!$K$4&amp;"_"&amp;AI$33,データシート1!$A:$BT,MATCH("aa_"&amp;$S36,データシート1!$A$1:$BT$1,0),0)</f>
        <v>94.148405675462755</v>
      </c>
      <c r="AJ36" s="900">
        <f>VLOOKUP(年度マスタ!$K$4&amp;"_"&amp;AJ$33,データシート1!$A:$BT,MATCH("aa_"&amp;$S36,データシート1!$A$1:$BT$1,0),0)</f>
        <v>119.71450309855551</v>
      </c>
      <c r="AK36" s="901">
        <f>VLOOKUP(年度マスタ!$K$4&amp;"_"&amp;AK$33,データシート1!$A:$BT,MATCH("aa_"&amp;$S36,データシート1!$A$1:$BT$1,0),0)</f>
        <v>101.51535895071862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612.81343807377868</v>
      </c>
      <c r="P37" s="453">
        <f t="shared" si="9"/>
        <v>0.23378485047706299</v>
      </c>
      <c r="Q37" s="328"/>
      <c r="R37" s="13"/>
      <c r="S37" s="356" t="s">
        <v>187</v>
      </c>
      <c r="T37" s="335"/>
      <c r="U37" s="346"/>
      <c r="V37" s="336" t="s">
        <v>194</v>
      </c>
      <c r="W37" s="357"/>
      <c r="X37" s="899">
        <f>VLOOKUP(年度マスタ!$K$4&amp;"_"&amp;X$33,データシート1!$A:$BT,MATCH("aa_"&amp;$S37,データシート1!$A$1:$BT$1,0),0)</f>
        <v>30.730114260718249</v>
      </c>
      <c r="Y37" s="900">
        <f>VLOOKUP(年度マスタ!$K$4&amp;"_"&amp;Y$33,データシート1!$A:$BT,MATCH("aa_"&amp;$S37,データシート1!$A$1:$BT$1,0),0)</f>
        <v>27.548345050961061</v>
      </c>
      <c r="Z37" s="900">
        <f>VLOOKUP(年度マスタ!$K$4&amp;"_"&amp;Z$33,データシート1!$A:$BT,MATCH("aa_"&amp;$S37,データシート1!$A$1:$BT$1,0),0)</f>
        <v>41.588394839189007</v>
      </c>
      <c r="AA37" s="900">
        <f>VLOOKUP(年度マスタ!$K$4&amp;"_"&amp;AA$33,データシート1!$A:$BT,MATCH("aa_"&amp;$S37,データシート1!$A$1:$BT$1,0),0)</f>
        <v>41.024017098136177</v>
      </c>
      <c r="AB37" s="900">
        <f>VLOOKUP(年度マスタ!$K$4&amp;"_"&amp;AB$33,データシート1!$A:$BT,MATCH("aa_"&amp;$S37,データシート1!$A$1:$BT$1,0),0)</f>
        <v>35.37616986476398</v>
      </c>
      <c r="AC37" s="900">
        <f>VLOOKUP(年度マスタ!$K$4&amp;"_"&amp;AC$33,データシート1!$A:$BT,MATCH("aa_"&amp;$S37,データシート1!$A$1:$BT$1,0),0)</f>
        <v>31.85617558814517</v>
      </c>
      <c r="AD37" s="900">
        <f>VLOOKUP(年度マスタ!$K$4&amp;"_"&amp;AD$33,データシート1!$A:$BT,MATCH("aa_"&amp;$S37,データシート1!$A$1:$BT$1,0),0)</f>
        <v>33.879476871100799</v>
      </c>
      <c r="AE37" s="900">
        <f>VLOOKUP(年度マスタ!$K$4&amp;"_"&amp;AE$33,データシート1!$A:$BT,MATCH("aa_"&amp;$S37,データシート1!$A$1:$BT$1,0),0)</f>
        <v>34.895466222366707</v>
      </c>
      <c r="AF37" s="900">
        <f>VLOOKUP(年度マスタ!$K$4&amp;"_"&amp;AF$33,データシート1!$A:$BT,MATCH("aa_"&amp;$S37,データシート1!$A$1:$BT$1,0),0)</f>
        <v>35.698674639108738</v>
      </c>
      <c r="AG37" s="900">
        <f>VLOOKUP(年度マスタ!$K$4&amp;"_"&amp;AG$33,データシート1!$A:$BT,MATCH("aa_"&amp;$S37,データシート1!$A$1:$BT$1,0),0)</f>
        <v>33.561119804991456</v>
      </c>
      <c r="AH37" s="900">
        <f>VLOOKUP(年度マスタ!$K$4&amp;"_"&amp;AH$33,データシート1!$A:$BT,MATCH("aa_"&amp;$S37,データシート1!$A$1:$BT$1,0),0)</f>
        <v>30.391655673355007</v>
      </c>
      <c r="AI37" s="900">
        <f>VLOOKUP(年度マスタ!$K$4&amp;"_"&amp;AI$33,データシート1!$A:$BT,MATCH("aa_"&amp;$S37,データシート1!$A$1:$BT$1,0),0)</f>
        <v>33.571990326605864</v>
      </c>
      <c r="AJ37" s="900">
        <f>VLOOKUP(年度マスタ!$K$4&amp;"_"&amp;AJ$33,データシート1!$A:$BT,MATCH("aa_"&amp;$S37,データシート1!$A$1:$BT$1,0),0)</f>
        <v>38.4515488523447</v>
      </c>
      <c r="AK37" s="901">
        <f>VLOOKUP(年度マスタ!$K$4&amp;"_"&amp;AK$33,データシート1!$A:$BT,MATCH("aa_"&amp;$S37,データシート1!$A$1:$BT$1,0),0)</f>
        <v>36.294559805052209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560.51255669864918</v>
      </c>
      <c r="P38" s="454">
        <f t="shared" si="9"/>
        <v>0.21383236090611596</v>
      </c>
      <c r="Q38" s="328"/>
      <c r="R38" s="13"/>
      <c r="S38" s="356" t="s">
        <v>188</v>
      </c>
      <c r="T38" s="335"/>
      <c r="U38" s="348"/>
      <c r="V38" s="358" t="s">
        <v>197</v>
      </c>
      <c r="W38" s="358"/>
      <c r="X38" s="899">
        <f>VLOOKUP(年度マスタ!$K$4&amp;"_"&amp;X$33,データシート1!$A:$BT,MATCH("aa_"&amp;$S38,データシート1!$A$1:$BT$1,0),0)</f>
        <v>17.52231385005193</v>
      </c>
      <c r="Y38" s="900">
        <f>VLOOKUP(年度マスタ!$K$4&amp;"_"&amp;Y$33,データシート1!$A:$BT,MATCH("aa_"&amp;$S38,データシート1!$A$1:$BT$1,0),0)</f>
        <v>16.366766763788569</v>
      </c>
      <c r="Z38" s="900">
        <f>VLOOKUP(年度マスタ!$K$4&amp;"_"&amp;Z$33,データシート1!$A:$BT,MATCH("aa_"&amp;$S38,データシート1!$A$1:$BT$1,0),0)</f>
        <v>7.2165734424004784</v>
      </c>
      <c r="AA38" s="900">
        <f>VLOOKUP(年度マスタ!$K$4&amp;"_"&amp;AA$33,データシート1!$A:$BT,MATCH("aa_"&amp;$S38,データシート1!$A$1:$BT$1,0),0)</f>
        <v>7.144787536863725</v>
      </c>
      <c r="AB38" s="900">
        <f>VLOOKUP(年度マスタ!$K$4&amp;"_"&amp;AB$33,データシート1!$A:$BT,MATCH("aa_"&amp;$S38,データシート1!$A$1:$BT$1,0),0)</f>
        <v>6.5483756723916908</v>
      </c>
      <c r="AC38" s="900">
        <f>VLOOKUP(年度マスタ!$K$4&amp;"_"&amp;AC$33,データシート1!$A:$BT,MATCH("aa_"&amp;$S38,データシート1!$A$1:$BT$1,0),0)</f>
        <v>29.822246408211559</v>
      </c>
      <c r="AD38" s="900">
        <f>VLOOKUP(年度マスタ!$K$4&amp;"_"&amp;AD$33,データシート1!$A:$BT,MATCH("aa_"&amp;$S38,データシート1!$A$1:$BT$1,0),0)</f>
        <v>37.1726387631794</v>
      </c>
      <c r="AE38" s="900">
        <f>VLOOKUP(年度マスタ!$K$4&amp;"_"&amp;AE$33,データシート1!$A:$BT,MATCH("aa_"&amp;$S38,データシート1!$A$1:$BT$1,0),0)</f>
        <v>42.006686680581566</v>
      </c>
      <c r="AF38" s="900">
        <f>VLOOKUP(年度マスタ!$K$4&amp;"_"&amp;AF$33,データシート1!$A:$BT,MATCH("aa_"&amp;$S38,データシート1!$A$1:$BT$1,0),0)</f>
        <v>34.59663096643726</v>
      </c>
      <c r="AG38" s="900">
        <f>VLOOKUP(年度マスタ!$K$4&amp;"_"&amp;AG$33,データシート1!$A:$BT,MATCH("aa_"&amp;$S38,データシート1!$A$1:$BT$1,0),0)</f>
        <v>32.331590896926443</v>
      </c>
      <c r="AH38" s="900">
        <f>VLOOKUP(年度マスタ!$K$4&amp;"_"&amp;AH$33,データシート1!$A:$BT,MATCH("aa_"&amp;$S38,データシート1!$A$1:$BT$1,0),0)</f>
        <v>32.782213126875504</v>
      </c>
      <c r="AI38" s="900">
        <f>VLOOKUP(年度マスタ!$K$4&amp;"_"&amp;AI$33,データシート1!$A:$BT,MATCH("aa_"&amp;$S38,データシート1!$A$1:$BT$1,0),0)</f>
        <v>9.1122870670054343</v>
      </c>
      <c r="AJ38" s="900">
        <f>VLOOKUP(年度マスタ!$K$4&amp;"_"&amp;AJ$33,データシート1!$A:$BT,MATCH("aa_"&amp;$S38,データシート1!$A$1:$BT$1,0),0)</f>
        <v>9.794446035608571</v>
      </c>
      <c r="AK38" s="901">
        <f>VLOOKUP(年度マスタ!$K$4&amp;"_"&amp;AK$33,データシート1!$A:$BT,MATCH("aa_"&amp;$S38,データシート1!$A$1:$BT$1,0),0)</f>
        <v>8.5858514593987412</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300.2590918364391</v>
      </c>
      <c r="P39" s="454">
        <f t="shared" si="9"/>
        <v>0.11454714033361243</v>
      </c>
      <c r="Q39" s="328"/>
      <c r="R39" s="13"/>
      <c r="S39" s="356" t="s">
        <v>189</v>
      </c>
      <c r="T39" s="335"/>
      <c r="U39" s="343" t="s">
        <v>199</v>
      </c>
      <c r="V39" s="344"/>
      <c r="W39" s="344"/>
      <c r="X39" s="896">
        <f>VLOOKUP(年度マスタ!$K$4&amp;"_"&amp;X$33,データシート1!$A:$BT,MATCH("aa_"&amp;$S39,データシート1!$A$1:$BT$1,0),0)</f>
        <v>552.01403020243174</v>
      </c>
      <c r="Y39" s="897">
        <f>VLOOKUP(年度マスタ!$K$4&amp;"_"&amp;Y$33,データシート1!$A:$BT,MATCH("aa_"&amp;$S39,データシート1!$A$1:$BT$1,0),0)</f>
        <v>558.43545593947169</v>
      </c>
      <c r="Z39" s="897">
        <f>VLOOKUP(年度マスタ!$K$4&amp;"_"&amp;Z$33,データシート1!$A:$BT,MATCH("aa_"&amp;$S39,データシート1!$A$1:$BT$1,0),0)</f>
        <v>710.11827711654792</v>
      </c>
      <c r="AA39" s="897">
        <f>VLOOKUP(年度マスタ!$K$4&amp;"_"&amp;AA$33,データシート1!$A:$BT,MATCH("aa_"&amp;$S39,データシート1!$A$1:$BT$1,0),0)</f>
        <v>747.69343509623548</v>
      </c>
      <c r="AB39" s="897">
        <f>VLOOKUP(年度マスタ!$K$4&amp;"_"&amp;AB$33,データシート1!$A:$BT,MATCH("aa_"&amp;$S39,データシート1!$A$1:$BT$1,0),0)</f>
        <v>795.56031269839207</v>
      </c>
      <c r="AC39" s="897">
        <f>VLOOKUP(年度マスタ!$K$4&amp;"_"&amp;AC$33,データシート1!$A:$BT,MATCH("aa_"&amp;$S39,データシート1!$A$1:$BT$1,0),0)</f>
        <v>719.02155303787617</v>
      </c>
      <c r="AD39" s="897">
        <f>VLOOKUP(年度マスタ!$K$4&amp;"_"&amp;AD$33,データシート1!$A:$BT,MATCH("aa_"&amp;$S39,データシート1!$A$1:$BT$1,0),0)</f>
        <v>764.99536653940652</v>
      </c>
      <c r="AE39" s="897">
        <f>VLOOKUP(年度マスタ!$K$4&amp;"_"&amp;AE$33,データシート1!$A:$BT,MATCH("aa_"&amp;$S39,データシート1!$A$1:$BT$1,0),0)</f>
        <v>589.24366298592929</v>
      </c>
      <c r="AF39" s="897">
        <f>VLOOKUP(年度マスタ!$K$4&amp;"_"&amp;AF$33,データシート1!$A:$BT,MATCH("aa_"&amp;$S39,データシート1!$A$1:$BT$1,0),0)</f>
        <v>591.16034089114873</v>
      </c>
      <c r="AG39" s="897">
        <f>VLOOKUP(年度マスタ!$K$4&amp;"_"&amp;AG$33,データシート1!$A:$BT,MATCH("aa_"&amp;$S39,データシート1!$A$1:$BT$1,0),0)</f>
        <v>586.65275268764594</v>
      </c>
      <c r="AH39" s="897">
        <f>VLOOKUP(年度マスタ!$K$4&amp;"_"&amp;AH$33,データシート1!$A:$BT,MATCH("aa_"&amp;$S39,データシート1!$A$1:$BT$1,0),0)</f>
        <v>567.61268945143661</v>
      </c>
      <c r="AI39" s="897">
        <f>VLOOKUP(年度マスタ!$K$4&amp;"_"&amp;AI$33,データシート1!$A:$BT,MATCH("aa_"&amp;$S39,データシート1!$A$1:$BT$1,0),0)</f>
        <v>510.03152533981807</v>
      </c>
      <c r="AJ39" s="897">
        <f>VLOOKUP(年度マスタ!$K$4&amp;"_"&amp;AJ$33,データシート1!$A:$BT,MATCH("aa_"&amp;$S39,データシート1!$A$1:$BT$1,0),0)</f>
        <v>557.85822045648626</v>
      </c>
      <c r="AK39" s="898">
        <f>VLOOKUP(年度マスタ!$K$4&amp;"_"&amp;AK$33,データシート1!$A:$BT,MATCH("aa_"&amp;$S39,データシート1!$A$1:$BT$1,0),0)</f>
        <v>549.18114794493317</v>
      </c>
      <c r="AL39" s="330"/>
      <c r="AW39" s="17" t="str">
        <f>年度マスタ!K4</f>
        <v>13123</v>
      </c>
      <c r="AX39" s="17" t="s">
        <v>200</v>
      </c>
      <c r="AY39" s="17">
        <f>VLOOKUP($AW39&amp;"_"&amp;$AY$34,データシート1!$A:$BT,MATCH($AY$31&amp;"_"&amp;AY$36,データシート1!$A$1:$BT$1,0),0)</f>
        <v>101.51535895071862</v>
      </c>
      <c r="AZ39" s="17">
        <f>VLOOKUP($AW39&amp;"_"&amp;$AY$34,データシート1!$A:$BT,MATCH($AY$31&amp;"_"&amp;AZ$36,データシート1!$A$1:$BT$1,0),0)</f>
        <v>36.294559805052209</v>
      </c>
      <c r="BA39" s="17">
        <f>VLOOKUP($AW39&amp;"_"&amp;$AY$34,データシート1!$A:$BT,MATCH($AY$31&amp;"_"&amp;BA$36,データシート1!$A$1:$BT$1,0),0)</f>
        <v>8.5858514593987412</v>
      </c>
      <c r="BB39" s="17">
        <f>VLOOKUP($AW39&amp;"_"&amp;$AY$34,データシート1!$A:$BT,MATCH($AY$31&amp;"_"&amp;BB$36,データシート1!$A$1:$BT$1,0),0)</f>
        <v>549.18114794493317</v>
      </c>
      <c r="BC39" s="17">
        <f>VLOOKUP($AW39&amp;"_"&amp;$AY$34,データシート1!$A:$BT,MATCH($AY$31&amp;"_"&amp;BC$36,データシート1!$A$1:$BT$1,0),0)</f>
        <v>819.85707295738791</v>
      </c>
      <c r="BD39" s="17">
        <f>VLOOKUP($AW39&amp;"_"&amp;$AY$34,データシート1!$A:$BT,MATCH($AY$31&amp;"_"&amp;BD$36,データシート1!$A$1:$BT$1,0),0)</f>
        <v>234.08525631288563</v>
      </c>
      <c r="BE39" s="17">
        <f>VLOOKUP($AW39&amp;"_"&amp;$AY$34,データシート1!$A:$BT,MATCH($AY$31&amp;"_"&amp;BE$36,データシート1!$A$1:$BT$1,0),0)</f>
        <v>245.91811725528683</v>
      </c>
      <c r="BF39" s="17">
        <f>VLOOKUP($AW39&amp;"_"&amp;$AY$34,データシート1!$A:$BT,MATCH($AY$31&amp;"_"&amp;BF$36,データシート1!$A$1:$BT$1,0),0)</f>
        <v>40.511458730777562</v>
      </c>
      <c r="BG39" s="17">
        <f>VLOOKUP($AW39&amp;"_"&amp;$AY$34,データシート1!$A:$BT,MATCH($AY$31&amp;"_"&amp;BG$36,データシート1!$A$1:$BT$1,0),0)</f>
        <v>0</v>
      </c>
      <c r="BH39" s="17">
        <f>VLOOKUP($AW39&amp;"_"&amp;$AY$34,データシート1!$A:$BT,MATCH($AY$31&amp;"_"&amp;BH$36,データシート1!$A$1:$BT$1,0),0)</f>
        <v>103.0838296772019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260.25346486221002</v>
      </c>
      <c r="P40" s="454">
        <f t="shared" si="9"/>
        <v>9.928522057250351E-2</v>
      </c>
      <c r="Q40" s="328"/>
      <c r="R40" s="13"/>
      <c r="S40" s="356" t="s">
        <v>165</v>
      </c>
      <c r="T40" s="335"/>
      <c r="U40" s="343" t="s">
        <v>165</v>
      </c>
      <c r="V40" s="344"/>
      <c r="W40" s="344"/>
      <c r="X40" s="896">
        <f>VLOOKUP(年度マスタ!$K$4&amp;"_"&amp;X$33,データシート1!$A:$BT,MATCH("aa_"&amp;$S40,データシート1!$A$1:$BT$1,0),0)</f>
        <v>758.15726459902419</v>
      </c>
      <c r="Y40" s="897">
        <f>VLOOKUP(年度マスタ!$K$4&amp;"_"&amp;Y$33,データシート1!$A:$BT,MATCH("aa_"&amp;$S40,データシート1!$A$1:$BT$1,0),0)</f>
        <v>772.2841713077637</v>
      </c>
      <c r="Z40" s="897">
        <f>VLOOKUP(年度マスタ!$K$4&amp;"_"&amp;Z$33,データシート1!$A:$BT,MATCH("aa_"&amp;$S40,データシート1!$A$1:$BT$1,0),0)</f>
        <v>893.27179461170419</v>
      </c>
      <c r="AA40" s="897">
        <f>VLOOKUP(年度マスタ!$K$4&amp;"_"&amp;AA$33,データシート1!$A:$BT,MATCH("aa_"&amp;$S40,データシート1!$A$1:$BT$1,0),0)</f>
        <v>977.88680937599156</v>
      </c>
      <c r="AB40" s="897">
        <f>VLOOKUP(年度マスタ!$K$4&amp;"_"&amp;AB$33,データシート1!$A:$BT,MATCH("aa_"&amp;$S40,データシート1!$A$1:$BT$1,0),0)</f>
        <v>944.84940182674859</v>
      </c>
      <c r="AC40" s="897">
        <f>VLOOKUP(年度マスタ!$K$4&amp;"_"&amp;AC$33,データシート1!$A:$BT,MATCH("aa_"&amp;$S40,データシート1!$A$1:$BT$1,0),0)</f>
        <v>857.98495564667223</v>
      </c>
      <c r="AD40" s="897">
        <f>VLOOKUP(年度マスタ!$K$4&amp;"_"&amp;AD$33,データシート1!$A:$BT,MATCH("aa_"&amp;$S40,データシート1!$A$1:$BT$1,0),0)</f>
        <v>869.65530992370554</v>
      </c>
      <c r="AE40" s="897">
        <f>VLOOKUP(年度マスタ!$K$4&amp;"_"&amp;AE$33,データシート1!$A:$BT,MATCH("aa_"&amp;$S40,データシート1!$A$1:$BT$1,0),0)</f>
        <v>837.65108398641462</v>
      </c>
      <c r="AF40" s="897">
        <f>VLOOKUP(年度マスタ!$K$4&amp;"_"&amp;AF$33,データシート1!$A:$BT,MATCH("aa_"&amp;$S40,データシート1!$A$1:$BT$1,0),0)</f>
        <v>866.09817411447375</v>
      </c>
      <c r="AG40" s="897">
        <f>VLOOKUP(年度マスタ!$K$4&amp;"_"&amp;AG$33,データシート1!$A:$BT,MATCH("aa_"&amp;$S40,データシート1!$A$1:$BT$1,0),0)</f>
        <v>833.14590967078254</v>
      </c>
      <c r="AH40" s="897">
        <f>VLOOKUP(年度マスタ!$K$4&amp;"_"&amp;AH$33,データシート1!$A:$BT,MATCH("aa_"&amp;$S40,データシート1!$A$1:$BT$1,0),0)</f>
        <v>789.0544974913455</v>
      </c>
      <c r="AI40" s="897">
        <f>VLOOKUP(年度マスタ!$K$4&amp;"_"&amp;AI$33,データシート1!$A:$BT,MATCH("aa_"&amp;$S40,データシート1!$A$1:$BT$1,0),0)</f>
        <v>795.53107051909899</v>
      </c>
      <c r="AJ40" s="897">
        <f>VLOOKUP(年度マスタ!$K$4&amp;"_"&amp;AJ$33,データシート1!$A:$BT,MATCH("aa_"&amp;$S40,データシート1!$A$1:$BT$1,0),0)</f>
        <v>799.27640667077117</v>
      </c>
      <c r="AK40" s="898">
        <f>VLOOKUP(年度マスタ!$K$4&amp;"_"&amp;AK$33,データシート1!$A:$BT,MATCH("aa_"&amp;$S40,データシート1!$A$1:$BT$1,0),0)</f>
        <v>819.85707295738791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52.300881375129499</v>
      </c>
      <c r="P41" s="454">
        <f t="shared" si="9"/>
        <v>1.9952489570947023E-2</v>
      </c>
      <c r="Q41" s="328"/>
      <c r="R41" s="13"/>
      <c r="S41" s="356" t="s">
        <v>201</v>
      </c>
      <c r="T41" s="335"/>
      <c r="U41" s="246" t="s">
        <v>128</v>
      </c>
      <c r="V41" s="344"/>
      <c r="W41" s="344"/>
      <c r="X41" s="896">
        <f>X42+X45+X46</f>
        <v>631.32317400664897</v>
      </c>
      <c r="Y41" s="897">
        <f t="shared" ref="Y41:AH41" si="12">Y42+Y45+Y46</f>
        <v>632.53021563026073</v>
      </c>
      <c r="Z41" s="897">
        <f t="shared" si="12"/>
        <v>621.52867048462269</v>
      </c>
      <c r="AA41" s="897">
        <f t="shared" si="12"/>
        <v>623.55381977935508</v>
      </c>
      <c r="AB41" s="897">
        <f t="shared" si="12"/>
        <v>612.81343807377868</v>
      </c>
      <c r="AC41" s="897">
        <f t="shared" si="12"/>
        <v>598.81447558870832</v>
      </c>
      <c r="AD41" s="897">
        <f t="shared" si="12"/>
        <v>597.6865121686825</v>
      </c>
      <c r="AE41" s="897">
        <f t="shared" si="12"/>
        <v>594.06214704671254</v>
      </c>
      <c r="AF41" s="897">
        <f t="shared" si="12"/>
        <v>587.68663465629129</v>
      </c>
      <c r="AG41" s="897">
        <f t="shared" si="12"/>
        <v>578.05053040960468</v>
      </c>
      <c r="AH41" s="897">
        <f t="shared" si="12"/>
        <v>563.87824923713947</v>
      </c>
      <c r="AI41" s="897">
        <f>AI42+AI45+AI46</f>
        <v>513.3686074460353</v>
      </c>
      <c r="AJ41" s="897">
        <f>AJ42+AJ45+AJ46</f>
        <v>511.43878306727231</v>
      </c>
      <c r="AK41" s="898">
        <f>AK42+AK45+AK46</f>
        <v>520.51483229895007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593.26887377108164</v>
      </c>
      <c r="Y42" s="900">
        <f t="shared" ref="Y42:AK42" si="13">SUM(Y43:Y44)</f>
        <v>592.70411577056768</v>
      </c>
      <c r="Z42" s="900">
        <f t="shared" si="13"/>
        <v>575.67555278645534</v>
      </c>
      <c r="AA42" s="900">
        <f t="shared" si="13"/>
        <v>572.09207880131748</v>
      </c>
      <c r="AB42" s="900">
        <f t="shared" si="13"/>
        <v>560.51255669864918</v>
      </c>
      <c r="AC42" s="900">
        <f t="shared" si="13"/>
        <v>548.32718972793964</v>
      </c>
      <c r="AD42" s="900">
        <f t="shared" si="13"/>
        <v>547.81770701411892</v>
      </c>
      <c r="AE42" s="900">
        <f t="shared" si="13"/>
        <v>545.21911093914446</v>
      </c>
      <c r="AF42" s="900">
        <f t="shared" si="13"/>
        <v>540.19122937680004</v>
      </c>
      <c r="AG42" s="900">
        <f t="shared" si="13"/>
        <v>533.80874390439089</v>
      </c>
      <c r="AH42" s="900">
        <f t="shared" si="13"/>
        <v>520.6762204490135</v>
      </c>
      <c r="AI42" s="900">
        <f t="shared" si="13"/>
        <v>472.32469179140901</v>
      </c>
      <c r="AJ42" s="900">
        <f t="shared" si="13"/>
        <v>471.16691799807222</v>
      </c>
      <c r="AK42" s="901">
        <f t="shared" si="13"/>
        <v>480.00337356817249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75.234403088379196</v>
      </c>
      <c r="P43" s="612">
        <f t="shared" si="9"/>
        <v>2.8701498015502491E-2</v>
      </c>
      <c r="Q43" s="328"/>
      <c r="R43" s="13"/>
      <c r="S43" s="356" t="s">
        <v>190</v>
      </c>
      <c r="T43" s="359"/>
      <c r="U43" s="346"/>
      <c r="V43" s="360"/>
      <c r="W43" s="347" t="s">
        <v>190</v>
      </c>
      <c r="X43" s="899">
        <f>VLOOKUP(年度マスタ!$K$4&amp;"_"&amp;X$33,データシート1!$A:$BT,MATCH("aa_"&amp;$S43,データシート1!$A$1:$BT$1,0),0)</f>
        <v>330.76542305880702</v>
      </c>
      <c r="Y43" s="900">
        <f>VLOOKUP(年度マスタ!$K$4&amp;"_"&amp;Y$33,データシート1!$A:$BT,MATCH("aa_"&amp;$S43,データシート1!$A$1:$BT$1,0),0)</f>
        <v>326.20328037194457</v>
      </c>
      <c r="Z43" s="900">
        <f>VLOOKUP(年度マスタ!$K$4&amp;"_"&amp;Z$33,データシート1!$A:$BT,MATCH("aa_"&amp;$S43,データシート1!$A$1:$BT$1,0),0)</f>
        <v>318.02420373195059</v>
      </c>
      <c r="AA43" s="900">
        <f>VLOOKUP(年度マスタ!$K$4&amp;"_"&amp;AA$33,データシート1!$A:$BT,MATCH("aa_"&amp;$S43,データシート1!$A$1:$BT$1,0),0)</f>
        <v>313.72628970343374</v>
      </c>
      <c r="AB43" s="900">
        <f>VLOOKUP(年度マスタ!$K$4&amp;"_"&amp;AB$33,データシート1!$A:$BT,MATCH("aa_"&amp;$S43,データシート1!$A$1:$BT$1,0),0)</f>
        <v>300.2590918364391</v>
      </c>
      <c r="AC43" s="900">
        <f>VLOOKUP(年度マスタ!$K$4&amp;"_"&amp;AC$33,データシート1!$A:$BT,MATCH("aa_"&amp;$S43,データシート1!$A$1:$BT$1,0),0)</f>
        <v>284.84801136478075</v>
      </c>
      <c r="AD43" s="900">
        <f>VLOOKUP(年度マスタ!$K$4&amp;"_"&amp;AD$33,データシート1!$A:$BT,MATCH("aa_"&amp;$S43,データシート1!$A$1:$BT$1,0),0)</f>
        <v>282.60267465793208</v>
      </c>
      <c r="AE43" s="900">
        <f>VLOOKUP(年度マスタ!$K$4&amp;"_"&amp;AE$33,データシート1!$A:$BT,MATCH("aa_"&amp;$S43,データシート1!$A$1:$BT$1,0),0)</f>
        <v>279.76769679367112</v>
      </c>
      <c r="AF43" s="900">
        <f>VLOOKUP(年度マスタ!$K$4&amp;"_"&amp;AF$33,データシート1!$A:$BT,MATCH("aa_"&amp;$S43,データシート1!$A$1:$BT$1,0),0)</f>
        <v>275.81303424879889</v>
      </c>
      <c r="AG43" s="900">
        <f>VLOOKUP(年度マスタ!$K$4&amp;"_"&amp;AG$33,データシート1!$A:$BT,MATCH("aa_"&amp;$S43,データシート1!$A$1:$BT$1,0),0)</f>
        <v>270.26021537419427</v>
      </c>
      <c r="AH43" s="900">
        <f>VLOOKUP(年度マスタ!$K$4&amp;"_"&amp;AH$33,データシート1!$A:$BT,MATCH("aa_"&amp;$S43,データシート1!$A$1:$BT$1,0),0)</f>
        <v>262.21474094322997</v>
      </c>
      <c r="AI43" s="900">
        <f>VLOOKUP(年度マスタ!$K$4&amp;"_"&amp;AI$33,データシート1!$A:$BT,MATCH("aa_"&amp;$S43,データシート1!$A$1:$BT$1,0),0)</f>
        <v>229.71899308758282</v>
      </c>
      <c r="AJ43" s="900">
        <f>VLOOKUP(年度マスタ!$K$4&amp;"_"&amp;AJ$33,データシート1!$A:$BT,MATCH("aa_"&amp;$S43,データシート1!$A$1:$BT$1,0),0)</f>
        <v>222.59652131048526</v>
      </c>
      <c r="AK43" s="901">
        <f>VLOOKUP(年度マスタ!$K$4&amp;"_"&amp;AK$33,データシート1!$A:$BT,MATCH("aa_"&amp;$S43,データシート1!$A$1:$BT$1,0),0)</f>
        <v>234.08525631288563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262.50345071227463</v>
      </c>
      <c r="Y44" s="900">
        <f>VLOOKUP(年度マスタ!$K$4&amp;"_"&amp;Y$33,データシート1!$A:$BT,MATCH("aa_"&amp;$S44,データシート1!$A$1:$BT$1,0),0)</f>
        <v>266.50083539862311</v>
      </c>
      <c r="Z44" s="900">
        <f>VLOOKUP(年度マスタ!$K$4&amp;"_"&amp;Z$33,データシート1!$A:$BT,MATCH("aa_"&amp;$S44,データシート1!$A$1:$BT$1,0),0)</f>
        <v>257.65134905450475</v>
      </c>
      <c r="AA44" s="900">
        <f>VLOOKUP(年度マスタ!$K$4&amp;"_"&amp;AA$33,データシート1!$A:$BT,MATCH("aa_"&amp;$S44,データシート1!$A$1:$BT$1,0),0)</f>
        <v>258.36578909788381</v>
      </c>
      <c r="AB44" s="900">
        <f>VLOOKUP(年度マスタ!$K$4&amp;"_"&amp;AB$33,データシート1!$A:$BT,MATCH("aa_"&amp;$S44,データシート1!$A$1:$BT$1,0),0)</f>
        <v>260.25346486221002</v>
      </c>
      <c r="AC44" s="900">
        <f>VLOOKUP(年度マスタ!$K$4&amp;"_"&amp;AC$33,データシート1!$A:$BT,MATCH("aa_"&amp;$S44,データシート1!$A$1:$BT$1,0),0)</f>
        <v>263.47917836315889</v>
      </c>
      <c r="AD44" s="900">
        <f>VLOOKUP(年度マスタ!$K$4&amp;"_"&amp;AD$33,データシート1!$A:$BT,MATCH("aa_"&amp;$S44,データシート1!$A$1:$BT$1,0),0)</f>
        <v>265.2150323561869</v>
      </c>
      <c r="AE44" s="900">
        <f>VLOOKUP(年度マスタ!$K$4&amp;"_"&amp;AE$33,データシート1!$A:$BT,MATCH("aa_"&amp;$S44,データシート1!$A$1:$BT$1,0),0)</f>
        <v>265.45141414547328</v>
      </c>
      <c r="AF44" s="900">
        <f>VLOOKUP(年度マスタ!$K$4&amp;"_"&amp;AF$33,データシート1!$A:$BT,MATCH("aa_"&amp;$S44,データシート1!$A$1:$BT$1,0),0)</f>
        <v>264.37819512800115</v>
      </c>
      <c r="AG44" s="900">
        <f>VLOOKUP(年度マスタ!$K$4&amp;"_"&amp;AG$33,データシート1!$A:$BT,MATCH("aa_"&amp;$S44,データシート1!$A$1:$BT$1,0),0)</f>
        <v>263.54852853019656</v>
      </c>
      <c r="AH44" s="900">
        <f>VLOOKUP(年度マスタ!$K$4&amp;"_"&amp;AH$33,データシート1!$A:$BT,MATCH("aa_"&amp;$S44,データシート1!$A$1:$BT$1,0),0)</f>
        <v>258.46147950578359</v>
      </c>
      <c r="AI44" s="900">
        <f>VLOOKUP(年度マスタ!$K$4&amp;"_"&amp;AI$33,データシート1!$A:$BT,MATCH("aa_"&amp;$S44,データシート1!$A$1:$BT$1,0),0)</f>
        <v>242.60569870382619</v>
      </c>
      <c r="AJ44" s="900">
        <f>VLOOKUP(年度マスタ!$K$4&amp;"_"&amp;AJ$33,データシート1!$A:$BT,MATCH("aa_"&amp;$S44,データシート1!$A$1:$BT$1,0),0)</f>
        <v>248.57039668758699</v>
      </c>
      <c r="AK44" s="901">
        <f>VLOOKUP(年度マスタ!$K$4&amp;"_"&amp;AK$33,データシート1!$A:$BT,MATCH("aa_"&amp;$S44,データシート1!$A$1:$BT$1,0),0)</f>
        <v>245.91811725528683</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38.054300235567297</v>
      </c>
      <c r="Y45" s="900">
        <f>VLOOKUP(年度マスタ!$K$4&amp;"_"&amp;Y$33,データシート1!$A:$BT,MATCH("aa_"&amp;$S45,データシート1!$A$1:$BT$1,0),0)</f>
        <v>39.826099859693002</v>
      </c>
      <c r="Z45" s="900">
        <f>VLOOKUP(年度マスタ!$K$4&amp;"_"&amp;Z$33,データシート1!$A:$BT,MATCH("aa_"&amp;$S45,データシート1!$A$1:$BT$1,0),0)</f>
        <v>45.853117698167402</v>
      </c>
      <c r="AA45" s="900">
        <f>VLOOKUP(年度マスタ!$K$4&amp;"_"&amp;AA$33,データシート1!$A:$BT,MATCH("aa_"&amp;$S45,データシート1!$A$1:$BT$1,0),0)</f>
        <v>51.461740978037597</v>
      </c>
      <c r="AB45" s="900">
        <f>VLOOKUP(年度マスタ!$K$4&amp;"_"&amp;AB$33,データシート1!$A:$BT,MATCH("aa_"&amp;$S45,データシート1!$A$1:$BT$1,0),0)</f>
        <v>52.300881375129499</v>
      </c>
      <c r="AC45" s="900">
        <f>VLOOKUP(年度マスタ!$K$4&amp;"_"&amp;AC$33,データシート1!$A:$BT,MATCH("aa_"&amp;$S45,データシート1!$A$1:$BT$1,0),0)</f>
        <v>50.487285860768701</v>
      </c>
      <c r="AD45" s="900">
        <f>VLOOKUP(年度マスタ!$K$4&amp;"_"&amp;AD$33,データシート1!$A:$BT,MATCH("aa_"&amp;$S45,データシート1!$A$1:$BT$1,0),0)</f>
        <v>49.868805154563603</v>
      </c>
      <c r="AE45" s="900">
        <f>VLOOKUP(年度マスタ!$K$4&amp;"_"&amp;AE$33,データシート1!$A:$BT,MATCH("aa_"&amp;$S45,データシート1!$A$1:$BT$1,0),0)</f>
        <v>48.843036107568068</v>
      </c>
      <c r="AF45" s="900">
        <f>VLOOKUP(年度マスタ!$K$4&amp;"_"&amp;AF$33,データシート1!$A:$BT,MATCH("aa_"&amp;$S45,データシート1!$A$1:$BT$1,0),0)</f>
        <v>47.495405279491202</v>
      </c>
      <c r="AG45" s="900">
        <f>VLOOKUP(年度マスタ!$K$4&amp;"_"&amp;AG$33,データシート1!$A:$BT,MATCH("aa_"&amp;$S45,データシート1!$A$1:$BT$1,0),0)</f>
        <v>44.241786505213803</v>
      </c>
      <c r="AH45" s="900">
        <f>VLOOKUP(年度マスタ!$K$4&amp;"_"&amp;AH$33,データシート1!$A:$BT,MATCH("aa_"&amp;$S45,データシート1!$A$1:$BT$1,0),0)</f>
        <v>43.202028788126</v>
      </c>
      <c r="AI45" s="900">
        <f>VLOOKUP(年度マスタ!$K$4&amp;"_"&amp;AI$33,データシート1!$A:$BT,MATCH("aa_"&amp;$S45,データシート1!$A$1:$BT$1,0),0)</f>
        <v>41.043915654626304</v>
      </c>
      <c r="AJ45" s="900">
        <f>VLOOKUP(年度マスタ!$K$4&amp;"_"&amp;AJ$33,データシート1!$A:$BT,MATCH("aa_"&amp;$S45,データシート1!$A$1:$BT$1,0),0)</f>
        <v>40.271865069200103</v>
      </c>
      <c r="AK45" s="901">
        <f>VLOOKUP(年度マスタ!$K$4&amp;"_"&amp;AK$33,データシート1!$A:$BT,MATCH("aa_"&amp;$S45,データシート1!$A$1:$BT$1,0),0)</f>
        <v>40.511458730777562</v>
      </c>
      <c r="AL45" s="330"/>
      <c r="AW45" s="17" t="str">
        <f>AW48</f>
        <v>江戸川区</v>
      </c>
      <c r="AX45" s="1010">
        <f t="shared" ref="AX45:BB45" si="15">AX48/$BC48</f>
        <v>6.8440175517395743E-2</v>
      </c>
      <c r="AY45" s="1010">
        <f t="shared" si="15"/>
        <v>0.25674276040183996</v>
      </c>
      <c r="AZ45" s="1010">
        <f t="shared" si="15"/>
        <v>0.38328403812426337</v>
      </c>
      <c r="BA45" s="1010">
        <f t="shared" si="15"/>
        <v>0.24334122788922333</v>
      </c>
      <c r="BB45" s="1010">
        <f t="shared" si="15"/>
        <v>4.8191798067277608E-2</v>
      </c>
      <c r="BC45" s="1010">
        <f t="shared" ref="BC45" si="16">SUM(AX45:BB45)</f>
        <v>0.99999999999999989</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57.272966194677252</v>
      </c>
      <c r="Y47" s="903">
        <f>VLOOKUP(年度マスタ!$K$4&amp;"_"&amp;Y$33,データシート1!$A:$BT,MATCH("aa_"&amp;$S47,データシート1!$A$1:$BT$1,0),0)</f>
        <v>64.372670247455346</v>
      </c>
      <c r="Z47" s="903">
        <f>VLOOKUP(年度マスタ!$K$4&amp;"_"&amp;Z$33,データシート1!$A:$BT,MATCH("aa_"&amp;$S47,データシート1!$A$1:$BT$1,0),0)</f>
        <v>66.837068618188937</v>
      </c>
      <c r="AA47" s="903">
        <f>VLOOKUP(年度マスタ!$K$4&amp;"_"&amp;AA$33,データシート1!$A:$BT,MATCH("aa_"&amp;$S47,データシート1!$A$1:$BT$1,0),0)</f>
        <v>70.593692235151806</v>
      </c>
      <c r="AB47" s="903">
        <f>VLOOKUP(年度マスタ!$K$4&amp;"_"&amp;AB$33,データシート1!$A:$BT,MATCH("aa_"&amp;$S47,データシート1!$A$1:$BT$1,0),0)</f>
        <v>75.234403088379196</v>
      </c>
      <c r="AC47" s="903">
        <f>VLOOKUP(年度マスタ!$K$4&amp;"_"&amp;AC$33,データシート1!$A:$BT,MATCH("aa_"&amp;$S47,データシート1!$A$1:$BT$1,0),0)</f>
        <v>71.35744471105069</v>
      </c>
      <c r="AD47" s="903">
        <f>VLOOKUP(年度マスタ!$K$4&amp;"_"&amp;AD$33,データシート1!$A:$BT,MATCH("aa_"&amp;$S47,データシート1!$A$1:$BT$1,0),0)</f>
        <v>75.623014518300309</v>
      </c>
      <c r="AE47" s="903">
        <f>VLOOKUP(年度マスタ!$K$4&amp;"_"&amp;AE$33,データシート1!$A:$BT,MATCH("aa_"&amp;$S47,データシート1!$A$1:$BT$1,0),0)</f>
        <v>93.633043657791276</v>
      </c>
      <c r="AF47" s="903">
        <f>VLOOKUP(年度マスタ!$K$4&amp;"_"&amp;AF$33,データシート1!$A:$BT,MATCH("aa_"&amp;$S47,データシート1!$A$1:$BT$1,0),0)</f>
        <v>99.52222894614485</v>
      </c>
      <c r="AG47" s="903">
        <f>VLOOKUP(年度マスタ!$K$4&amp;"_"&amp;AG$33,データシート1!$A:$BT,MATCH("aa_"&amp;$S47,データシート1!$A$1:$BT$1,0),0)</f>
        <v>102.05709471697166</v>
      </c>
      <c r="AH47" s="903">
        <f>VLOOKUP(年度マスタ!$K$4&amp;"_"&amp;AH$33,データシート1!$A:$BT,MATCH("aa_"&amp;$S47,データシート1!$A$1:$BT$1,0),0)</f>
        <v>106.48209436470869</v>
      </c>
      <c r="AI47" s="903">
        <f>VLOOKUP(年度マスタ!$K$4&amp;"_"&amp;AI$33,データシート1!$A:$BT,MATCH("aa_"&amp;$S47,データシート1!$A$1:$BT$1,0),0)</f>
        <v>100.65847047962269</v>
      </c>
      <c r="AJ47" s="903">
        <f>VLOOKUP(年度マスタ!$K$4&amp;"_"&amp;AJ$33,データシート1!$A:$BT,MATCH("aa_"&amp;$S47,データシート1!$A$1:$BT$1,0),0)</f>
        <v>96.545251798129911</v>
      </c>
      <c r="AK47" s="904">
        <f>VLOOKUP(年度マスタ!$K$4&amp;"_"&amp;AK$33,データシート1!$A:$BT,MATCH("aa_"&amp;$S47,データシート1!$A$1:$BT$1,0),0)</f>
        <v>103.0838296772019</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江戸川区</v>
      </c>
      <c r="AX48" s="1011">
        <f>SUM(AY39:BA39)</f>
        <v>146.39577021516959</v>
      </c>
      <c r="AY48" s="1011">
        <f>BB39</f>
        <v>549.18114794493317</v>
      </c>
      <c r="AZ48" s="1011">
        <f>BC39</f>
        <v>819.85707295738791</v>
      </c>
      <c r="BA48" s="1011">
        <f>SUM(BD39:BG39)</f>
        <v>520.51483229895007</v>
      </c>
      <c r="BB48" s="1011">
        <f>BH39</f>
        <v>103.0838296772019</v>
      </c>
      <c r="BC48" s="1011">
        <f>SUM(AX48:BB48)</f>
        <v>2139.0326530936427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2139.0326530936427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146.39577021516959</v>
      </c>
      <c r="P52" s="453">
        <f t="shared" ref="P52:P64" si="18">O52/$O$51</f>
        <v>6.8440175517395743E-2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101.51535895071862</v>
      </c>
      <c r="P53" s="454">
        <f t="shared" si="18"/>
        <v>4.7458536364042347E-2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36.294559805052209</v>
      </c>
      <c r="P54" s="454">
        <f t="shared" si="18"/>
        <v>1.6967744626319784E-2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8.5858514593987412</v>
      </c>
      <c r="P55" s="454">
        <f t="shared" si="18"/>
        <v>4.0138945270336039E-3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549.18114794493317</v>
      </c>
      <c r="P56" s="453">
        <f t="shared" si="18"/>
        <v>0.25674276040183996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819.85707295738791</v>
      </c>
      <c r="P57" s="453">
        <f t="shared" si="18"/>
        <v>0.38328403812426337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520.51483229895007</v>
      </c>
      <c r="P58" s="453">
        <f t="shared" si="18"/>
        <v>0.24334122788922333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480.00337356817249</v>
      </c>
      <c r="P59" s="454">
        <f t="shared" si="18"/>
        <v>0.2244020786096709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234.08525631288563</v>
      </c>
      <c r="P60" s="454">
        <f t="shared" si="18"/>
        <v>0.10943510187856764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245.91811725528683</v>
      </c>
      <c r="P61" s="454">
        <f t="shared" si="18"/>
        <v>0.11496697673110323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40.511458730777562</v>
      </c>
      <c r="P62" s="454">
        <f t="shared" si="18"/>
        <v>1.8939149279552418E-2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103.0838296772019</v>
      </c>
      <c r="P64" s="612">
        <f t="shared" si="18"/>
        <v>4.8191798067277608E-2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江戸川区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2390.5700999999999</v>
      </c>
      <c r="AI7" s="78">
        <f>VLOOKUP(年度マスタ!$K$4&amp;"_"&amp;$AG7,データシート1!$A:$BT,MATCH("ab_"&amp;AI$2,データシート1!$A$1:$BT$1,0),0)</f>
        <v>18844</v>
      </c>
      <c r="AJ7" s="78">
        <f>VLOOKUP(年度マスタ!$K$4&amp;"_"&amp;$AG7,データシート1!$A:$BT,MATCH("ab_"&amp;AJ$2,データシート1!$A$1:$BT$1,0),0)</f>
        <v>169</v>
      </c>
      <c r="AK7" s="78">
        <f>VLOOKUP(年度マスタ!$K$4&amp;"_"&amp;$AG7,データシート1!$A:$BT,MATCH("ab_"&amp;AK$2,データシート1!$A$1:$BT$1,0),0)</f>
        <v>161241</v>
      </c>
      <c r="AL7" s="78">
        <f>VLOOKUP(年度マスタ!$K$4&amp;"_"&amp;$AG7,データシート1!$A:$BT,MATCH("ab_"&amp;AL$2,データシート1!$A$1:$BT$1,0),0)</f>
        <v>304190</v>
      </c>
      <c r="AM7" s="78">
        <f>VLOOKUP(年度マスタ!$K$4&amp;"_"&amp;$AG7,データシート1!$A:$BT,MATCH("ab_"&amp;AM$2,データシート1!$A$1:$BT$1,0),0)</f>
        <v>167210</v>
      </c>
      <c r="AN7" s="78">
        <f>VLOOKUP(年度マスタ!$K$4&amp;"_"&amp;$AG7,データシート1!$A:$BT,MATCH("ab_"&amp;AN$2,データシート1!$A$1:$BT$1,0),0)</f>
        <v>52834</v>
      </c>
      <c r="AO7" s="78">
        <f>VLOOKUP(年度マスタ!$K$4&amp;"_"&amp;$AG7,データシート1!$A:$BT,MATCH("ab_"&amp;AO$2,データシート1!$A$1:$BT$1,0),0)</f>
        <v>652762</v>
      </c>
      <c r="AP7" s="78">
        <f>VLOOKUP(年度マスタ!$K$4&amp;"_"&amp;$AG7,データシート1!$A:$BT,MATCH("ab_"&amp;AP$2,データシート1!$A$1:$BT$1,0),0)</f>
        <v>0</v>
      </c>
      <c r="AQ7" s="954">
        <f>VLOOKUP(年度マスタ!$K$4&amp;"_"&amp;$AG7,データシート1!$A:$BT,MATCH("ab_"&amp;AQ$2,データシート1!$A$1:$BT$1,0),0)</f>
        <v>57.272966194677252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2132.3471</v>
      </c>
      <c r="AI8" s="78">
        <f>VLOOKUP(年度マスタ!$K$4&amp;"_"&amp;$AG8,データシート1!$A:$BT,MATCH("ab_"&amp;AI$2,データシート1!$A$1:$BT$1,0),0)</f>
        <v>18844</v>
      </c>
      <c r="AJ8" s="78">
        <f>VLOOKUP(年度マスタ!$K$4&amp;"_"&amp;$AG8,データシート1!$A:$BT,MATCH("ab_"&amp;AJ$2,データシート1!$A$1:$BT$1,0),0)</f>
        <v>169</v>
      </c>
      <c r="AK8" s="78">
        <f>VLOOKUP(年度マスタ!$K$4&amp;"_"&amp;$AG8,データシート1!$A:$BT,MATCH("ab_"&amp;AK$2,データシート1!$A$1:$BT$1,0),0)</f>
        <v>161241</v>
      </c>
      <c r="AL8" s="78">
        <f>VLOOKUP(年度マスタ!$K$4&amp;"_"&amp;$AG8,データシート1!$A:$BT,MATCH("ab_"&amp;AL$2,データシート1!$A$1:$BT$1,0),0)</f>
        <v>305646</v>
      </c>
      <c r="AM8" s="78">
        <f>VLOOKUP(年度マスタ!$K$4&amp;"_"&amp;$AG8,データシート1!$A:$BT,MATCH("ab_"&amp;AM$2,データシート1!$A$1:$BT$1,0),0)</f>
        <v>165670</v>
      </c>
      <c r="AN8" s="78">
        <f>VLOOKUP(年度マスタ!$K$4&amp;"_"&amp;$AG8,データシート1!$A:$BT,MATCH("ab_"&amp;AN$2,データシート1!$A$1:$BT$1,0),0)</f>
        <v>52299</v>
      </c>
      <c r="AO8" s="78">
        <f>VLOOKUP(年度マスタ!$K$4&amp;"_"&amp;$AG8,データシート1!$A:$BT,MATCH("ab_"&amp;AO$2,データシート1!$A$1:$BT$1,0),0)</f>
        <v>654615</v>
      </c>
      <c r="AP8" s="78">
        <f>VLOOKUP(年度マスタ!$K$4&amp;"_"&amp;$AG8,データシート1!$A:$BT,MATCH("ab_"&amp;AP$2,データシート1!$A$1:$BT$1,0),0)</f>
        <v>0</v>
      </c>
      <c r="AQ8" s="954">
        <f>VLOOKUP(年度マスタ!$K$4&amp;"_"&amp;$AG8,データシート1!$A:$BT,MATCH("ab_"&amp;AQ$2,データシート1!$A$1:$BT$1,0),0)</f>
        <v>64.372670247455346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2366.6986999999999</v>
      </c>
      <c r="AI9" s="78">
        <f>VLOOKUP(年度マスタ!$K$4&amp;"_"&amp;$AG9,データシート1!$A:$BT,MATCH("ab_"&amp;AI$2,データシート1!$A$1:$BT$1,0),0)</f>
        <v>18844</v>
      </c>
      <c r="AJ9" s="78">
        <f>VLOOKUP(年度マスタ!$K$4&amp;"_"&amp;$AG9,データシート1!$A:$BT,MATCH("ab_"&amp;AJ$2,データシート1!$A$1:$BT$1,0),0)</f>
        <v>169</v>
      </c>
      <c r="AK9" s="78">
        <f>VLOOKUP(年度マスタ!$K$4&amp;"_"&amp;$AG9,データシート1!$A:$BT,MATCH("ab_"&amp;AK$2,データシート1!$A$1:$BT$1,0),0)</f>
        <v>161241</v>
      </c>
      <c r="AL9" s="78">
        <f>VLOOKUP(年度マスタ!$K$4&amp;"_"&amp;$AG9,データシート1!$A:$BT,MATCH("ab_"&amp;AL$2,データシート1!$A$1:$BT$1,0),0)</f>
        <v>306061</v>
      </c>
      <c r="AM9" s="78">
        <f>VLOOKUP(年度マスタ!$K$4&amp;"_"&amp;$AG9,データシート1!$A:$BT,MATCH("ab_"&amp;AM$2,データシート1!$A$1:$BT$1,0),0)</f>
        <v>165025</v>
      </c>
      <c r="AN9" s="78">
        <f>VLOOKUP(年度マスタ!$K$4&amp;"_"&amp;$AG9,データシート1!$A:$BT,MATCH("ab_"&amp;AN$2,データシート1!$A$1:$BT$1,0),0)</f>
        <v>52067</v>
      </c>
      <c r="AO9" s="78">
        <f>VLOOKUP(年度マスタ!$K$4&amp;"_"&amp;$AG9,データシート1!$A:$BT,MATCH("ab_"&amp;AO$2,データシート1!$A$1:$BT$1,0),0)</f>
        <v>653392</v>
      </c>
      <c r="AP9" s="78">
        <f>VLOOKUP(年度マスタ!$K$4&amp;"_"&amp;$AG9,データシート1!$A:$BT,MATCH("ab_"&amp;AP$2,データシート1!$A$1:$BT$1,0),0)</f>
        <v>0</v>
      </c>
      <c r="AQ9" s="954">
        <f>VLOOKUP(年度マスタ!$K$4&amp;"_"&amp;$AG9,データシート1!$A:$BT,MATCH("ab_"&amp;AQ$2,データシート1!$A$1:$BT$1,0),0)</f>
        <v>66.837068618188937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2209.0848000000001</v>
      </c>
      <c r="AI10" s="78">
        <f>VLOOKUP(年度マスタ!$K$4&amp;"_"&amp;$AG10,データシート1!$A:$BT,MATCH("ab_"&amp;AI$2,データシート1!$A$1:$BT$1,0),0)</f>
        <v>18844</v>
      </c>
      <c r="AJ10" s="78">
        <f>VLOOKUP(年度マスタ!$K$4&amp;"_"&amp;$AG10,データシート1!$A:$BT,MATCH("ab_"&amp;AJ$2,データシート1!$A$1:$BT$1,0),0)</f>
        <v>169</v>
      </c>
      <c r="AK10" s="78">
        <f>VLOOKUP(年度マスタ!$K$4&amp;"_"&amp;$AG10,データシート1!$A:$BT,MATCH("ab_"&amp;AK$2,データシート1!$A$1:$BT$1,0),0)</f>
        <v>161241</v>
      </c>
      <c r="AL10" s="78">
        <f>VLOOKUP(年度マスタ!$K$4&amp;"_"&amp;$AG10,データシート1!$A:$BT,MATCH("ab_"&amp;AL$2,データシート1!$A$1:$BT$1,0),0)</f>
        <v>317351</v>
      </c>
      <c r="AM10" s="78">
        <f>VLOOKUP(年度マスタ!$K$4&amp;"_"&amp;$AG10,データシート1!$A:$BT,MATCH("ab_"&amp;AM$2,データシート1!$A$1:$BT$1,0),0)</f>
        <v>164086</v>
      </c>
      <c r="AN10" s="78">
        <f>VLOOKUP(年度マスタ!$K$4&amp;"_"&amp;$AG10,データシート1!$A:$BT,MATCH("ab_"&amp;AN$2,データシート1!$A$1:$BT$1,0),0)</f>
        <v>51916</v>
      </c>
      <c r="AO10" s="78">
        <f>VLOOKUP(年度マスタ!$K$4&amp;"_"&amp;$AG10,データシート1!$A:$BT,MATCH("ab_"&amp;AO$2,データシート1!$A$1:$BT$1,0),0)</f>
        <v>674944</v>
      </c>
      <c r="AP10" s="78">
        <f>VLOOKUP(年度マスタ!$K$4&amp;"_"&amp;$AG10,データシート1!$A:$BT,MATCH("ab_"&amp;AP$2,データシート1!$A$1:$BT$1,0),0)</f>
        <v>0</v>
      </c>
      <c r="AQ10" s="954">
        <f>VLOOKUP(年度マスタ!$K$4&amp;"_"&amp;$AG10,データシート1!$A:$BT,MATCH("ab_"&amp;AQ$2,データシート1!$A$1:$BT$1,0),0)</f>
        <v>70.593692235151806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1953.2412999999999</v>
      </c>
      <c r="AI11" s="78">
        <f>VLOOKUP(年度マスタ!$K$4&amp;"_"&amp;$AG11,データシート1!$A:$BT,MATCH("ab_"&amp;AI$2,データシート1!$A$1:$BT$1,0),0)</f>
        <v>18844</v>
      </c>
      <c r="AJ11" s="78">
        <f>VLOOKUP(年度マスタ!$K$4&amp;"_"&amp;$AG11,データシート1!$A:$BT,MATCH("ab_"&amp;AJ$2,データシート1!$A$1:$BT$1,0),0)</f>
        <v>169</v>
      </c>
      <c r="AK11" s="78">
        <f>VLOOKUP(年度マスタ!$K$4&amp;"_"&amp;$AG11,データシート1!$A:$BT,MATCH("ab_"&amp;AK$2,データシート1!$A$1:$BT$1,0),0)</f>
        <v>161241</v>
      </c>
      <c r="AL11" s="78">
        <f>VLOOKUP(年度マスタ!$K$4&amp;"_"&amp;$AG11,データシート1!$A:$BT,MATCH("ab_"&amp;AL$2,データシート1!$A$1:$BT$1,0),0)</f>
        <v>318944</v>
      </c>
      <c r="AM11" s="78">
        <f>VLOOKUP(年度マスタ!$K$4&amp;"_"&amp;$AG11,データシート1!$A:$BT,MATCH("ab_"&amp;AM$2,データシート1!$A$1:$BT$1,0),0)</f>
        <v>164054</v>
      </c>
      <c r="AN11" s="78">
        <f>VLOOKUP(年度マスタ!$K$4&amp;"_"&amp;$AG11,データシート1!$A:$BT,MATCH("ab_"&amp;AN$2,データシート1!$A$1:$BT$1,0),0)</f>
        <v>52099</v>
      </c>
      <c r="AO11" s="78">
        <f>VLOOKUP(年度マスタ!$K$4&amp;"_"&amp;$AG11,データシート1!$A:$BT,MATCH("ab_"&amp;AO$2,データシート1!$A$1:$BT$1,0),0)</f>
        <v>676116</v>
      </c>
      <c r="AP11" s="78">
        <f>VLOOKUP(年度マスタ!$K$4&amp;"_"&amp;$AG11,データシート1!$A:$BT,MATCH("ab_"&amp;AP$2,データシート1!$A$1:$BT$1,0),0)</f>
        <v>0</v>
      </c>
      <c r="AQ11" s="954">
        <f>VLOOKUP(年度マスタ!$K$4&amp;"_"&amp;$AG11,データシート1!$A:$BT,MATCH("ab_"&amp;AQ$2,データシート1!$A$1:$BT$1,0),0)</f>
        <v>75.234403088379196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1989.0563</v>
      </c>
      <c r="AI12" s="78">
        <f>VLOOKUP(年度マスタ!$K$4&amp;"_"&amp;$AG12,データシート1!$A:$BT,MATCH("ab_"&amp;AI$2,データシート1!$A$1:$BT$1,0),0)</f>
        <v>16225</v>
      </c>
      <c r="AJ12" s="78">
        <f>VLOOKUP(年度マスタ!$K$4&amp;"_"&amp;$AG12,データシート1!$A:$BT,MATCH("ab_"&amp;AJ$2,データシート1!$A$1:$BT$1,0),0)</f>
        <v>337</v>
      </c>
      <c r="AK12" s="78">
        <f>VLOOKUP(年度マスタ!$K$4&amp;"_"&amp;$AG12,データシート1!$A:$BT,MATCH("ab_"&amp;AK$2,データシート1!$A$1:$BT$1,0),0)</f>
        <v>160934</v>
      </c>
      <c r="AL12" s="78">
        <f>VLOOKUP(年度マスタ!$K$4&amp;"_"&amp;$AG12,データシート1!$A:$BT,MATCH("ab_"&amp;AL$2,データシート1!$A$1:$BT$1,0),0)</f>
        <v>322827</v>
      </c>
      <c r="AM12" s="78">
        <f>VLOOKUP(年度マスタ!$K$4&amp;"_"&amp;$AG12,データシート1!$A:$BT,MATCH("ab_"&amp;AM$2,データシート1!$A$1:$BT$1,0),0)</f>
        <v>163917</v>
      </c>
      <c r="AN12" s="78">
        <f>VLOOKUP(年度マスタ!$K$4&amp;"_"&amp;$AG12,データシート1!$A:$BT,MATCH("ab_"&amp;AN$2,データシート1!$A$1:$BT$1,0),0)</f>
        <v>52472</v>
      </c>
      <c r="AO12" s="78">
        <f>VLOOKUP(年度マスタ!$K$4&amp;"_"&amp;$AG12,データシート1!$A:$BT,MATCH("ab_"&amp;AO$2,データシート1!$A$1:$BT$1,0),0)</f>
        <v>680262</v>
      </c>
      <c r="AP12" s="78">
        <f>VLOOKUP(年度マスタ!$K$4&amp;"_"&amp;$AG12,データシート1!$A:$BT,MATCH("ab_"&amp;AP$2,データシート1!$A$1:$BT$1,0),0)</f>
        <v>0</v>
      </c>
      <c r="AQ12" s="954">
        <f>VLOOKUP(年度マスタ!$K$4&amp;"_"&amp;$AG12,データシート1!$A:$BT,MATCH("ab_"&amp;AQ$2,データシート1!$A$1:$BT$1,0),0)</f>
        <v>71.35744471105069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2122.9659999999999</v>
      </c>
      <c r="AI13" s="78">
        <f>VLOOKUP(年度マスタ!$K$4&amp;"_"&amp;$AG13,データシート1!$A:$BT,MATCH("ab_"&amp;AI$2,データシート1!$A$1:$BT$1,0),0)</f>
        <v>16225</v>
      </c>
      <c r="AJ13" s="78">
        <f>VLOOKUP(年度マスタ!$K$4&amp;"_"&amp;$AG13,データシート1!$A:$BT,MATCH("ab_"&amp;AJ$2,データシート1!$A$1:$BT$1,0),0)</f>
        <v>337</v>
      </c>
      <c r="AK13" s="78">
        <f>VLOOKUP(年度マスタ!$K$4&amp;"_"&amp;$AG13,データシート1!$A:$BT,MATCH("ab_"&amp;AK$2,データシート1!$A$1:$BT$1,0),0)</f>
        <v>160934</v>
      </c>
      <c r="AL13" s="78">
        <f>VLOOKUP(年度マスタ!$K$4&amp;"_"&amp;$AG13,データシート1!$A:$BT,MATCH("ab_"&amp;AL$2,データシート1!$A$1:$BT$1,0),0)</f>
        <v>328681</v>
      </c>
      <c r="AM13" s="78">
        <f>VLOOKUP(年度マスタ!$K$4&amp;"_"&amp;$AG13,データシート1!$A:$BT,MATCH("ab_"&amp;AM$2,データシート1!$A$1:$BT$1,0),0)</f>
        <v>164190</v>
      </c>
      <c r="AN13" s="78">
        <f>VLOOKUP(年度マスタ!$K$4&amp;"_"&amp;$AG13,データシート1!$A:$BT,MATCH("ab_"&amp;AN$2,データシート1!$A$1:$BT$1,0),0)</f>
        <v>52776</v>
      </c>
      <c r="AO13" s="78">
        <f>VLOOKUP(年度マスタ!$K$4&amp;"_"&amp;$AG13,データシート1!$A:$BT,MATCH("ab_"&amp;AO$2,データシート1!$A$1:$BT$1,0),0)</f>
        <v>686387</v>
      </c>
      <c r="AP13" s="78">
        <f>VLOOKUP(年度マスタ!$K$4&amp;"_"&amp;$AG13,データシート1!$A:$BT,MATCH("ab_"&amp;AP$2,データシート1!$A$1:$BT$1,0),0)</f>
        <v>0</v>
      </c>
      <c r="AQ13" s="954">
        <f>VLOOKUP(年度マスタ!$K$4&amp;"_"&amp;$AG13,データシート1!$A:$BT,MATCH("ab_"&amp;AQ$2,データシート1!$A$1:$BT$1,0),0)</f>
        <v>75.623014518300309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1914.4231</v>
      </c>
      <c r="AI14" s="78">
        <f>VLOOKUP(年度マスタ!$K$4&amp;"_"&amp;$AG14,データシート1!$A:$BT,MATCH("ab_"&amp;AI$2,データシート1!$A$1:$BT$1,0),0)</f>
        <v>16225</v>
      </c>
      <c r="AJ14" s="78">
        <f>VLOOKUP(年度マスタ!$K$4&amp;"_"&amp;$AG14,データシート1!$A:$BT,MATCH("ab_"&amp;AJ$2,データシート1!$A$1:$BT$1,0),0)</f>
        <v>337</v>
      </c>
      <c r="AK14" s="78">
        <f>VLOOKUP(年度マスタ!$K$4&amp;"_"&amp;$AG14,データシート1!$A:$BT,MATCH("ab_"&amp;AK$2,データシート1!$A$1:$BT$1,0),0)</f>
        <v>160934</v>
      </c>
      <c r="AL14" s="78">
        <f>VLOOKUP(年度マスタ!$K$4&amp;"_"&amp;$AG14,データシート1!$A:$BT,MATCH("ab_"&amp;AL$2,データシート1!$A$1:$BT$1,0),0)</f>
        <v>333759</v>
      </c>
      <c r="AM14" s="78">
        <f>VLOOKUP(年度マスタ!$K$4&amp;"_"&amp;$AG14,データシート1!$A:$BT,MATCH("ab_"&amp;AM$2,データシート1!$A$1:$BT$1,0),0)</f>
        <v>164541</v>
      </c>
      <c r="AN14" s="78">
        <f>VLOOKUP(年度マスタ!$K$4&amp;"_"&amp;$AG14,データシート1!$A:$BT,MATCH("ab_"&amp;AN$2,データシート1!$A$1:$BT$1,0),0)</f>
        <v>54634</v>
      </c>
      <c r="AO14" s="78">
        <f>VLOOKUP(年度マスタ!$K$4&amp;"_"&amp;$AG14,データシート1!$A:$BT,MATCH("ab_"&amp;AO$2,データシート1!$A$1:$BT$1,0),0)</f>
        <v>691514</v>
      </c>
      <c r="AP14" s="78">
        <f>VLOOKUP(年度マスタ!$K$4&amp;"_"&amp;$AG14,データシート1!$A:$BT,MATCH("ab_"&amp;AP$2,データシート1!$A$1:$BT$1,0),0)</f>
        <v>0</v>
      </c>
      <c r="AQ14" s="954">
        <f>VLOOKUP(年度マスタ!$K$4&amp;"_"&amp;$AG14,データシート1!$A:$BT,MATCH("ab_"&amp;AQ$2,データシート1!$A$1:$BT$1,0),0)</f>
        <v>93.633043657791276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2010.8871999999999</v>
      </c>
      <c r="AI15" s="78">
        <f>VLOOKUP(年度マスタ!$K$4&amp;"_"&amp;$AG15,データシート1!$A:$BT,MATCH("ab_"&amp;AI$2,データシート1!$A$1:$BT$1,0),0)</f>
        <v>16225</v>
      </c>
      <c r="AJ15" s="78">
        <f>VLOOKUP(年度マスタ!$K$4&amp;"_"&amp;$AG15,データシート1!$A:$BT,MATCH("ab_"&amp;AJ$2,データシート1!$A$1:$BT$1,0),0)</f>
        <v>337</v>
      </c>
      <c r="AK15" s="78">
        <f>VLOOKUP(年度マスタ!$K$4&amp;"_"&amp;$AG15,データシート1!$A:$BT,MATCH("ab_"&amp;AK$2,データシート1!$A$1:$BT$1,0),0)</f>
        <v>160934</v>
      </c>
      <c r="AL15" s="78">
        <f>VLOOKUP(年度マスタ!$K$4&amp;"_"&amp;$AG15,データシート1!$A:$BT,MATCH("ab_"&amp;AL$2,データシート1!$A$1:$BT$1,0),0)</f>
        <v>338263</v>
      </c>
      <c r="AM15" s="78">
        <f>VLOOKUP(年度マスタ!$K$4&amp;"_"&amp;$AG15,データシート1!$A:$BT,MATCH("ab_"&amp;AM$2,データシート1!$A$1:$BT$1,0),0)</f>
        <v>164906</v>
      </c>
      <c r="AN15" s="78">
        <f>VLOOKUP(年度マスタ!$K$4&amp;"_"&amp;$AG15,データシート1!$A:$BT,MATCH("ab_"&amp;AN$2,データシート1!$A$1:$BT$1,0),0)</f>
        <v>54760</v>
      </c>
      <c r="AO15" s="78">
        <f>VLOOKUP(年度マスタ!$K$4&amp;"_"&amp;$AG15,データシート1!$A:$BT,MATCH("ab_"&amp;AO$2,データシート1!$A$1:$BT$1,0),0)</f>
        <v>695366</v>
      </c>
      <c r="AP15" s="78">
        <f>VLOOKUP(年度マスタ!$K$4&amp;"_"&amp;$AG15,データシート1!$A:$BT,MATCH("ab_"&amp;AP$2,データシート1!$A$1:$BT$1,0),0)</f>
        <v>0</v>
      </c>
      <c r="AQ15" s="954">
        <f>VLOOKUP(年度マスタ!$K$4&amp;"_"&amp;$AG15,データシート1!$A:$BT,MATCH("ab_"&amp;AQ$2,データシート1!$A$1:$BT$1,0),0)</f>
        <v>99.52222894614485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2011.9965999999999</v>
      </c>
      <c r="AI16" s="78">
        <f>VLOOKUP(年度マスタ!$K$4&amp;"_"&amp;$AG16,データシート1!$A:$BT,MATCH("ab_"&amp;AI$2,データシート1!$A$1:$BT$1,0),0)</f>
        <v>16225</v>
      </c>
      <c r="AJ16" s="78">
        <f>VLOOKUP(年度マスタ!$K$4&amp;"_"&amp;$AG16,データシート1!$A:$BT,MATCH("ab_"&amp;AJ$2,データシート1!$A$1:$BT$1,0),0)</f>
        <v>337</v>
      </c>
      <c r="AK16" s="78">
        <f>VLOOKUP(年度マスタ!$K$4&amp;"_"&amp;$AG16,データシート1!$A:$BT,MATCH("ab_"&amp;AK$2,データシート1!$A$1:$BT$1,0),0)</f>
        <v>160934</v>
      </c>
      <c r="AL16" s="78">
        <f>VLOOKUP(年度マスタ!$K$4&amp;"_"&amp;$AG16,データシート1!$A:$BT,MATCH("ab_"&amp;AL$2,データシート1!$A$1:$BT$1,0),0)</f>
        <v>342016</v>
      </c>
      <c r="AM16" s="78">
        <f>VLOOKUP(年度マスタ!$K$4&amp;"_"&amp;$AG16,データシート1!$A:$BT,MATCH("ab_"&amp;AM$2,データシート1!$A$1:$BT$1,0),0)</f>
        <v>164680</v>
      </c>
      <c r="AN16" s="78">
        <f>VLOOKUP(年度マスタ!$K$4&amp;"_"&amp;$AG16,データシート1!$A:$BT,MATCH("ab_"&amp;AN$2,データシート1!$A$1:$BT$1,0),0)</f>
        <v>55137</v>
      </c>
      <c r="AO16" s="78">
        <f>VLOOKUP(年度マスタ!$K$4&amp;"_"&amp;$AG16,データシート1!$A:$BT,MATCH("ab_"&amp;AO$2,データシート1!$A$1:$BT$1,0),0)</f>
        <v>698031</v>
      </c>
      <c r="AP16" s="78">
        <f>VLOOKUP(年度マスタ!$K$4&amp;"_"&amp;$AG16,データシート1!$A:$BT,MATCH("ab_"&amp;AP$2,データシート1!$A$1:$BT$1,0),0)</f>
        <v>0</v>
      </c>
      <c r="AQ16" s="954">
        <f>VLOOKUP(年度マスタ!$K$4&amp;"_"&amp;$AG16,データシート1!$A:$BT,MATCH("ab_"&amp;AQ$2,データシート1!$A$1:$BT$1,0),0)</f>
        <v>102.0570947169717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1977.6642999999999</v>
      </c>
      <c r="AI17" s="151">
        <f>VLOOKUP(年度マスタ!$K$4&amp;"_"&amp;$AG17,データシート1!$A:$BT,MATCH("ab_"&amp;AI$2,データシート1!$A$1:$BT$1,0),0)</f>
        <v>16225</v>
      </c>
      <c r="AJ17" s="151">
        <f>VLOOKUP(年度マスタ!$K$4&amp;"_"&amp;$AG17,データシート1!$A:$BT,MATCH("ab_"&amp;AJ$2,データシート1!$A$1:$BT$1,0),0)</f>
        <v>337</v>
      </c>
      <c r="AK17" s="151">
        <f>VLOOKUP(年度マスタ!$K$4&amp;"_"&amp;$AG17,データシート1!$A:$BT,MATCH("ab_"&amp;AK$2,データシート1!$A$1:$BT$1,0),0)</f>
        <v>160934</v>
      </c>
      <c r="AL17" s="151">
        <f>VLOOKUP(年度マスタ!$K$4&amp;"_"&amp;$AG17,データシート1!$A:$BT,MATCH("ab_"&amp;AL$2,データシート1!$A$1:$BT$1,0),0)</f>
        <v>345833</v>
      </c>
      <c r="AM17" s="151">
        <f>VLOOKUP(年度マスタ!$K$4&amp;"_"&amp;$AG17,データシート1!$A:$BT,MATCH("ab_"&amp;AM$2,データシート1!$A$1:$BT$1,0),0)</f>
        <v>164164</v>
      </c>
      <c r="AN17" s="151">
        <f>VLOOKUP(年度マスタ!$K$4&amp;"_"&amp;$AG17,データシート1!$A:$BT,MATCH("ab_"&amp;AN$2,データシート1!$A$1:$BT$1,0),0)</f>
        <v>53668</v>
      </c>
      <c r="AO17" s="151">
        <f>VLOOKUP(年度マスタ!$K$4&amp;"_"&amp;$AG17,データシート1!$A:$BT,MATCH("ab_"&amp;AO$2,データシート1!$A$1:$BT$1,0),0)</f>
        <v>700079</v>
      </c>
      <c r="AP17" s="151">
        <f>VLOOKUP(年度マスタ!$K$4&amp;"_"&amp;$AG17,データシート1!$A:$BT,MATCH("ab_"&amp;AP$2,データシート1!$A$1:$BT$1,0),0)</f>
        <v>0</v>
      </c>
      <c r="AQ17" s="955">
        <f>VLOOKUP(年度マスタ!$K$4&amp;"_"&amp;$AG17,データシート1!$A:$BT,MATCH("ab_"&amp;AQ$2,データシート1!$A$1:$BT$1,0),0)</f>
        <v>106.4820943647087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1858.5006000000001</v>
      </c>
      <c r="AI18" s="78">
        <f>VLOOKUP(年度マスタ!$K$4&amp;"_"&amp;$AG18,データシート1!$A:$BT,MATCH("ab_"&amp;AI$2,データシート1!$A$1:$BT$1,0),0)</f>
        <v>17766</v>
      </c>
      <c r="AJ18" s="78">
        <f>VLOOKUP(年度マスタ!$K$4&amp;"_"&amp;$AG18,データシート1!$A:$BT,MATCH("ab_"&amp;AJ$2,データシート1!$A$1:$BT$1,0),0)</f>
        <v>115</v>
      </c>
      <c r="AK18" s="78">
        <f>VLOOKUP(年度マスタ!$K$4&amp;"_"&amp;$AG18,データシート1!$A:$BT,MATCH("ab_"&amp;AK$2,データシート1!$A$1:$BT$1,0),0)</f>
        <v>165696</v>
      </c>
      <c r="AL18" s="78">
        <f>VLOOKUP(年度マスタ!$K$4&amp;"_"&amp;$AG18,データシート1!$A:$BT,MATCH("ab_"&amp;AL$2,データシート1!$A$1:$BT$1,0),0)</f>
        <v>346934</v>
      </c>
      <c r="AM18" s="78">
        <f>VLOOKUP(年度マスタ!$K$4&amp;"_"&amp;$AG18,データシート1!$A:$BT,MATCH("ab_"&amp;AM$2,データシート1!$A$1:$BT$1,0),0)</f>
        <v>164151</v>
      </c>
      <c r="AN18" s="78">
        <f>VLOOKUP(年度マスタ!$K$4&amp;"_"&amp;$AG18,データシート1!$A:$BT,MATCH("ab_"&amp;AN$2,データシート1!$A$1:$BT$1,0),0)</f>
        <v>53544</v>
      </c>
      <c r="AO18" s="78">
        <f>VLOOKUP(年度マスタ!$K$4&amp;"_"&amp;$AG18,データシート1!$A:$BT,MATCH("ab_"&amp;AO$2,データシート1!$A$1:$BT$1,0),0)</f>
        <v>696123</v>
      </c>
      <c r="AP18" s="78">
        <f>VLOOKUP(年度マスタ!$K$4&amp;"_"&amp;$AG18,データシート1!$A:$BT,MATCH("ab_"&amp;AP$2,データシート1!$A$1:$BT$1,0),0)</f>
        <v>0</v>
      </c>
      <c r="AQ18" s="954">
        <f>VLOOKUP(年度マスタ!$K$4&amp;"_"&amp;$AG18,データシート1!$A:$BT,MATCH("ab_"&amp;AQ$2,データシート1!$A$1:$BT$1,0),0)</f>
        <v>100.65847047962269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2331.3173000000002</v>
      </c>
      <c r="AI19" s="78">
        <f>VLOOKUP(年度マスタ!$K$4&amp;"_"&amp;$AG19,データシート1!$A:$BT,MATCH("ab_"&amp;AI$2,データシート1!$A$1:$BT$1,0),0)</f>
        <v>17766</v>
      </c>
      <c r="AJ19" s="78">
        <f>VLOOKUP(年度マスタ!$K$4&amp;"_"&amp;$AG19,データシート1!$A:$BT,MATCH("ab_"&amp;AJ$2,データシート1!$A$1:$BT$1,0),0)</f>
        <v>115</v>
      </c>
      <c r="AK19" s="78">
        <f>VLOOKUP(年度マスタ!$K$4&amp;"_"&amp;$AG19,データシート1!$A:$BT,MATCH("ab_"&amp;AK$2,データシート1!$A$1:$BT$1,0),0)</f>
        <v>165696</v>
      </c>
      <c r="AL19" s="78">
        <f>VLOOKUP(年度マスタ!$K$4&amp;"_"&amp;$AG19,データシート1!$A:$BT,MATCH("ab_"&amp;AL$2,データシート1!$A$1:$BT$1,0),0)</f>
        <v>345803</v>
      </c>
      <c r="AM19" s="78">
        <f>VLOOKUP(年度マスタ!$K$4&amp;"_"&amp;$AG19,データシート1!$A:$BT,MATCH("ab_"&amp;AM$2,データシート1!$A$1:$BT$1,0),0)</f>
        <v>163778</v>
      </c>
      <c r="AN19" s="78">
        <f>VLOOKUP(年度マスタ!$K$4&amp;"_"&amp;$AG19,データシート1!$A:$BT,MATCH("ab_"&amp;AN$2,データシート1!$A$1:$BT$1,0),0)</f>
        <v>53495</v>
      </c>
      <c r="AO19" s="78">
        <f>VLOOKUP(年度マスタ!$K$4&amp;"_"&amp;$AG19,データシート1!$A:$BT,MATCH("ab_"&amp;AO$2,データシート1!$A$1:$BT$1,0),0)</f>
        <v>689739</v>
      </c>
      <c r="AP19" s="78">
        <f>VLOOKUP(年度マスタ!$K$4&amp;"_"&amp;$AG19,データシート1!$A:$BT,MATCH("ab_"&amp;AP$2,データシート1!$A$1:$BT$1,0),0)</f>
        <v>0</v>
      </c>
      <c r="AQ19" s="954">
        <f>VLOOKUP(年度マスタ!$K$4&amp;"_"&amp;$AG19,データシート1!$A:$BT,MATCH("ab_"&amp;AQ$2,データシート1!$A$1:$BT$1,0),0)</f>
        <v>96.545251798129911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2376.8852999999999</v>
      </c>
      <c r="AI20" s="78">
        <f>VLOOKUP(年度マスタ!$K$4&amp;"_"&amp;$AG20,データシート1!$A:$BT,MATCH("ab_"&amp;AI$2,データシート1!$A$1:$BT$1,0),0)</f>
        <v>17766</v>
      </c>
      <c r="AJ20" s="78">
        <f>VLOOKUP(年度マスタ!$K$4&amp;"_"&amp;$AG20,データシート1!$A:$BT,MATCH("ab_"&amp;AJ$2,データシート1!$A$1:$BT$1,0),0)</f>
        <v>115</v>
      </c>
      <c r="AK20" s="78">
        <f>VLOOKUP(年度マスタ!$K$4&amp;"_"&amp;$AG20,データシート1!$A:$BT,MATCH("ab_"&amp;AK$2,データシート1!$A$1:$BT$1,0),0)</f>
        <v>165696</v>
      </c>
      <c r="AL20" s="78">
        <f>VLOOKUP(年度マスタ!$K$4&amp;"_"&amp;$AG20,データシート1!$A:$BT,MATCH("ab_"&amp;AL$2,データシート1!$A$1:$BT$1,0),0)</f>
        <v>348547</v>
      </c>
      <c r="AM20" s="78">
        <f>VLOOKUP(年度マスタ!$K$4&amp;"_"&amp;$AG20,データシート1!$A:$BT,MATCH("ab_"&amp;AM$2,データシート1!$A$1:$BT$1,0),0)</f>
        <v>163638</v>
      </c>
      <c r="AN20" s="78">
        <f>VLOOKUP(年度マスタ!$K$4&amp;"_"&amp;$AG20,データシート1!$A:$BT,MATCH("ab_"&amp;AN$2,データシート1!$A$1:$BT$1,0),0)</f>
        <v>53731</v>
      </c>
      <c r="AO20" s="78">
        <f>VLOOKUP(年度マスタ!$K$4&amp;"_"&amp;$AG20,データシート1!$A:$BT,MATCH("ab_"&amp;AO$2,データシート1!$A$1:$BT$1,0),0)</f>
        <v>688153</v>
      </c>
      <c r="AP20" s="78">
        <f>VLOOKUP(年度マスタ!$K$4&amp;"_"&amp;$AG20,データシート1!$A:$BT,MATCH("ab_"&amp;AP$2,データシート1!$A$1:$BT$1,0),0)</f>
        <v>0</v>
      </c>
      <c r="AQ20" s="954">
        <f>VLOOKUP(年度マスタ!$K$4&amp;"_"&amp;$AG20,データシート1!$A:$BT,MATCH("ab_"&amp;AQ$2,データシート1!$A$1:$BT$1,0),0)</f>
        <v>103.0838296772019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江戸川区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130.99199999999999</v>
      </c>
      <c r="BE13" s="70" t="str">
        <f>年度マスタ!K4</f>
        <v>13123</v>
      </c>
      <c r="BF13" s="70" t="str">
        <f>年度マスタ!K4</f>
        <v>13123</v>
      </c>
      <c r="BG13" s="70" t="str">
        <f>年度マスタ!K4</f>
        <v>13123</v>
      </c>
      <c r="BH13" s="278" t="s">
        <v>195</v>
      </c>
      <c r="BI13" s="278" t="s">
        <v>195</v>
      </c>
      <c r="BJ13" s="278" t="s">
        <v>195</v>
      </c>
      <c r="BK13" s="278" t="str">
        <f>年度マスタ!K4</f>
        <v>13123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130.99199999999999</v>
      </c>
      <c r="AY14" s="70"/>
      <c r="BE14" s="70" t="str">
        <f>AP2</f>
        <v>江戸川区</v>
      </c>
      <c r="BF14" s="70" t="str">
        <f>AP2</f>
        <v>江戸川区</v>
      </c>
      <c r="BG14" s="70" t="str">
        <f>AP2</f>
        <v>江戸川区</v>
      </c>
      <c r="BH14" s="70" t="s">
        <v>205</v>
      </c>
      <c r="BI14" s="70" t="s">
        <v>205</v>
      </c>
      <c r="BJ14" s="70" t="s">
        <v>205</v>
      </c>
      <c r="BK14" s="70" t="str">
        <f>AP2</f>
        <v>江戸川区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84.462000000000003</v>
      </c>
      <c r="BG16" s="952">
        <f>BF16/BE16</f>
        <v>42.231000000000002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0.71212245879710945</v>
      </c>
    </row>
    <row r="17" spans="2:63" ht="15.95" customHeight="1">
      <c r="B17" s="272"/>
      <c r="D17" s="13"/>
      <c r="E17" s="166"/>
      <c r="F17" s="166"/>
      <c r="G17" s="13"/>
      <c r="O17" s="280"/>
      <c r="P17" s="280"/>
      <c r="Z17" s="273"/>
      <c r="AB17" s="272"/>
      <c r="AQ17" s="273"/>
      <c r="AV17" s="276"/>
      <c r="AW17" s="277" t="s">
        <v>113</v>
      </c>
      <c r="AX17" s="165">
        <f>P26</f>
        <v>100.673</v>
      </c>
      <c r="AY17" s="165">
        <f>AX17</f>
        <v>100.673</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15.795</v>
      </c>
      <c r="BG17" s="952">
        <f t="shared" ref="BG17:BG39" si="2">BF17/BE17</f>
        <v>15.795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0.27302427674892926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4.4089999999999998</v>
      </c>
      <c r="BG18" s="952">
        <f t="shared" si="2"/>
        <v>4.4089999999999998</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0.6312042025547232</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229.28800000000001</v>
      </c>
      <c r="G21" s="877">
        <f t="shared" ref="G21:O21" si="5">SUM(G22,G26,G27,G28)</f>
        <v>271.97800000000001</v>
      </c>
      <c r="H21" s="877">
        <f t="shared" si="5"/>
        <v>346.03899999999999</v>
      </c>
      <c r="I21" s="877">
        <f t="shared" si="5"/>
        <v>337.20500000000004</v>
      </c>
      <c r="J21" s="877">
        <f t="shared" si="5"/>
        <v>329.49099999999999</v>
      </c>
      <c r="K21" s="877">
        <f t="shared" si="5"/>
        <v>279.42099999999999</v>
      </c>
      <c r="L21" s="877">
        <f t="shared" si="5"/>
        <v>312.14300000000003</v>
      </c>
      <c r="M21" s="877">
        <f t="shared" si="5"/>
        <v>311.45699999999999</v>
      </c>
      <c r="N21" s="877">
        <f t="shared" si="5"/>
        <v>308.97000000000003</v>
      </c>
      <c r="O21" s="877">
        <f t="shared" si="5"/>
        <v>250.88499999999999</v>
      </c>
      <c r="P21" s="878">
        <f>SUM(P22,P26,P27,P28)</f>
        <v>231.66499999999999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26.326000000000001</v>
      </c>
      <c r="BG21" s="952">
        <f t="shared" si="2"/>
        <v>13.163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1.5225784275819707</v>
      </c>
    </row>
    <row r="22" spans="2:63" ht="15.95" customHeight="1" thickBot="1">
      <c r="B22" s="285"/>
      <c r="C22" s="522"/>
      <c r="D22" s="408" t="s">
        <v>114</v>
      </c>
      <c r="E22" s="409"/>
      <c r="F22" s="879">
        <f>SUM(F23:F25)</f>
        <v>131.19</v>
      </c>
      <c r="G22" s="879">
        <f t="shared" ref="G22:P22" si="6">SUM(G23:G25)</f>
        <v>130.184</v>
      </c>
      <c r="H22" s="879">
        <f t="shared" si="6"/>
        <v>128.684</v>
      </c>
      <c r="I22" s="879">
        <f t="shared" si="6"/>
        <v>133.89500000000001</v>
      </c>
      <c r="J22" s="879">
        <f t="shared" si="6"/>
        <v>140.08799999999999</v>
      </c>
      <c r="K22" s="879">
        <f t="shared" si="6"/>
        <v>131.55500000000001</v>
      </c>
      <c r="L22" s="879">
        <f t="shared" si="6"/>
        <v>126.25700000000001</v>
      </c>
      <c r="M22" s="879">
        <f t="shared" si="6"/>
        <v>128.43199999999999</v>
      </c>
      <c r="N22" s="879">
        <f t="shared" si="6"/>
        <v>125.312</v>
      </c>
      <c r="O22" s="879">
        <f t="shared" si="6"/>
        <v>119.8</v>
      </c>
      <c r="P22" s="880">
        <f t="shared" si="6"/>
        <v>130.99199999999999</v>
      </c>
      <c r="Z22" s="273"/>
      <c r="AB22" s="272"/>
      <c r="AC22" s="521" t="s">
        <v>286</v>
      </c>
      <c r="AP22" s="16" t="s">
        <v>287</v>
      </c>
      <c r="AQ22" s="273"/>
      <c r="AV22" s="70" t="str">
        <f>AW22</f>
        <v>エネルギー起源CO2</v>
      </c>
      <c r="AW22" s="70" t="str">
        <f>D56</f>
        <v>エネルギー起源CO2</v>
      </c>
      <c r="AX22" s="165">
        <f>P56</f>
        <v>178.36600000000001</v>
      </c>
      <c r="AY22" s="165">
        <f>AX22</f>
        <v>178.36600000000001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131.19</v>
      </c>
      <c r="G23" s="881">
        <f>IFERROR(VLOOKUP(年度マスタ!$K$4&amp;"_"&amp;G$20,データシート1!$A:$BU,MATCH("ba_"&amp;$E23,データシート1!$A$1:$BU$1,0),0),0)</f>
        <v>130.184</v>
      </c>
      <c r="H23" s="881">
        <f>IFERROR(VLOOKUP(年度マスタ!$K$4&amp;"_"&amp;H$20,データシート1!$A:$BU,MATCH("ba_"&amp;$E23,データシート1!$A$1:$BU$1,0),0),0)</f>
        <v>128.684</v>
      </c>
      <c r="I23" s="881">
        <f>IFERROR(VLOOKUP(年度マスタ!$K$4&amp;"_"&amp;I$20,データシート1!$A:$BU,MATCH("ba_"&amp;$E23,データシート1!$A$1:$BU$1,0),0),0)</f>
        <v>133.89500000000001</v>
      </c>
      <c r="J23" s="881">
        <f>IFERROR(VLOOKUP(年度マスタ!$K$4&amp;"_"&amp;J$20,データシート1!$A:$BU,MATCH("ba_"&amp;$E23,データシート1!$A$1:$BU$1,0),0),0)</f>
        <v>140.08799999999999</v>
      </c>
      <c r="K23" s="881">
        <f>IFERROR(VLOOKUP(年度マスタ!$K$4&amp;"_"&amp;K$20,データシート1!$A:$BU,MATCH("ba_"&amp;$E23,データシート1!$A$1:$BU$1,0),0),0)</f>
        <v>131.55500000000001</v>
      </c>
      <c r="L23" s="881">
        <f>IFERROR(VLOOKUP(年度マスタ!$K$4&amp;"_"&amp;L$20,データシート1!$A:$BU,MATCH("ba_"&amp;$E23,データシート1!$A$1:$BU$1,0),0),0)</f>
        <v>126.25700000000001</v>
      </c>
      <c r="M23" s="881">
        <f>IFERROR(VLOOKUP(年度マスタ!$K$4&amp;"_"&amp;M$20,データシート1!$A:$BU,MATCH("ba_"&amp;$E23,データシート1!$A$1:$BU$1,0),0),0)</f>
        <v>128.43199999999999</v>
      </c>
      <c r="N23" s="881">
        <f>IFERROR(VLOOKUP(年度マスタ!$K$4&amp;"_"&amp;N$20,データシート1!$A:$BU,MATCH("ba_"&amp;$E23,データシート1!$A$1:$BU$1,0),0),0)</f>
        <v>125.312</v>
      </c>
      <c r="O23" s="881">
        <f>IFERROR(VLOOKUP(年度マスタ!$K$4&amp;"_"&amp;O$20,データシート1!$A:$BU,MATCH("ba_"&amp;$E23,データシート1!$A$1:$BU$1,0),0),0)</f>
        <v>119.8</v>
      </c>
      <c r="P23" s="882">
        <f>IFERROR(VLOOKUP(年度マスタ!$K$4&amp;"_"&amp;P$20,データシート1!$A:$BU,MATCH("ba_"&amp;$E23,データシート1!$A$1:$BU$1,0),0),0)</f>
        <v>130.99199999999999</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23.879000000000001</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949.68488831899276</v>
      </c>
      <c r="AG24" s="877">
        <f t="shared" ref="AG24:AP24" si="11">AG25+AG29</f>
        <v>960.98899099931725</v>
      </c>
      <c r="AH24" s="877">
        <f t="shared" si="11"/>
        <v>988.37371115233623</v>
      </c>
      <c r="AI24" s="877">
        <f t="shared" si="11"/>
        <v>914.6594585846899</v>
      </c>
      <c r="AJ24" s="877">
        <f t="shared" si="11"/>
        <v>993.65500692145213</v>
      </c>
      <c r="AK24" s="877">
        <f t="shared" si="11"/>
        <v>787.69315393925547</v>
      </c>
      <c r="AL24" s="877">
        <f t="shared" si="11"/>
        <v>779.64899731258527</v>
      </c>
      <c r="AM24" s="877">
        <f t="shared" si="11"/>
        <v>769.59689596965393</v>
      </c>
      <c r="AN24" s="877">
        <f t="shared" si="11"/>
        <v>740.81921326145425</v>
      </c>
      <c r="AO24" s="877">
        <f t="shared" si="11"/>
        <v>646.86420840889218</v>
      </c>
      <c r="AP24" s="878">
        <f t="shared" si="11"/>
        <v>725.81871844299508</v>
      </c>
      <c r="AQ24" s="273"/>
      <c r="AV24" s="70" t="str">
        <f>AW24</f>
        <v>廃棄物原燃料</v>
      </c>
      <c r="AW24" s="70" t="str">
        <f>E58</f>
        <v>廃棄物原燃料</v>
      </c>
      <c r="AX24" s="287">
        <f t="shared" ref="AX24:AX31" si="12">P58</f>
        <v>20.5</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239.5666112024449</v>
      </c>
      <c r="AG25" s="879">
        <f>①CO2排出量の現状把握!AA35</f>
        <v>213.29555590308181</v>
      </c>
      <c r="AH25" s="879">
        <f>①CO2排出量の現状把握!AB35</f>
        <v>192.81339845394419</v>
      </c>
      <c r="AI25" s="879">
        <f>①CO2排出量の現状把握!AC35</f>
        <v>195.63790554681373</v>
      </c>
      <c r="AJ25" s="879">
        <f>①CO2排出量の現状把握!AD35</f>
        <v>228.65964038204561</v>
      </c>
      <c r="AK25" s="879">
        <f>①CO2排出量の現状把握!AE35</f>
        <v>198.44949095332615</v>
      </c>
      <c r="AL25" s="879">
        <f>①CO2排出量の現状把握!AF35</f>
        <v>188.4886564214365</v>
      </c>
      <c r="AM25" s="879">
        <f>①CO2排出量の現状把握!AG35</f>
        <v>182.94414328200799</v>
      </c>
      <c r="AN25" s="879">
        <f>①CO2排出量の現状把握!AH35</f>
        <v>173.2065238100177</v>
      </c>
      <c r="AO25" s="879">
        <f>①CO2排出量の現状把握!AI35</f>
        <v>136.83268306907405</v>
      </c>
      <c r="AP25" s="880">
        <f>①CO2排出量の現状把握!AJ35</f>
        <v>167.96049798650878</v>
      </c>
      <c r="AQ25" s="273"/>
      <c r="AV25" s="70" t="str">
        <f>AW25</f>
        <v>廃棄物原燃料以外</v>
      </c>
      <c r="AW25" s="70" t="str">
        <f>E59</f>
        <v>廃棄物原燃料以外</v>
      </c>
      <c r="AX25" s="287">
        <f t="shared" si="12"/>
        <v>3.379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98.097999999999999</v>
      </c>
      <c r="G26" s="879">
        <f>IFERROR(VLOOKUP(年度マスタ!$K$4&amp;"_"&amp;G$20,データシート1!$A:$BU,MATCH("ba_"&amp;$D26,データシート1!$A$1:$BU$1,0),0),0)</f>
        <v>141.79400000000001</v>
      </c>
      <c r="H26" s="879">
        <f>IFERROR(VLOOKUP(年度マスタ!$K$4&amp;"_"&amp;H$20,データシート1!$A:$BU,MATCH("ba_"&amp;$D26,データシート1!$A$1:$BU$1,0),0),0)</f>
        <v>217.35499999999996</v>
      </c>
      <c r="I26" s="879">
        <f>IFERROR(VLOOKUP(年度マスタ!$K$4&amp;"_"&amp;I$20,データシート1!$A:$BU,MATCH("ba_"&amp;$D26,データシート1!$A$1:$BU$1,0),0),0)</f>
        <v>203.31</v>
      </c>
      <c r="J26" s="879">
        <f>IFERROR(VLOOKUP(年度マスタ!$K$4&amp;"_"&amp;J$20,データシート1!$A:$BU,MATCH("ba_"&amp;$D26,データシート1!$A$1:$BU$1,0),0),0)</f>
        <v>189.40299999999999</v>
      </c>
      <c r="K26" s="879">
        <f>IFERROR(VLOOKUP(年度マスタ!$K$4&amp;"_"&amp;K$20,データシート1!$A:$BU,MATCH("ba_"&amp;$D26,データシート1!$A$1:$BU$1,0),0),0)</f>
        <v>147.86599999999999</v>
      </c>
      <c r="L26" s="879">
        <f>IFERROR(VLOOKUP(年度マスタ!$K$4&amp;"_"&amp;L$20,データシート1!$A:$BU,MATCH("ba_"&amp;$D26,データシート1!$A$1:$BU$1,0),0),0)</f>
        <v>185.886</v>
      </c>
      <c r="M26" s="879">
        <f>IFERROR(VLOOKUP(年度マスタ!$K$4&amp;"_"&amp;M$20,データシート1!$A:$BU,MATCH("ba_"&amp;$D26,データシート1!$A$1:$BU$1,0),0),0)</f>
        <v>183.02499999999998</v>
      </c>
      <c r="N26" s="879">
        <f>IFERROR(VLOOKUP(年度マスタ!$K$4&amp;"_"&amp;N$20,データシート1!$A:$BU,MATCH("ba_"&amp;$D26,データシート1!$A$1:$BU$1,0),0),0)</f>
        <v>183.65800000000002</v>
      </c>
      <c r="O26" s="879">
        <f>IFERROR(VLOOKUP(年度マスタ!$K$4&amp;"_"&amp;O$20,データシート1!$A:$BU,MATCH("ba_"&amp;$D26,データシート1!$A$1:$BU$1,0),0),0)</f>
        <v>131.08499999999998</v>
      </c>
      <c r="P26" s="880">
        <f>IFERROR(VLOOKUP(年度マスタ!$K$4&amp;"_"&amp;P$20,データシート1!$A:$BU,MATCH("ba_"&amp;$D26,データシート1!$A$1:$BU$1,0),0),0)</f>
        <v>100.673</v>
      </c>
      <c r="Z26" s="273"/>
      <c r="AB26" s="272"/>
      <c r="AC26" s="522"/>
      <c r="AD26" s="410"/>
      <c r="AE26" s="409" t="s">
        <v>184</v>
      </c>
      <c r="AF26" s="881">
        <f>①CO2排出量の現状把握!Z36</f>
        <v>190.76164292085539</v>
      </c>
      <c r="AG26" s="881">
        <f>①CO2排出量の現状把握!AA36</f>
        <v>165.1267512680819</v>
      </c>
      <c r="AH26" s="881">
        <f>①CO2排出量の現状把握!AB36</f>
        <v>150.88885291678849</v>
      </c>
      <c r="AI26" s="881">
        <f>①CO2排出量の現状把握!AC36</f>
        <v>133.95948355045701</v>
      </c>
      <c r="AJ26" s="881">
        <f>①CO2排出量の現状把握!AD36</f>
        <v>157.60752474776541</v>
      </c>
      <c r="AK26" s="881">
        <f>①CO2排出量の現状把握!AE36</f>
        <v>121.54733805037787</v>
      </c>
      <c r="AL26" s="881">
        <f>①CO2排出量の現状把握!AF36</f>
        <v>118.19335081589051</v>
      </c>
      <c r="AM26" s="881">
        <f>①CO2排出量の現状把握!AG36</f>
        <v>117.05143258009007</v>
      </c>
      <c r="AN26" s="881">
        <f>①CO2排出量の現状把握!AH36</f>
        <v>110.03265500978719</v>
      </c>
      <c r="AO26" s="881">
        <f>①CO2排出量の現状把握!AI36</f>
        <v>94.148405675462755</v>
      </c>
      <c r="AP26" s="882">
        <f>①CO2排出量の現状把握!AJ36</f>
        <v>119.71450309855551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41.588394839189007</v>
      </c>
      <c r="AG27" s="881">
        <f>①CO2排出量の現状把握!AA37</f>
        <v>41.024017098136177</v>
      </c>
      <c r="AH27" s="881">
        <f>①CO2排出量の現状把握!AB37</f>
        <v>35.37616986476398</v>
      </c>
      <c r="AI27" s="881">
        <f>①CO2排出量の現状把握!AC37</f>
        <v>31.85617558814517</v>
      </c>
      <c r="AJ27" s="881">
        <f>①CO2排出量の現状把握!AD37</f>
        <v>33.879476871100799</v>
      </c>
      <c r="AK27" s="881">
        <f>①CO2排出量の現状把握!AE37</f>
        <v>34.895466222366707</v>
      </c>
      <c r="AL27" s="881">
        <f>①CO2排出量の現状把握!AF37</f>
        <v>35.698674639108738</v>
      </c>
      <c r="AM27" s="881">
        <f>①CO2排出量の現状把握!AG37</f>
        <v>33.561119804991456</v>
      </c>
      <c r="AN27" s="881">
        <f>①CO2排出量の現状把握!AH37</f>
        <v>30.391655673355007</v>
      </c>
      <c r="AO27" s="881">
        <f>①CO2排出量の現状把握!AI37</f>
        <v>33.571990326605864</v>
      </c>
      <c r="AP27" s="882">
        <f>①CO2排出量の現状把握!AJ37</f>
        <v>38.4515488523447</v>
      </c>
      <c r="AQ27" s="273"/>
      <c r="AV27" s="70" t="str">
        <f t="shared" ref="AV27:AV31" si="14">AW27</f>
        <v>N2O</v>
      </c>
      <c r="AW27" s="70" t="str">
        <f t="shared" si="13"/>
        <v>N2O</v>
      </c>
      <c r="AX27" s="287">
        <f t="shared" si="12"/>
        <v>29.42</v>
      </c>
      <c r="AY27" s="287">
        <f t="shared" ref="AY27:AY31" si="15">AX27</f>
        <v>29.42</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7.2165734424004784</v>
      </c>
      <c r="AG28" s="881">
        <f>①CO2排出量の現状把握!AA38</f>
        <v>7.144787536863725</v>
      </c>
      <c r="AH28" s="881">
        <f>①CO2排出量の現状把握!AB38</f>
        <v>6.5483756723916908</v>
      </c>
      <c r="AI28" s="881">
        <f>①CO2排出量の現状把握!AC38</f>
        <v>29.822246408211559</v>
      </c>
      <c r="AJ28" s="881">
        <f>①CO2排出量の現状把握!AD38</f>
        <v>37.1726387631794</v>
      </c>
      <c r="AK28" s="881">
        <f>①CO2排出量の現状把握!AE38</f>
        <v>42.006686680581566</v>
      </c>
      <c r="AL28" s="881">
        <f>①CO2排出量の現状把握!AF38</f>
        <v>34.59663096643726</v>
      </c>
      <c r="AM28" s="881">
        <f>①CO2排出量の現状把握!AG38</f>
        <v>32.331590896926443</v>
      </c>
      <c r="AN28" s="881">
        <f>①CO2排出量の現状把握!AH38</f>
        <v>32.782213126875504</v>
      </c>
      <c r="AO28" s="881">
        <f>①CO2排出量の現状把握!AI38</f>
        <v>9.1122870670054343</v>
      </c>
      <c r="AP28" s="882">
        <f>①CO2排出量の現状把握!AJ38</f>
        <v>9.794446035608571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710.11827711654792</v>
      </c>
      <c r="AG29" s="883">
        <f>①CO2排出量の現状把握!AA39</f>
        <v>747.69343509623548</v>
      </c>
      <c r="AH29" s="883">
        <f>①CO2排出量の現状把握!AB39</f>
        <v>795.56031269839207</v>
      </c>
      <c r="AI29" s="883">
        <f>①CO2排出量の現状把握!AC39</f>
        <v>719.02155303787617</v>
      </c>
      <c r="AJ29" s="883">
        <f>①CO2排出量の現状把握!AD39</f>
        <v>764.99536653940652</v>
      </c>
      <c r="AK29" s="883">
        <f>①CO2排出量の現状把握!AE39</f>
        <v>589.24366298592929</v>
      </c>
      <c r="AL29" s="883">
        <f>①CO2排出量の現状把握!AF39</f>
        <v>591.16034089114873</v>
      </c>
      <c r="AM29" s="883">
        <f>①CO2排出量の現状把握!AG39</f>
        <v>586.65275268764594</v>
      </c>
      <c r="AN29" s="883">
        <f>①CO2排出量の現状把握!AH39</f>
        <v>567.61268945143661</v>
      </c>
      <c r="AO29" s="883">
        <f>①CO2排出量の現状把握!AI39</f>
        <v>510.03152533981807</v>
      </c>
      <c r="AP29" s="884">
        <f>①CO2排出量の現状把握!AJ39</f>
        <v>557.85822045648626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0.24143587290922935</v>
      </c>
      <c r="AG32" s="461">
        <f t="shared" si="16"/>
        <v>0.28301885094143941</v>
      </c>
      <c r="AH32" s="461">
        <f t="shared" si="16"/>
        <v>0.35010947387153402</v>
      </c>
      <c r="AI32" s="461">
        <f t="shared" si="16"/>
        <v>0.36866726390363747</v>
      </c>
      <c r="AJ32" s="461">
        <f t="shared" si="16"/>
        <v>0.3315949677754163</v>
      </c>
      <c r="AK32" s="461">
        <f t="shared" si="16"/>
        <v>0.35473331030314897</v>
      </c>
      <c r="AL32" s="461">
        <f t="shared" si="16"/>
        <v>0.40036349828697632</v>
      </c>
      <c r="AM32" s="461">
        <f t="shared" si="16"/>
        <v>0.40470147635871062</v>
      </c>
      <c r="AN32" s="461">
        <f t="shared" si="16"/>
        <v>0.417065316974921</v>
      </c>
      <c r="AO32" s="461">
        <f t="shared" si="16"/>
        <v>0.38784801622756032</v>
      </c>
      <c r="AP32" s="461">
        <f t="shared" si="16"/>
        <v>0.31917749448093724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0.54761387382625848</v>
      </c>
      <c r="AG33" s="458">
        <f t="shared" ref="AG33:AP33" si="17">IFERROR(IF(G22/AG25&gt;1,1,G22/AG25),0)</f>
        <v>0.61034558103570424</v>
      </c>
      <c r="AH33" s="458">
        <f t="shared" si="17"/>
        <v>0.66740175232551446</v>
      </c>
      <c r="AI33" s="458">
        <f t="shared" si="17"/>
        <v>0.6844021337570525</v>
      </c>
      <c r="AJ33" s="458">
        <f t="shared" si="17"/>
        <v>0.61264856257947531</v>
      </c>
      <c r="AK33" s="458">
        <f t="shared" si="17"/>
        <v>0.66291427288639793</v>
      </c>
      <c r="AL33" s="458">
        <f t="shared" si="17"/>
        <v>0.66983871813328388</v>
      </c>
      <c r="AM33" s="458">
        <f t="shared" si="17"/>
        <v>0.70202848637806536</v>
      </c>
      <c r="AN33" s="458">
        <f>IFERROR(IF(N22/AN25&gt;1,1,N22/AN25),0)</f>
        <v>0.72348314164799588</v>
      </c>
      <c r="AO33" s="458">
        <f t="shared" si="17"/>
        <v>0.87552182207465856</v>
      </c>
      <c r="AP33" s="458">
        <f t="shared" si="17"/>
        <v>0.77989766385737769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0.68771687007554805</v>
      </c>
      <c r="AG34" s="459">
        <f t="shared" ref="AG34:AP36" si="18">IFERROR(IF(G23/AG26&gt;1,1,G23/AG26),0)</f>
        <v>0.78838830777120639</v>
      </c>
      <c r="AH34" s="459">
        <f t="shared" si="18"/>
        <v>0.85283967312658993</v>
      </c>
      <c r="AI34" s="459">
        <f t="shared" si="18"/>
        <v>0.9995186339276031</v>
      </c>
      <c r="AJ34" s="459">
        <f t="shared" si="18"/>
        <v>0.88884081026078154</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0.13814318425703567</v>
      </c>
      <c r="AG37" s="460">
        <f t="shared" ref="AG37:AP37" si="21">IFERROR(IF(G26/AG29&gt;1,1,G26/AG29),0)</f>
        <v>0.18964189511942114</v>
      </c>
      <c r="AH37" s="460">
        <f t="shared" si="21"/>
        <v>0.2732099584791659</v>
      </c>
      <c r="AI37" s="460">
        <f t="shared" si="21"/>
        <v>0.28275925685539244</v>
      </c>
      <c r="AJ37" s="460">
        <f t="shared" si="21"/>
        <v>0.24758712050348536</v>
      </c>
      <c r="AK37" s="460">
        <f t="shared" si="21"/>
        <v>0.25094202838042384</v>
      </c>
      <c r="AL37" s="460">
        <f t="shared" si="21"/>
        <v>0.3144426091232454</v>
      </c>
      <c r="AM37" s="460">
        <f t="shared" si="21"/>
        <v>0.31198183109429434</v>
      </c>
      <c r="AN37" s="460">
        <f t="shared" si="21"/>
        <v>0.32356218141897847</v>
      </c>
      <c r="AO37" s="460">
        <f t="shared" si="21"/>
        <v>0.25701352462999644</v>
      </c>
      <c r="AP37" s="460">
        <f t="shared" si="21"/>
        <v>0.18046341580773145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66.89</v>
      </c>
      <c r="BG40" s="952">
        <f t="shared" ref="BG40:BG51" si="22">BF40/BE40</f>
        <v>33.445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3.3840910919304288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5.5010000000000003</v>
      </c>
      <c r="BG41" s="952">
        <f t="shared" si="22"/>
        <v>5.5010000000000003</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0.64929535294076246</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3.0419999999999998</v>
      </c>
      <c r="BG42" s="952">
        <f t="shared" si="22"/>
        <v>3.0419999999999998</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0.45613883934377875</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7.3170000000000002</v>
      </c>
      <c r="BG43" s="952">
        <f t="shared" si="22"/>
        <v>3.6585000000000001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0.88793410634491898</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3.5720000000000001</v>
      </c>
      <c r="BG44" s="952">
        <f t="shared" si="22"/>
        <v>3.5720000000000001</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0.73148316022471283</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2.1179999999999999</v>
      </c>
      <c r="BG45" s="952">
        <f t="shared" si="22"/>
        <v>2.1179999999999999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0.39270312423672632</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4.0529999999999999</v>
      </c>
      <c r="BG49" s="952">
        <f t="shared" si="22"/>
        <v>4.0529999999999999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0.47460515346022214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5.14</v>
      </c>
      <c r="BG50" s="952">
        <f t="shared" si="22"/>
        <v>5.14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0.92717183104466527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3.04</v>
      </c>
      <c r="BG52" s="952">
        <f t="shared" ref="BG52" si="26">BF52/BE52</f>
        <v>3.04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0.11398979248972088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229.28800000000001</v>
      </c>
      <c r="G55" s="885">
        <f t="shared" ref="G55:P55" si="32">SUM(G56,G57,G60,G61,G62,G63,G64,G65,)</f>
        <v>271.97800000000001</v>
      </c>
      <c r="H55" s="885">
        <f t="shared" si="32"/>
        <v>346.03899999999999</v>
      </c>
      <c r="I55" s="885">
        <f t="shared" si="32"/>
        <v>337.20499999999998</v>
      </c>
      <c r="J55" s="885">
        <f t="shared" si="32"/>
        <v>329.49099999999999</v>
      </c>
      <c r="K55" s="885">
        <f t="shared" si="32"/>
        <v>279.42099999999999</v>
      </c>
      <c r="L55" s="885">
        <f t="shared" si="32"/>
        <v>312.14299999999997</v>
      </c>
      <c r="M55" s="885">
        <f t="shared" si="32"/>
        <v>311.45700000000005</v>
      </c>
      <c r="N55" s="885">
        <f t="shared" si="32"/>
        <v>308.96999999999997</v>
      </c>
      <c r="O55" s="885">
        <f t="shared" si="32"/>
        <v>250.88499999999999</v>
      </c>
      <c r="P55" s="886">
        <f t="shared" si="32"/>
        <v>231.66500000000002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211.619</v>
      </c>
      <c r="G56" s="887">
        <f>IFERROR(VLOOKUP(年度マスタ!$K$4&amp;"_"&amp;G$54,データシート1!$A:$CE,MATCH("bc_"&amp;$C56,データシート1!$A$1:$CE$1,0),0),0)</f>
        <v>222.929</v>
      </c>
      <c r="H56" s="887">
        <f>IFERROR(VLOOKUP(年度マスタ!$K$4&amp;"_"&amp;H$54,データシート1!$A:$CE,MATCH("bc_"&amp;$C56,データシート1!$A$1:$CE$1,0),0),0)</f>
        <v>234.17599999999999</v>
      </c>
      <c r="I56" s="887">
        <f>IFERROR(VLOOKUP(年度マスタ!$K$4&amp;"_"&amp;I$54,データシート1!$A:$CE,MATCH("bc_"&amp;$C56,データシート1!$A$1:$CE$1,0),0),0)</f>
        <v>228.23599999999999</v>
      </c>
      <c r="J56" s="887">
        <f>IFERROR(VLOOKUP(年度マスタ!$K$4&amp;"_"&amp;J$54,データシート1!$A:$CE,MATCH("bc_"&amp;$C56,データシート1!$A$1:$CE$1,0),0),0)</f>
        <v>216.345</v>
      </c>
      <c r="K56" s="887">
        <f>IFERROR(VLOOKUP(年度マスタ!$K$4&amp;"_"&amp;K$54,データシート1!$A:$CE,MATCH("bc_"&amp;$C56,データシート1!$A$1:$CE$1,0),0),0)</f>
        <v>208.10599999999999</v>
      </c>
      <c r="L56" s="887">
        <f>IFERROR(VLOOKUP(年度マスタ!$K$4&amp;"_"&amp;L$54,データシート1!$A:$CE,MATCH("bc_"&amp;$C56,データシート1!$A$1:$CE$1,0),0),0)</f>
        <v>200.262</v>
      </c>
      <c r="M56" s="887">
        <f>IFERROR(VLOOKUP(年度マスタ!$K$4&amp;"_"&amp;M$54,データシート1!$A:$CE,MATCH("bc_"&amp;$C56,データシート1!$A$1:$CE$1,0),0),0)</f>
        <v>192.49700000000001</v>
      </c>
      <c r="N56" s="887">
        <f>IFERROR(VLOOKUP(年度マスタ!$K$4&amp;"_"&amp;N$54,データシート1!$A:$CE,MATCH("bc_"&amp;$C56,データシート1!$A$1:$CE$1,0),0),0)</f>
        <v>187.18199999999999</v>
      </c>
      <c r="O56" s="887">
        <f>IFERROR(VLOOKUP(年度マスタ!$K$4&amp;"_"&amp;O$54,データシート1!$A:$CE,MATCH("bc_"&amp;$C56,データシート1!$A$1:$CE$1,0),0),0)</f>
        <v>177.36600000000001</v>
      </c>
      <c r="P56" s="888">
        <f>IFERROR(VLOOKUP(年度マスタ!$K$4&amp;"_"&amp;P$54,データシート1!$A:$CE,MATCH("bc_"&amp;$C56,データシート1!$A$1:$CE$1,0),0),0)</f>
        <v>178.36600000000001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17.669</v>
      </c>
      <c r="G57" s="887">
        <f t="shared" ref="G57:J57" si="34">SUM(G58:G59)</f>
        <v>15.083</v>
      </c>
      <c r="H57" s="887">
        <f t="shared" si="34"/>
        <v>73.417000000000002</v>
      </c>
      <c r="I57" s="887">
        <f t="shared" si="34"/>
        <v>73.959000000000003</v>
      </c>
      <c r="J57" s="887">
        <f t="shared" si="34"/>
        <v>77.146000000000001</v>
      </c>
      <c r="K57" s="887">
        <f t="shared" ref="K57:O57" si="35">SUM(K58:K59)</f>
        <v>71.314999999999998</v>
      </c>
      <c r="L57" s="887">
        <f t="shared" si="35"/>
        <v>79.801000000000002</v>
      </c>
      <c r="M57" s="887">
        <f t="shared" si="35"/>
        <v>85.010999999999996</v>
      </c>
      <c r="N57" s="887">
        <f t="shared" si="35"/>
        <v>90.560999999999993</v>
      </c>
      <c r="O57" s="887">
        <f t="shared" si="35"/>
        <v>42.617000000000004</v>
      </c>
      <c r="P57" s="888">
        <f>SUM(P58:P59)</f>
        <v>23.879000000000001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17.669</v>
      </c>
      <c r="G58" s="889">
        <f>IFERROR(VLOOKUP(年度マスタ!$K$4&amp;"_"&amp;G$54,データシート1!$A:$CE,MATCH("bc_"&amp;$C58,データシート1!$A$1:$CE$1,0),0),0)</f>
        <v>15.083</v>
      </c>
      <c r="H58" s="889">
        <f>IFERROR(VLOOKUP(年度マスタ!$K$4&amp;"_"&amp;H$54,データシート1!$A:$CE,MATCH("bc_"&amp;$C58,データシート1!$A$1:$CE$1,0),0),0)</f>
        <v>12.22</v>
      </c>
      <c r="I58" s="889">
        <f>IFERROR(VLOOKUP(年度マスタ!$K$4&amp;"_"&amp;I$54,データシート1!$A:$CE,MATCH("bc_"&amp;$C58,データシート1!$A$1:$CE$1,0),0),0)</f>
        <v>15.51</v>
      </c>
      <c r="J58" s="889">
        <f>IFERROR(VLOOKUP(年度マスタ!$K$4&amp;"_"&amp;J$54,データシート1!$A:$CE,MATCH("bc_"&amp;$C58,データシート1!$A$1:$CE$1,0),0),0)</f>
        <v>13.548</v>
      </c>
      <c r="K58" s="889">
        <f>IFERROR(VLOOKUP(年度マスタ!$K$4&amp;"_"&amp;K$54,データシート1!$A:$CE,MATCH("bc_"&amp;$C58,データシート1!$A$1:$CE$1,0),0),0)</f>
        <v>10.401</v>
      </c>
      <c r="L58" s="889">
        <f>IFERROR(VLOOKUP(年度マスタ!$K$4&amp;"_"&amp;L$54,データシート1!$A:$CE,MATCH("bc_"&amp;$C58,データシート1!$A$1:$CE$1,0),0),0)</f>
        <v>13.209</v>
      </c>
      <c r="M58" s="889">
        <f>IFERROR(VLOOKUP(年度マスタ!$K$4&amp;"_"&amp;M$54,データシート1!$A:$CE,MATCH("bc_"&amp;$C58,データシート1!$A$1:$CE$1,0),0),0)</f>
        <v>15.958</v>
      </c>
      <c r="N58" s="889">
        <f>IFERROR(VLOOKUP(年度マスタ!$K$4&amp;"_"&amp;N$54,データシート1!$A:$CE,MATCH("bc_"&amp;$C58,データシート1!$A$1:$CE$1,0),0),0)</f>
        <v>17.041</v>
      </c>
      <c r="O58" s="889">
        <f>IFERROR(VLOOKUP(年度マスタ!$K$4&amp;"_"&amp;O$54,データシート1!$A:$CE,MATCH("bc_"&amp;$C58,データシート1!$A$1:$CE$1,0),0),0)</f>
        <v>16.059000000000001</v>
      </c>
      <c r="P58" s="890">
        <f>IFERROR(VLOOKUP(年度マスタ!$K$4&amp;"_"&amp;P$54,データシート1!$A:$CE,MATCH("bc_"&amp;$C58,データシート1!$A$1:$CE$1,0),0),0)</f>
        <v>20.5</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61.197000000000003</v>
      </c>
      <c r="I59" s="889">
        <f>IFERROR(VLOOKUP(年度マスタ!$K$4&amp;"_"&amp;I$54,データシート1!$A:$CE,MATCH("bc_"&amp;$C59,データシート1!$A$1:$CE$1,0),0),0)</f>
        <v>58.448999999999998</v>
      </c>
      <c r="J59" s="889">
        <f>IFERROR(VLOOKUP(年度マスタ!$K$4&amp;"_"&amp;J$54,データシート1!$A:$CE,MATCH("bc_"&amp;$C59,データシート1!$A$1:$CE$1,0),0),0)</f>
        <v>63.597999999999999</v>
      </c>
      <c r="K59" s="889">
        <f>IFERROR(VLOOKUP(年度マスタ!$K$4&amp;"_"&amp;K$54,データシート1!$A:$CE,MATCH("bc_"&amp;$C59,データシート1!$A$1:$CE$1,0),0),0)</f>
        <v>60.914000000000001</v>
      </c>
      <c r="L59" s="889">
        <f>IFERROR(VLOOKUP(年度マスタ!$K$4&amp;"_"&amp;L$54,データシート1!$A:$CE,MATCH("bc_"&amp;$C59,データシート1!$A$1:$CE$1,0),0),0)</f>
        <v>66.591999999999999</v>
      </c>
      <c r="M59" s="889">
        <f>IFERROR(VLOOKUP(年度マスタ!$K$4&amp;"_"&amp;M$54,データシート1!$A:$CE,MATCH("bc_"&amp;$C59,データシート1!$A$1:$CE$1,0),0),0)</f>
        <v>69.052999999999997</v>
      </c>
      <c r="N59" s="889">
        <f>IFERROR(VLOOKUP(年度マスタ!$K$4&amp;"_"&amp;N$54,データシート1!$A:$CE,MATCH("bc_"&amp;$C59,データシート1!$A$1:$CE$1,0),0),0)</f>
        <v>73.52</v>
      </c>
      <c r="O59" s="889">
        <f>IFERROR(VLOOKUP(年度マスタ!$K$4&amp;"_"&amp;O$54,データシート1!$A:$CE,MATCH("bc_"&amp;$C59,データシート1!$A$1:$CE$1,0),0),0)</f>
        <v>26.558</v>
      </c>
      <c r="P59" s="890">
        <f>IFERROR(VLOOKUP(年度マスタ!$K$4&amp;"_"&amp;P$54,データシート1!$A:$CE,MATCH("bc_"&amp;$C59,データシート1!$A$1:$CE$1,0),0),0)</f>
        <v>3.379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33.966000000000001</v>
      </c>
      <c r="H61" s="887">
        <f>IFERROR(VLOOKUP(年度マスタ!$K$4&amp;"_"&amp;H$54,データシート1!$A:$CE,MATCH("bc_"&amp;$C61,データシート1!$A$1:$CE$1,0),0),0)</f>
        <v>38.445999999999998</v>
      </c>
      <c r="I61" s="887">
        <f>IFERROR(VLOOKUP(年度マスタ!$K$4&amp;"_"&amp;I$54,データシート1!$A:$CE,MATCH("bc_"&amp;$C61,データシート1!$A$1:$CE$1,0),0),0)</f>
        <v>35.01</v>
      </c>
      <c r="J61" s="887">
        <f>IFERROR(VLOOKUP(年度マスタ!$K$4&amp;"_"&amp;J$54,データシート1!$A:$CE,MATCH("bc_"&amp;$C61,データシート1!$A$1:$CE$1,0),0),0)</f>
        <v>36</v>
      </c>
      <c r="K61" s="887">
        <f>IFERROR(VLOOKUP(年度マスタ!$K$4&amp;"_"&amp;K$54,データシート1!$A:$CE,MATCH("bc_"&amp;$C61,データシート1!$A$1:$CE$1,0),0),0)</f>
        <v>0</v>
      </c>
      <c r="L61" s="887">
        <f>IFERROR(VLOOKUP(年度マスタ!$K$4&amp;"_"&amp;L$54,データシート1!$A:$CE,MATCH("bc_"&amp;$C61,データシート1!$A$1:$CE$1,0),0),0)</f>
        <v>32.08</v>
      </c>
      <c r="M61" s="887">
        <f>IFERROR(VLOOKUP(年度マスタ!$K$4&amp;"_"&amp;M$54,データシート1!$A:$CE,MATCH("bc_"&amp;$C61,データシート1!$A$1:$CE$1,0),0),0)</f>
        <v>33.948999999999998</v>
      </c>
      <c r="N61" s="887">
        <f>IFERROR(VLOOKUP(年度マスタ!$K$4&amp;"_"&amp;N$54,データシート1!$A:$CE,MATCH("bc_"&amp;$C61,データシート1!$A$1:$CE$1,0),0),0)</f>
        <v>31.227</v>
      </c>
      <c r="O61" s="887">
        <f>IFERROR(VLOOKUP(年度マスタ!$K$4&amp;"_"&amp;O$54,データシート1!$A:$CE,MATCH("bc_"&amp;$C61,データシート1!$A$1:$CE$1,0),0),0)</f>
        <v>30.902000000000001</v>
      </c>
      <c r="P61" s="888">
        <f>IFERROR(VLOOKUP(年度マスタ!$K$4&amp;"_"&amp;P$54,データシート1!$A:$CE,MATCH("bc_"&amp;$C61,データシート1!$A$1:$CE$1,0),0),0)</f>
        <v>29.42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江戸川区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10240.1</v>
      </c>
      <c r="K6" s="619">
        <f>VLOOKUP(年度マスタ!$K$4&amp;"_"&amp;K$5,データシート1!$A:$BT,MATCH("cb_"&amp;$G6,データシート1!$A$1:$BT$1,0),0)</f>
        <v>10976.9</v>
      </c>
      <c r="L6" s="619">
        <f>VLOOKUP(年度マスタ!$K$4&amp;"_"&amp;L$5,データシート1!$A:$BT,MATCH("cb_"&amp;$G6,データシート1!$A$1:$BT$1,0),0)</f>
        <v>11577</v>
      </c>
      <c r="M6" s="619">
        <f>VLOOKUP(年度マスタ!$K$4&amp;"_"&amp;M$5,データシート1!$A:$BT,MATCH("cb_"&amp;$G6,データシート1!$A$1:$BT$1,0),0)</f>
        <v>12232.199999999997</v>
      </c>
      <c r="N6" s="619">
        <f>VLOOKUP(年度マスタ!$K$4&amp;"_"&amp;N$5,データシート1!$A:$BT,MATCH("cb_"&amp;$G6,データシート1!$A$1:$BT$1,0),0)</f>
        <v>12819.59999999998</v>
      </c>
      <c r="O6" s="619">
        <f>VLOOKUP(年度マスタ!$K$4&amp;"_"&amp;O$5,データシート1!$A:$BT,MATCH("cb_"&amp;$G6,データシート1!$A$1:$BT$1,0),0)</f>
        <v>13579.39999999998</v>
      </c>
      <c r="P6" s="619">
        <f>VLOOKUP(年度マスタ!$K$4&amp;"_"&amp;P$5,データシート1!$A:$BT,MATCH("cb_"&amp;$G6,データシート1!$A$1:$BT$1,0),0)</f>
        <v>14379.199999999981</v>
      </c>
      <c r="Q6" s="619">
        <f>VLOOKUP(年度マスタ!$K$4&amp;"_"&amp;Q$5,データシート1!$A:$BT,MATCH("cb_"&amp;$G6,データシート1!$A$1:$BT$1,0),0)</f>
        <v>15443.199999999964</v>
      </c>
      <c r="R6" s="633">
        <f>VLOOKUP(年度マスタ!$K$4&amp;"_"&amp;R$5,データシート1!$A:$BT,MATCH("cb_"&amp;$G6,データシート1!$A$1:$BT$1,0),0)</f>
        <v>17227.299999999952</v>
      </c>
      <c r="S6" s="568"/>
      <c r="T6" s="190"/>
      <c r="U6" s="581"/>
      <c r="V6" s="195"/>
      <c r="W6" s="195"/>
      <c r="X6" s="195"/>
      <c r="Y6" s="196" t="s">
        <v>372</v>
      </c>
      <c r="Z6" s="663" t="s">
        <v>373</v>
      </c>
      <c r="AA6" s="663"/>
      <c r="AB6" s="663"/>
      <c r="AC6" s="664">
        <f>SUM(AC7:AC8)</f>
        <v>775643</v>
      </c>
      <c r="AD6" s="664">
        <f>SUM(AD7:AD8)</f>
        <v>1047763.719</v>
      </c>
      <c r="AE6" s="665">
        <f>$AD6*3600/100000000</f>
        <v>37.719493884000002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2545.1999999999998</v>
      </c>
      <c r="K7" s="617">
        <f>VLOOKUP(年度マスタ!$K$4&amp;"_"&amp;K$5,データシート1!$A:$BT,MATCH("cb_"&amp;$G7,データシート1!$A$1:$BT$1,0),0)</f>
        <v>3028.1</v>
      </c>
      <c r="L7" s="617">
        <f>VLOOKUP(年度マスタ!$K$4&amp;"_"&amp;L$5,データシート1!$A:$BT,MATCH("cb_"&amp;$G7,データシート1!$A$1:$BT$1,0),0)</f>
        <v>3444.5000000000009</v>
      </c>
      <c r="M7" s="617">
        <f>VLOOKUP(年度マスタ!$K$4&amp;"_"&amp;M$5,データシート1!$A:$BT,MATCH("cb_"&amp;$G7,データシート1!$A$1:$BT$1,0),0)</f>
        <v>3926.6</v>
      </c>
      <c r="N7" s="617">
        <f>VLOOKUP(年度マスタ!$K$4&amp;"_"&amp;N$5,データシート1!$A:$BT,MATCH("cb_"&amp;$G7,データシート1!$A$1:$BT$1,0),0)</f>
        <v>4200</v>
      </c>
      <c r="O7" s="617">
        <f>VLOOKUP(年度マスタ!$K$4&amp;"_"&amp;O$5,データシート1!$A:$BT,MATCH("cb_"&amp;$G7,データシート1!$A$1:$BT$1,0),0)</f>
        <v>4227.5</v>
      </c>
      <c r="P7" s="617">
        <f>VLOOKUP(年度マスタ!$K$4&amp;"_"&amp;P$5,データシート1!$A:$BT,MATCH("cb_"&amp;$G7,データシート1!$A$1:$BT$1,0),0)</f>
        <v>4227.5</v>
      </c>
      <c r="Q7" s="617">
        <f>VLOOKUP(年度マスタ!$K$4&amp;"_"&amp;Q$5,データシート1!$A:$BT,MATCH("cb_"&amp;$G7,データシート1!$A$1:$BT$1,0),0)</f>
        <v>4227.5</v>
      </c>
      <c r="R7" s="634">
        <f>VLOOKUP(年度マスタ!$K$4&amp;"_"&amp;R$5,データシート1!$A:$BT,MATCH("cb_"&amp;$G7,データシート1!$A$1:$BT$1,0),0)</f>
        <v>4377.5</v>
      </c>
      <c r="S7" s="568"/>
      <c r="T7" s="190"/>
      <c r="U7" s="581"/>
      <c r="V7" s="195"/>
      <c r="W7" s="195"/>
      <c r="X7" s="195"/>
      <c r="Y7" s="196" t="s">
        <v>375</v>
      </c>
      <c r="Z7" s="212" t="s">
        <v>376</v>
      </c>
      <c r="AA7" s="212"/>
      <c r="AB7" s="212"/>
      <c r="AC7" s="1022">
        <f>VLOOKUP(年度マスタ!$K$4&amp;"_"&amp;年度マスタ!$K$9,データシート3!A:AB,MATCH("ea_"&amp;$Y7&amp;"_設備",データシート3!$A$1:$AB$1,0),0)</f>
        <v>775643</v>
      </c>
      <c r="AD7" s="1022">
        <f>VLOOKUP(年度マスタ!$K$4&amp;"_"&amp;年度マスタ!$K$9,データシート3!A:AB,MATCH("ea_"&amp;$Y7&amp;"_年間発電",データシート3!$A$1:$AB$1,0),0)/10^3</f>
        <v>1047763.719</v>
      </c>
      <c r="AE7" s="554">
        <f t="shared" ref="AE7:AE16" si="0">$AD7*3600/100000000</f>
        <v>37.719493884000002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0</v>
      </c>
      <c r="AD8" s="1022">
        <f>VLOOKUP(年度マスタ!$K$4&amp;"_"&amp;年度マスタ!$K$9,データシート3!A:AB,MATCH("ea_"&amp;$Y8&amp;"_年間発電",データシート3!$A$1:$AB$1,0),0)/10^3</f>
        <v>0</v>
      </c>
      <c r="AE8" s="554">
        <f t="shared" si="0"/>
        <v>0</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340</v>
      </c>
      <c r="K9" s="617">
        <f>VLOOKUP(年度マスタ!$K$4&amp;"_"&amp;K$5,データシート1!$A:$BT,MATCH("cb_"&amp;$G9,データシート1!$A$1:$BT$1,0),0)</f>
        <v>340</v>
      </c>
      <c r="L9" s="617">
        <f>VLOOKUP(年度マスタ!$K$4&amp;"_"&amp;L$5,データシート1!$A:$BT,MATCH("cb_"&amp;$G9,データシート1!$A$1:$BT$1,0),0)</f>
        <v>340</v>
      </c>
      <c r="M9" s="617">
        <f>VLOOKUP(年度マスタ!$K$4&amp;"_"&amp;M$5,データシート1!$A:$BT,MATCH("cb_"&amp;$G9,データシート1!$A$1:$BT$1,0),0)</f>
        <v>340</v>
      </c>
      <c r="N9" s="617">
        <f>VLOOKUP(年度マスタ!$K$4&amp;"_"&amp;N$5,データシート1!$A:$BT,MATCH("cb_"&amp;$G9,データシート1!$A$1:$BT$1,0),0)</f>
        <v>340</v>
      </c>
      <c r="O9" s="617">
        <f>VLOOKUP(年度マスタ!$K$4&amp;"_"&amp;O$5,データシート1!$A:$BT,MATCH("cb_"&amp;$G9,データシート1!$A$1:$BT$1,0),0)</f>
        <v>340</v>
      </c>
      <c r="P9" s="617">
        <f>VLOOKUP(年度マスタ!$K$4&amp;"_"&amp;P$5,データシート1!$A:$BT,MATCH("cb_"&amp;$G9,データシート1!$A$1:$BT$1,0),0)</f>
        <v>340</v>
      </c>
      <c r="Q9" s="617">
        <f>VLOOKUP(年度マスタ!$K$4&amp;"_"&amp;Q$5,データシート1!$A:$BT,MATCH("cb_"&amp;$G9,データシート1!$A$1:$BT$1,0),0)</f>
        <v>340</v>
      </c>
      <c r="R9" s="634">
        <f>VLOOKUP(年度マスタ!$K$4&amp;"_"&amp;R$5,データシート1!$A:$BT,MATCH("cb_"&amp;$G9,データシート1!$A$1:$BT$1,0),0)</f>
        <v>340</v>
      </c>
      <c r="S9" s="568"/>
      <c r="T9" s="190"/>
      <c r="U9" s="581"/>
      <c r="V9" s="195"/>
      <c r="W9" s="195"/>
      <c r="X9" s="195"/>
      <c r="Y9" s="196" t="s">
        <v>381</v>
      </c>
      <c r="Z9" s="208" t="s">
        <v>377</v>
      </c>
      <c r="AA9" s="208"/>
      <c r="AB9" s="208"/>
      <c r="AC9" s="666">
        <f>VLOOKUP(年度マスタ!$K$4&amp;"_"&amp;年度マスタ!$K$9,データシート3!A:AB,MATCH("ea_"&amp;$Y9&amp;"_設備",データシート3!$A$1:$AB$1,0),0)</f>
        <v>800</v>
      </c>
      <c r="AD9" s="666">
        <f>VLOOKUP(年度マスタ!$K$4&amp;"_"&amp;年度マスタ!$K$9,データシート3!A:AB,MATCH("ea_"&amp;$Y9&amp;"_年間発電",データシート3!$A$1:$AB$1,0),0)/10^3</f>
        <v>1646.7650000000001</v>
      </c>
      <c r="AE9" s="667">
        <f t="shared" si="0"/>
        <v>5.9283540000000003E-2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6765</v>
      </c>
      <c r="K11" s="654">
        <f>VLOOKUP(年度マスタ!$K$4&amp;"_"&amp;K$5,データシート1!$A:$BT,MATCH("cb_"&amp;$G11,データシート1!$A$1:$BT$1,0),0)</f>
        <v>6765</v>
      </c>
      <c r="L11" s="654">
        <f>VLOOKUP(年度マスタ!$K$4&amp;"_"&amp;L$5,データシート1!$A:$BT,MATCH("cb_"&amp;$G11,データシート1!$A$1:$BT$1,0),0)</f>
        <v>6765</v>
      </c>
      <c r="M11" s="654">
        <f>VLOOKUP(年度マスタ!$K$4&amp;"_"&amp;M$5,データシート1!$A:$BT,MATCH("cb_"&amp;$G11,データシート1!$A$1:$BT$1,0),0)</f>
        <v>6765</v>
      </c>
      <c r="N11" s="654">
        <f>VLOOKUP(年度マスタ!$K$4&amp;"_"&amp;N$5,データシート1!$A:$BT,MATCH("cb_"&amp;$G11,データシート1!$A$1:$BT$1,0),0)</f>
        <v>6765</v>
      </c>
      <c r="O11" s="654">
        <f>VLOOKUP(年度マスタ!$K$4&amp;"_"&amp;O$5,データシート1!$A:$BT,MATCH("cb_"&amp;$G11,データシート1!$A$1:$BT$1,0),0)</f>
        <v>6765</v>
      </c>
      <c r="P11" s="654">
        <f>VLOOKUP(年度マスタ!$K$4&amp;"_"&amp;P$5,データシート1!$A:$BT,MATCH("cb_"&amp;$G11,データシート1!$A$1:$BT$1,0),0)</f>
        <v>6765</v>
      </c>
      <c r="Q11" s="654">
        <f>VLOOKUP(年度マスタ!$K$4&amp;"_"&amp;Q$5,データシート1!$A:$BT,MATCH("cb_"&amp;$G11,データシート1!$A$1:$BT$1,0),0)</f>
        <v>6765</v>
      </c>
      <c r="R11" s="655">
        <f>VLOOKUP(年度マスタ!$K$4&amp;"_"&amp;R$5,データシート1!$A:$BT,MATCH("cb_"&amp;$G11,データシート1!$A$1:$BT$1,0),0)</f>
        <v>6765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19890.3</v>
      </c>
      <c r="K12" s="651">
        <f t="shared" ref="K12:Q12" si="1">SUM(K6:K11)</f>
        <v>21110</v>
      </c>
      <c r="L12" s="651">
        <f t="shared" si="1"/>
        <v>22126.5</v>
      </c>
      <c r="M12" s="651">
        <f t="shared" si="1"/>
        <v>23263.799999999996</v>
      </c>
      <c r="N12" s="651">
        <f t="shared" si="1"/>
        <v>24124.59999999998</v>
      </c>
      <c r="O12" s="651">
        <f t="shared" si="1"/>
        <v>24911.89999999998</v>
      </c>
      <c r="P12" s="651">
        <f t="shared" si="1"/>
        <v>25711.699999999983</v>
      </c>
      <c r="Q12" s="651">
        <f t="shared" si="1"/>
        <v>26775.699999999964</v>
      </c>
      <c r="R12" s="652">
        <f t="shared" ref="R12" si="2">SUM(R6:R11)</f>
        <v>28709.799999999952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v>
      </c>
      <c r="AD13" s="666">
        <f>SUM(AD14:AD16)</f>
        <v>87.564999999999998</v>
      </c>
      <c r="AE13" s="667">
        <f t="shared" si="0"/>
        <v>3.15234E-3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14</v>
      </c>
      <c r="AD16" s="1022">
        <f>VLOOKUP(年度マスタ!$K$4&amp;"_"&amp;年度マスタ!$K$9,データシート3!A:AB,MATCH("ea_"&amp;$Y16&amp;"_年間発電",データシート3!$A$1:$AB$1,0),0)/10^3</f>
        <v>87.564999999999998</v>
      </c>
      <c r="AE16" s="554">
        <f t="shared" si="0"/>
        <v>3.15234E-3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23.6951617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94.02618219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12289.348811999998</v>
      </c>
      <c r="K19" s="615">
        <f>K6*別紙!$C5/100*別紙!$E5/10^3</f>
        <v>13173.597228000001</v>
      </c>
      <c r="L19" s="615">
        <f>L6*別紙!$C5/100*別紙!$E5/10^3</f>
        <v>13893.78924</v>
      </c>
      <c r="M19" s="615">
        <f>M6*別紙!$C5/100*別紙!$E5/10^3</f>
        <v>14680.107863999996</v>
      </c>
      <c r="N19" s="615">
        <f>N6*別紙!$C5/100*別紙!$E5/10^3</f>
        <v>15385.058351999976</v>
      </c>
      <c r="O19" s="615">
        <f>O6*別紙!$C5/100*別紙!$E5/10^3</f>
        <v>16296.909527999975</v>
      </c>
      <c r="P19" s="615">
        <f>P6*別紙!$C5/100*別紙!$E5/10^3</f>
        <v>17256.765503999974</v>
      </c>
      <c r="Q19" s="615">
        <f>Q6*別紙!$C5/100*別紙!$E5/10^3</f>
        <v>18533.69318399996</v>
      </c>
      <c r="R19" s="639">
        <f>R6*別紙!$C5/100*別紙!$E5/10^3</f>
        <v>20674.827275999942</v>
      </c>
      <c r="S19" s="572"/>
      <c r="T19" s="191"/>
      <c r="U19" s="588"/>
      <c r="W19" s="201"/>
      <c r="X19" s="201"/>
      <c r="Y19" s="173"/>
      <c r="Z19" s="628" t="s">
        <v>389</v>
      </c>
      <c r="AA19" s="671"/>
      <c r="AB19" s="672"/>
      <c r="AC19" s="673">
        <f>SUM($AC$6,$AC$9,$AC$10,$AC$13)</f>
        <v>776457</v>
      </c>
      <c r="AD19" s="673">
        <f>SUM($AD$6,$AD$9,$AD$10,$AD$13)</f>
        <v>1049498.0489999999</v>
      </c>
      <c r="AE19" s="674">
        <f>SUM($AE$6,$AE$9,$AE$10,$AE$13,$AE$17,$AE$18)</f>
        <v>155.503273654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3366.688752</v>
      </c>
      <c r="K20" s="617">
        <f>K7*別紙!$C6/100*別紙!$E6/10^3</f>
        <v>4005.449556</v>
      </c>
      <c r="L20" s="617">
        <f>L7*別紙!$C6/100*別紙!$E6/10^3</f>
        <v>4556.2468200000012</v>
      </c>
      <c r="M20" s="617">
        <f>M7*別紙!$C6/100*別紙!$E6/10^3</f>
        <v>5193.9494160000004</v>
      </c>
      <c r="N20" s="617">
        <f>N7*別紙!$C6/100*別紙!$E6/10^3</f>
        <v>5555.5919999999996</v>
      </c>
      <c r="O20" s="617">
        <f>O7*別紙!$C6/100*別紙!$E6/10^3</f>
        <v>5591.9678999999996</v>
      </c>
      <c r="P20" s="617">
        <f>P7*別紙!$C6/100*別紙!$E6/10^3</f>
        <v>5591.9678999999996</v>
      </c>
      <c r="Q20" s="617">
        <f>Q7*別紙!$C6/100*別紙!$E6/10^3</f>
        <v>5591.9678999999996</v>
      </c>
      <c r="R20" s="634">
        <f>R7*別紙!$C6/100*別紙!$E6/10^3</f>
        <v>5790.3819000000003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1787.04</v>
      </c>
      <c r="K22" s="617">
        <f>K9*別紙!$C8/100*別紙!$E8/10^3</f>
        <v>1787.04</v>
      </c>
      <c r="L22" s="617">
        <f>L9*別紙!$C8/100*別紙!$E8/10^3</f>
        <v>1787.04</v>
      </c>
      <c r="M22" s="617">
        <f>M9*別紙!$C8/100*別紙!$E8/10^3</f>
        <v>1787.04</v>
      </c>
      <c r="N22" s="617">
        <f>N9*別紙!$C8/100*別紙!$E8/10^3</f>
        <v>1787.04</v>
      </c>
      <c r="O22" s="617">
        <f>O9*別紙!$C8/100*別紙!$E8/10^3</f>
        <v>1787.04</v>
      </c>
      <c r="P22" s="617">
        <f>P9*別紙!$C8/100*別紙!$E8/10^3</f>
        <v>1787.04</v>
      </c>
      <c r="Q22" s="617">
        <f>Q9*別紙!$C8/100*別紙!$E8/10^3</f>
        <v>1787.04</v>
      </c>
      <c r="R22" s="634">
        <f>R9*別紙!$C8/100*別紙!$E8/10^3</f>
        <v>1787.04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47409.120000000003</v>
      </c>
      <c r="K24" s="654">
        <f>K11*別紙!$C10/100*別紙!$E10/10^3</f>
        <v>47409.120000000003</v>
      </c>
      <c r="L24" s="654">
        <f>L11*別紙!$C10/100*別紙!$E10/10^3</f>
        <v>47409.120000000003</v>
      </c>
      <c r="M24" s="654">
        <f>M11*別紙!$C10/100*別紙!$E10/10^3</f>
        <v>47409.120000000003</v>
      </c>
      <c r="N24" s="654">
        <f>N11*別紙!$C10/100*別紙!$E10/10^3</f>
        <v>47409.120000000003</v>
      </c>
      <c r="O24" s="654">
        <f>O11*別紙!$C10/100*別紙!$E10/10^3</f>
        <v>47409.120000000003</v>
      </c>
      <c r="P24" s="654">
        <f>P11*別紙!$C10/100*別紙!$E10/10^3</f>
        <v>47409.120000000003</v>
      </c>
      <c r="Q24" s="654">
        <f>Q11*別紙!$C10/100*別紙!$E10/10^3</f>
        <v>47409.120000000003</v>
      </c>
      <c r="R24" s="655">
        <f>R11*別紙!$C10/100*別紙!$E10/10^3</f>
        <v>47409.120000000003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64852.197564000002</v>
      </c>
      <c r="K25" s="657">
        <f t="shared" si="3"/>
        <v>66375.206784000009</v>
      </c>
      <c r="L25" s="657">
        <f t="shared" si="3"/>
        <v>67646.196060000002</v>
      </c>
      <c r="M25" s="657">
        <f t="shared" si="3"/>
        <v>69070.217279999997</v>
      </c>
      <c r="N25" s="657">
        <f t="shared" si="3"/>
        <v>70136.810351999971</v>
      </c>
      <c r="O25" s="657">
        <f t="shared" si="3"/>
        <v>71085.037427999981</v>
      </c>
      <c r="P25" s="657">
        <f t="shared" si="3"/>
        <v>72044.893403999973</v>
      </c>
      <c r="Q25" s="657">
        <f t="shared" si="3"/>
        <v>73321.821083999967</v>
      </c>
      <c r="R25" s="658">
        <f t="shared" ref="R25" si="4">SUM(R19:R24)</f>
        <v>75661.369175999949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2567722.0145804971</v>
      </c>
      <c r="K26" s="654">
        <f>(VLOOKUP(年度マスタ!$K$4&amp;"_"&amp;K$18,データシート1!$A:$BT,MATCH("da_合計",データシート1!$A$1:$BT$1,0),0))/10^3</f>
        <v>2389833.789368955</v>
      </c>
      <c r="L26" s="654">
        <f>(VLOOKUP(年度マスタ!$K$4&amp;"_"&amp;L$18,データシート1!$A:$BT,MATCH("da_合計",データシート1!$A$1:$BT$1,0),0))/10^3</f>
        <v>2543747.6844004686</v>
      </c>
      <c r="M26" s="654">
        <f>(VLOOKUP(年度マスタ!$K$4&amp;"_"&amp;M$18,データシート1!$A:$BT,MATCH("da_合計",データシート1!$A$1:$BT$1,0),0))/10^3</f>
        <v>2422854.6052336823</v>
      </c>
      <c r="N26" s="654">
        <f>(VLOOKUP(年度マスタ!$K$4&amp;"_"&amp;N$18,データシート1!$A:$BT,MATCH("da_合計",データシート1!$A$1:$BT$1,0),0))/10^3</f>
        <v>2407237.2567956941</v>
      </c>
      <c r="O26" s="654">
        <f>(VLOOKUP(年度マスタ!$K$4&amp;"_"&amp;O$18,データシート1!$A:$BT,MATCH("da_合計",データシート1!$A$1:$BT$1,0),0))/10^3</f>
        <v>2339162.8577583921</v>
      </c>
      <c r="P26" s="654">
        <f>(VLOOKUP(年度マスタ!$K$4&amp;"_"&amp;P$18,データシート1!$A:$BT,MATCH("da_合計",データシート1!$A$1:$BT$1,0),0))/10^3</f>
        <v>2399560.6969875512</v>
      </c>
      <c r="Q26" s="654">
        <f>(VLOOKUP(年度マスタ!$K$4&amp;"_"&amp;Q$18,データシート1!$A:$BT,MATCH("da_合計",データシート1!$A$1:$BT$1,0),0))/10^3</f>
        <v>2431816.9723004131</v>
      </c>
      <c r="R26" s="655">
        <f>Q26</f>
        <v>2431816.9723004131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2.5256705046630707E-2</v>
      </c>
      <c r="K27" s="839">
        <f t="shared" ref="K27:P27" si="5">K25/K26</f>
        <v>2.777398456715546E-2</v>
      </c>
      <c r="L27" s="839">
        <f t="shared" si="5"/>
        <v>2.6593123396176543E-2</v>
      </c>
      <c r="M27" s="839">
        <f t="shared" si="5"/>
        <v>2.8507784631731228E-2</v>
      </c>
      <c r="N27" s="839">
        <f t="shared" si="5"/>
        <v>2.91358112516753E-2</v>
      </c>
      <c r="O27" s="839">
        <f t="shared" si="5"/>
        <v>3.0389092915112551E-2</v>
      </c>
      <c r="P27" s="839">
        <f t="shared" si="5"/>
        <v>3.0024201302532728E-2</v>
      </c>
      <c r="Q27" s="839">
        <f>Q25/Q26</f>
        <v>3.0151044227082646E-2</v>
      </c>
      <c r="R27" s="840">
        <f>R25/R26</f>
        <v>3.1113101864910075E-2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3.1113101864910075E-2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0.43156950582806886</v>
      </c>
      <c r="AA52" s="173"/>
      <c r="AB52" s="678" t="s">
        <v>413</v>
      </c>
      <c r="AC52" s="679">
        <f>$AD6</f>
        <v>1047763.719</v>
      </c>
      <c r="AD52" s="680">
        <f>R19+R20</f>
        <v>26465.209175999942</v>
      </c>
      <c r="AE52" s="681">
        <f t="shared" ref="AE52:AE54" si="6">IFERROR(AD52/AC52,"-")</f>
        <v>2.525875700416378E-2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1382318.9233004132</v>
      </c>
      <c r="Z53" s="1130"/>
      <c r="AA53" s="173"/>
      <c r="AB53" s="678" t="s">
        <v>377</v>
      </c>
      <c r="AC53" s="679">
        <f>$AD9</f>
        <v>1646.7650000000001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1787.04</v>
      </c>
      <c r="AE54" s="681" t="str">
        <f t="shared" si="6"/>
        <v>-</v>
      </c>
      <c r="AF54" s="473"/>
      <c r="AG54" s="41"/>
      <c r="AH54" s="420"/>
      <c r="AI54" s="442" t="s">
        <v>440</v>
      </c>
      <c r="AJ54" s="443">
        <f>VLOOKUP(年度マスタ!$K$4&amp;"_"&amp;AJ$53,データシート1!$A$1:$BT$2000,MATCH("ca_太陽光発電（10kW未満）",データシート1!$A$1:$BT$1,0),0)</f>
        <v>2809</v>
      </c>
      <c r="AK54" s="443">
        <f>VLOOKUP(年度マスタ!$K$4&amp;"_"&amp;AK$53,データシート1!$A$1:$BT$2000,MATCH("ca_太陽光発電（10kW未満）",データシート1!$A$1:$BT$1,0),0)</f>
        <v>2983</v>
      </c>
      <c r="AL54" s="443">
        <f>VLOOKUP(年度マスタ!$K$4&amp;"_"&amp;AL$53,データシート1!$A$1:$BT$2000,MATCH("ca_太陽光発電（10kW未満）",データシート1!$A$1:$BT$1,0),0)</f>
        <v>3129</v>
      </c>
      <c r="AM54" s="443">
        <f>VLOOKUP(年度マスタ!$K$4&amp;"_"&amp;AM$53,データシート1!$A$1:$BT$2000,MATCH("ca_太陽光発電（10kW未満）",データシート1!$A$1:$BT$1,0),0)</f>
        <v>3280</v>
      </c>
      <c r="AN54" s="443">
        <f>VLOOKUP(年度マスタ!$K$4&amp;"_"&amp;AN$53,データシート1!$A$1:$BT$2000,MATCH("ca_太陽光発電（10kW未満）",データシート1!$A$1:$BT$1,0),0)</f>
        <v>3424</v>
      </c>
      <c r="AO54" s="443">
        <f>VLOOKUP(年度マスタ!$K$4&amp;"_"&amp;AO$53,データシート1!$A$1:$BT$2000,MATCH("ca_太陽光発電（10kW未満）",データシート1!$A$1:$BT$1,0),0)</f>
        <v>3595</v>
      </c>
      <c r="AP54" s="443">
        <f>VLOOKUP(年度マスタ!$K$4&amp;"_"&amp;AP$53,データシート1!$A$1:$BT$2000,MATCH("ca_太陽光発電（10kW未満）",データシート1!$A$1:$BT$1,0),0)</f>
        <v>3781</v>
      </c>
      <c r="AQ54" s="443">
        <f>VLOOKUP(年度マスタ!$K$4&amp;"_"&amp;AQ$53,データシート1!$A$1:$BT$2000,MATCH("ca_太陽光発電（10kW未満）",データシート1!$A$1:$BT$1,0),0)</f>
        <v>4030</v>
      </c>
      <c r="AR54" s="443">
        <f>VLOOKUP(年度マスタ!$K$4&amp;"_"&amp;AR$53,データシート1!$A$1:$BT$2000,MATCH("ca_太陽光発電（10kW未満）",データシート1!$A$1:$BT$1,0),0)</f>
        <v>4491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87.564999999999998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江戸川区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江戸川区</v>
      </c>
      <c r="AZ12" s="1023" t="str">
        <f>年度マスタ!$K4</f>
        <v>13123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江戸川区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江戸川区</v>
      </c>
      <c r="AZ4" s="1038" t="str">
        <f>年度マスタ!$K4</f>
        <v>13123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江戸川区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13123</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20</v>
      </c>
      <c r="H7" s="701">
        <f t="shared" si="0"/>
        <v>20</v>
      </c>
      <c r="I7" s="701">
        <f t="shared" si="0"/>
        <v>21</v>
      </c>
      <c r="J7" s="701">
        <f t="shared" si="0"/>
        <v>22</v>
      </c>
      <c r="K7" s="702">
        <f t="shared" si="0"/>
        <v>22</v>
      </c>
      <c r="L7" s="702">
        <f t="shared" si="0"/>
        <v>22</v>
      </c>
      <c r="M7" s="702">
        <f t="shared" si="0"/>
        <v>22</v>
      </c>
      <c r="N7" s="702">
        <f t="shared" si="0"/>
        <v>20</v>
      </c>
      <c r="O7" s="702">
        <f>SUM(O8:O13)</f>
        <v>20</v>
      </c>
      <c r="P7" s="702">
        <f t="shared" si="0"/>
        <v>20</v>
      </c>
      <c r="Q7" s="703">
        <f>SUM(Q8:Q13)</f>
        <v>17</v>
      </c>
      <c r="R7" s="909">
        <f t="shared" si="0"/>
        <v>229.28800000000001</v>
      </c>
      <c r="S7" s="910">
        <f t="shared" si="0"/>
        <v>271.97800000000001</v>
      </c>
      <c r="T7" s="910">
        <f t="shared" si="0"/>
        <v>346.03899999999999</v>
      </c>
      <c r="U7" s="910">
        <f t="shared" si="0"/>
        <v>337.20500000000004</v>
      </c>
      <c r="V7" s="910">
        <f t="shared" si="0"/>
        <v>329.49099999999999</v>
      </c>
      <c r="W7" s="910">
        <f t="shared" si="0"/>
        <v>279.42099999999999</v>
      </c>
      <c r="X7" s="910">
        <f t="shared" si="0"/>
        <v>312.14300000000003</v>
      </c>
      <c r="Y7" s="910">
        <f t="shared" si="0"/>
        <v>311.45699999999999</v>
      </c>
      <c r="Z7" s="910">
        <f>SUM(Z8:Z13)</f>
        <v>308.97000000000003</v>
      </c>
      <c r="AA7" s="910">
        <f>SUM(AA8:AA13)</f>
        <v>250.88499999999999</v>
      </c>
      <c r="AB7" s="911">
        <f t="shared" si="0"/>
        <v>231.66499999999999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7</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131.19</v>
      </c>
      <c r="S10" s="916">
        <f>VLOOKUP($D$3&amp;"_"&amp;S$3,データシート1!$A:$BU,MATCH($R$2&amp;"_"&amp;$C10,データシート1!$A$1:$BU$1,0),0)</f>
        <v>130.184</v>
      </c>
      <c r="T10" s="916">
        <f>VLOOKUP($D$3&amp;"_"&amp;T$3,データシート1!$A:$BU,MATCH($R$2&amp;"_"&amp;$C10,データシート1!$A$1:$BU$1,0),0)</f>
        <v>128.684</v>
      </c>
      <c r="U10" s="916">
        <f>VLOOKUP($D$3&amp;"_"&amp;U$3,データシート1!$A:$BU,MATCH($R$2&amp;"_"&amp;$C10,データシート1!$A$1:$BU$1,0),0)</f>
        <v>133.89500000000001</v>
      </c>
      <c r="V10" s="916">
        <f>VLOOKUP($D$3&amp;"_"&amp;V$3,データシート1!$A:$BU,MATCH($R$2&amp;"_"&amp;$C10,データシート1!$A$1:$BU$1,0),0)</f>
        <v>140.08799999999999</v>
      </c>
      <c r="W10" s="916">
        <f>VLOOKUP($D$3&amp;"_"&amp;W$3,データシート1!$A:$BU,MATCH($R$2&amp;"_"&amp;$C10,データシート1!$A$1:$BU$1,0),0)</f>
        <v>131.55500000000001</v>
      </c>
      <c r="X10" s="916">
        <f>VLOOKUP($D$3&amp;"_"&amp;X$3,データシート1!$A:$BU,MATCH($R$2&amp;"_"&amp;$C10,データシート1!$A$1:$BU$1,0),0)</f>
        <v>126.25700000000001</v>
      </c>
      <c r="Y10" s="916">
        <f>VLOOKUP($D$3&amp;"_"&amp;Y$3,データシート1!$A:$BU,MATCH($R$2&amp;"_"&amp;$C10,データシート1!$A$1:$BU$1,0),0)</f>
        <v>128.43199999999999</v>
      </c>
      <c r="Z10" s="916">
        <f>VLOOKUP($D$3&amp;"_"&amp;Z$3,データシート1!$A:$BU,MATCH($R$2&amp;"_"&amp;$C10,データシート1!$A$1:$BU$1,0),0)</f>
        <v>125.312</v>
      </c>
      <c r="AA10" s="916">
        <f>VLOOKUP($D$3&amp;"_"&amp;AA$3,データシート1!$A:$BU,MATCH($R$2&amp;"_"&amp;$C10,データシート1!$A$1:$BU$1,0),0)</f>
        <v>119.8</v>
      </c>
      <c r="AB10" s="917">
        <f>VLOOKUP($D$3&amp;"_"&amp;AB$3,データシート1!$A:$BU,MATCH($R$2&amp;"_"&amp;$C10,データシート1!$A$1:$BU$1,0),0)</f>
        <v>130.99199999999999</v>
      </c>
    </row>
    <row r="11" spans="2:30" s="21" customFormat="1" ht="20.45" customHeight="1">
      <c r="B11" s="704"/>
      <c r="C11" s="711" t="s">
        <v>520</v>
      </c>
      <c r="D11" s="712"/>
      <c r="E11" s="711"/>
      <c r="F11" s="712"/>
      <c r="G11" s="713">
        <f>VLOOKUP($D$3&amp;"_"&amp;G$3,データシート1!$A:$BU,MATCH($G$2&amp;"_"&amp;$C11,データシート1!$A$1:$BU$1,0),0)</f>
        <v>14</v>
      </c>
      <c r="H11" s="714">
        <f>VLOOKUP($D$3&amp;"_"&amp;H$3,データシート1!$A:$BU,MATCH($G$2&amp;"_"&amp;$C11,データシート1!$A$1:$BU$1,0),0)</f>
        <v>14</v>
      </c>
      <c r="I11" s="714">
        <f>VLOOKUP($D$3&amp;"_"&amp;I$3,データシート1!$A:$BU,MATCH($G$2&amp;"_"&amp;$C11,データシート1!$A$1:$BU$1,0),0)</f>
        <v>15</v>
      </c>
      <c r="J11" s="714">
        <f>VLOOKUP($D$3&amp;"_"&amp;J$3,データシート1!$A:$BU,MATCH($G$2&amp;"_"&amp;$C11,データシート1!$A$1:$BU$1,0),0)</f>
        <v>15</v>
      </c>
      <c r="K11" s="715">
        <f>VLOOKUP($D$3&amp;"_"&amp;K$3,データシート1!$A:$BU,MATCH($G$2&amp;"_"&amp;$C11,データシート1!$A$1:$BU$1,0),0)</f>
        <v>14</v>
      </c>
      <c r="L11" s="715">
        <f>VLOOKUP($D$3&amp;"_"&amp;L$3,データシート1!$A:$BU,MATCH($G$2&amp;"_"&amp;$C11,データシート1!$A$1:$BU$1,0),0)</f>
        <v>14</v>
      </c>
      <c r="M11" s="715">
        <f>VLOOKUP($D$3&amp;"_"&amp;M$3,データシート1!$A:$BU,MATCH($G$2&amp;"_"&amp;$C11,データシート1!$A$1:$BU$1,0),0)</f>
        <v>14</v>
      </c>
      <c r="N11" s="715">
        <f>VLOOKUP($D$3&amp;"_"&amp;N$3,データシート1!$A:$BU,MATCH($G$2&amp;"_"&amp;$C11,データシート1!$A$1:$BU$1,0),0)</f>
        <v>14</v>
      </c>
      <c r="O11" s="715">
        <f>VLOOKUP($D$3&amp;"_"&amp;O$3,データシート1!$A:$BU,MATCH($G$2&amp;"_"&amp;$C11,データシート1!$A$1:$BU$1,0),0)</f>
        <v>14</v>
      </c>
      <c r="P11" s="715">
        <f>VLOOKUP($D$3&amp;"_"&amp;P$3,データシート1!$A:$BU,MATCH($G$2&amp;"_"&amp;$C11,データシート1!$A$1:$BU$1,0),0)</f>
        <v>14</v>
      </c>
      <c r="Q11" s="716">
        <f>VLOOKUP($D$3&amp;"_"&amp;Q$3,データシート1!$A:$BU,MATCH($G$2&amp;"_"&amp;$C11,データシート1!$A$1:$BU$1,0),0)</f>
        <v>11</v>
      </c>
      <c r="R11" s="915">
        <f>VLOOKUP($D$3&amp;"_"&amp;R$3,データシート1!$A:$BU,MATCH($R$2&amp;"_"&amp;$C11,データシート1!$A$1:$BU$1,0),0)</f>
        <v>98.097999999999999</v>
      </c>
      <c r="S11" s="916">
        <f>VLOOKUP($D$3&amp;"_"&amp;S$3,データシート1!$A:$BU,MATCH($R$2&amp;"_"&amp;$C11,データシート1!$A$1:$BU$1,0),0)</f>
        <v>141.79400000000001</v>
      </c>
      <c r="T11" s="916">
        <f>VLOOKUP($D$3&amp;"_"&amp;T$3,データシート1!$A:$BU,MATCH($R$2&amp;"_"&amp;$C11,データシート1!$A$1:$BU$1,0),0)</f>
        <v>217.35499999999996</v>
      </c>
      <c r="U11" s="916">
        <f>VLOOKUP($D$3&amp;"_"&amp;U$3,データシート1!$A:$BU,MATCH($R$2&amp;"_"&amp;$C11,データシート1!$A$1:$BU$1,0),0)</f>
        <v>203.31</v>
      </c>
      <c r="V11" s="916">
        <f>VLOOKUP($D$3&amp;"_"&amp;V$3,データシート1!$A:$BU,MATCH($R$2&amp;"_"&amp;$C11,データシート1!$A$1:$BU$1,0),0)</f>
        <v>189.40299999999999</v>
      </c>
      <c r="W11" s="916">
        <f>VLOOKUP($D$3&amp;"_"&amp;W$3,データシート1!$A:$BU,MATCH($R$2&amp;"_"&amp;$C11,データシート1!$A$1:$BU$1,0),0)</f>
        <v>147.86599999999999</v>
      </c>
      <c r="X11" s="916">
        <f>VLOOKUP($D$3&amp;"_"&amp;X$3,データシート1!$A:$BU,MATCH($R$2&amp;"_"&amp;$C11,データシート1!$A$1:$BU$1,0),0)</f>
        <v>185.886</v>
      </c>
      <c r="Y11" s="916">
        <f>VLOOKUP($D$3&amp;"_"&amp;Y$3,データシート1!$A:$BU,MATCH($R$2&amp;"_"&amp;$C11,データシート1!$A$1:$BU$1,0),0)</f>
        <v>183.02499999999998</v>
      </c>
      <c r="Z11" s="916">
        <f>VLOOKUP($D$3&amp;"_"&amp;Z$3,データシート1!$A:$BU,MATCH($R$2&amp;"_"&amp;$C11,データシート1!$A$1:$BU$1,0),0)</f>
        <v>183.65800000000002</v>
      </c>
      <c r="AA11" s="916">
        <f>VLOOKUP($D$3&amp;"_"&amp;AA$3,データシート1!$A:$BU,MATCH($R$2&amp;"_"&amp;$C11,データシート1!$A$1:$BU$1,0),0)</f>
        <v>131.08499999999998</v>
      </c>
      <c r="AB11" s="917">
        <f>VLOOKUP($D$3&amp;"_"&amp;AB$3,データシート1!$A:$BU,MATCH($R$2&amp;"_"&amp;$C11,データシート1!$A$1:$BU$1,0),0)</f>
        <v>100.673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7</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131.19</v>
      </c>
      <c r="S26" s="925">
        <f>VLOOKUP($D$3&amp;"_"&amp;S$3,データシート2!$A:$SI,MATCH($R$2&amp;"_"&amp;$B26,データシート2!$A$1:$SI$1,0),0)</f>
        <v>130.184</v>
      </c>
      <c r="T26" s="925">
        <f>VLOOKUP($D$3&amp;"_"&amp;T$3,データシート2!$A:$SI,MATCH($R$2&amp;"_"&amp;$B26,データシート2!$A$1:$SI$1,0),0)</f>
        <v>128.684</v>
      </c>
      <c r="U26" s="925">
        <f>VLOOKUP($D$3&amp;"_"&amp;U$3,データシート2!$A:$SI,MATCH($R$2&amp;"_"&amp;$B26,データシート2!$A$1:$SI$1,0),0)</f>
        <v>133.89500000000001</v>
      </c>
      <c r="V26" s="925">
        <f>VLOOKUP($D$3&amp;"_"&amp;V$3,データシート2!$A:$SI,MATCH($R$2&amp;"_"&amp;$B26,データシート2!$A$1:$SI$1,0),0)</f>
        <v>140.08799999999999</v>
      </c>
      <c r="W26" s="925">
        <f>VLOOKUP($D$3&amp;"_"&amp;W$3,データシート2!$A:$SI,MATCH($R$2&amp;"_"&amp;$B26,データシート2!$A$1:$SI$1,0),0)</f>
        <v>131.55500000000001</v>
      </c>
      <c r="X26" s="925">
        <f>VLOOKUP($D$3&amp;"_"&amp;X$3,データシート2!$A:$SI,MATCH($R$2&amp;"_"&amp;$B26,データシート2!$A$1:$SI$1,0),0)</f>
        <v>126.25700000000001</v>
      </c>
      <c r="Y26" s="925">
        <f>VLOOKUP($D$3&amp;"_"&amp;Y$3,データシート2!$A:$SI,MATCH($R$2&amp;"_"&amp;$B26,データシート2!$A$1:$SI$1,0),0)</f>
        <v>128.43199999999999</v>
      </c>
      <c r="Z26" s="925">
        <f>VLOOKUP($D$3&amp;"_"&amp;Z$3,データシート2!$A:$SI,MATCH($R$2&amp;"_"&amp;$B26,データシート2!$A$1:$SI$1,0),0)</f>
        <v>125.312</v>
      </c>
      <c r="AA26" s="925">
        <f>VLOOKUP($D$3&amp;"_"&amp;AA$3,データシート2!$A:$SI,MATCH($R$2&amp;"_"&amp;$B26,データシート2!$A$1:$SI$1,0),0)</f>
        <v>119.8</v>
      </c>
      <c r="AB26" s="926">
        <f>VLOOKUP($D$3&amp;"_"&amp;AB$3,データシート2!$A:$SI,MATCH($R$2&amp;"_"&amp;$B26,データシート2!$A$1:$SI$1,0),0)</f>
        <v>130.99199999999999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35.372999999999998</v>
      </c>
      <c r="S27" s="928">
        <f>VLOOKUP($D$3&amp;"_"&amp;S$3,データシート2!$A:$SI,MATCH($R$2&amp;"_"&amp;$C27,データシート2!$A$1:$SI$1,0),0)</f>
        <v>35.954000000000001</v>
      </c>
      <c r="T27" s="928">
        <f>VLOOKUP($D$3&amp;"_"&amp;T$3,データシート2!$A:$SI,MATCH($R$2&amp;"_"&amp;$C27,データシート2!$A$1:$SI$1,0),0)</f>
        <v>36.262999999999998</v>
      </c>
      <c r="U27" s="928">
        <f>VLOOKUP($D$3&amp;"_"&amp;U$3,データシート2!$A:$SI,MATCH($R$2&amp;"_"&amp;$C27,データシート2!$A$1:$SI$1,0),0)</f>
        <v>35.609000000000002</v>
      </c>
      <c r="V27" s="928">
        <f>VLOOKUP($D$3&amp;"_"&amp;V$3,データシート2!$A:$SI,MATCH($R$2&amp;"_"&amp;$C27,データシート2!$A$1:$SI$1,0),0)</f>
        <v>34.734000000000002</v>
      </c>
      <c r="W27" s="928">
        <f>VLOOKUP($D$3&amp;"_"&amp;W$3,データシート2!$A:$SI,MATCH($R$2&amp;"_"&amp;$C27,データシート2!$A$1:$SI$1,0),0)</f>
        <v>33.265999999999998</v>
      </c>
      <c r="X27" s="928">
        <f>VLOOKUP($D$3&amp;"_"&amp;X$3,データシート2!$A:$SI,MATCH($R$2&amp;"_"&amp;$C27,データシート2!$A$1:$SI$1,0),0)</f>
        <v>29.550999999999998</v>
      </c>
      <c r="Y27" s="928">
        <f>VLOOKUP($D$3&amp;"_"&amp;Y$3,データシート2!$A:$SI,MATCH($R$2&amp;"_"&amp;$C27,データシート2!$A$1:$SI$1,0),0)</f>
        <v>26.622</v>
      </c>
      <c r="Z27" s="928">
        <f>VLOOKUP($D$3&amp;"_"&amp;Z$3,データシート2!$A:$SI,MATCH($R$2&amp;"_"&amp;$C27,データシート2!$A$1:$SI$1,0),0)</f>
        <v>25.847000000000001</v>
      </c>
      <c r="AA27" s="928">
        <f>VLOOKUP($D$3&amp;"_"&amp;AA$3,データシート2!$A:$SI,MATCH($R$2&amp;"_"&amp;$C27,データシート2!$A$1:$SI$1,0),0)</f>
        <v>25.15</v>
      </c>
      <c r="AB27" s="929">
        <f>VLOOKUP($D$3&amp;"_"&amp;AB$3,データシート2!$A:$SI,MATCH($R$2&amp;"_"&amp;$C27,データシート2!$A$1:$SI$1,0),0)</f>
        <v>26.326000000000001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90.695999999999998</v>
      </c>
      <c r="S32" s="938">
        <f>VLOOKUP($D$3&amp;"_"&amp;S$3,データシート2!$A:$SI,MATCH($R$2&amp;"_"&amp;$C32,データシート2!$A$1:$SI$1,0),0)</f>
        <v>88.86</v>
      </c>
      <c r="T32" s="938">
        <f>VLOOKUP($D$3&amp;"_"&amp;T$3,データシート2!$A:$SI,MATCH($R$2&amp;"_"&amp;$C32,データシート2!$A$1:$SI$1,0),0)</f>
        <v>86.453999999999994</v>
      </c>
      <c r="U32" s="938">
        <f>VLOOKUP($D$3&amp;"_"&amp;U$3,データシート2!$A:$SI,MATCH($R$2&amp;"_"&amp;$C32,データシート2!$A$1:$SI$1,0),0)</f>
        <v>89.906999999999996</v>
      </c>
      <c r="V32" s="938">
        <f>VLOOKUP($D$3&amp;"_"&amp;V$3,データシート2!$A:$SI,MATCH($R$2&amp;"_"&amp;$C32,データシート2!$A$1:$SI$1,0),0)</f>
        <v>79.180000000000007</v>
      </c>
      <c r="W32" s="938">
        <f>VLOOKUP($D$3&amp;"_"&amp;W$3,データシート2!$A:$SI,MATCH($R$2&amp;"_"&amp;$C32,データシート2!$A$1:$SI$1,0),0)</f>
        <v>72.397999999999996</v>
      </c>
      <c r="X32" s="938">
        <f>VLOOKUP($D$3&amp;"_"&amp;X$3,データシート2!$A:$SI,MATCH($R$2&amp;"_"&amp;$C32,データシート2!$A$1:$SI$1,0),0)</f>
        <v>70.861000000000004</v>
      </c>
      <c r="Y32" s="938">
        <f>VLOOKUP($D$3&amp;"_"&amp;Y$3,データシート2!$A:$SI,MATCH($R$2&amp;"_"&amp;$C32,データシート2!$A$1:$SI$1,0),0)</f>
        <v>80.299000000000007</v>
      </c>
      <c r="Z32" s="938">
        <f>VLOOKUP($D$3&amp;"_"&amp;Z$3,データシート2!$A:$SI,MATCH($R$2&amp;"_"&amp;$C32,データシート2!$A$1:$SI$1,0),0)</f>
        <v>78.328000000000003</v>
      </c>
      <c r="AA32" s="938">
        <f>VLOOKUP($D$3&amp;"_"&amp;AA$3,データシート2!$A:$SI,MATCH($R$2&amp;"_"&amp;$C32,データシート2!$A$1:$SI$1,0),0)</f>
        <v>75.715999999999994</v>
      </c>
      <c r="AB32" s="939">
        <f>VLOOKUP($D$3&amp;"_"&amp;AB$3,データシート2!$A:$SI,MATCH($R$2&amp;"_"&amp;$C32,データシート2!$A$1:$SI$1,0),0)</f>
        <v>84.462000000000003</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1</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3.15</v>
      </c>
      <c r="V34" s="938">
        <f>VLOOKUP($D$3&amp;"_"&amp;V$3,データシート2!$A:$SI,MATCH($R$2&amp;"_"&amp;$C34,データシート2!$A$1:$SI$1,0),0)</f>
        <v>20.234000000000002</v>
      </c>
      <c r="W34" s="938">
        <f>VLOOKUP($D$3&amp;"_"&amp;W$3,データシート2!$A:$SI,MATCH($R$2&amp;"_"&amp;$C34,データシート2!$A$1:$SI$1,0),0)</f>
        <v>19.792999999999999</v>
      </c>
      <c r="X34" s="938">
        <f>VLOOKUP($D$3&amp;"_"&amp;X$3,データシート2!$A:$SI,MATCH($R$2&amp;"_"&amp;$C34,データシート2!$A$1:$SI$1,0),0)</f>
        <v>19.552</v>
      </c>
      <c r="Y34" s="938">
        <f>VLOOKUP($D$3&amp;"_"&amp;Y$3,データシート2!$A:$SI,MATCH($R$2&amp;"_"&amp;$C34,データシート2!$A$1:$SI$1,0),0)</f>
        <v>16.09</v>
      </c>
      <c r="Z34" s="938">
        <f>VLOOKUP($D$3&amp;"_"&amp;Z$3,データシート2!$A:$SI,MATCH($R$2&amp;"_"&amp;$C34,データシート2!$A$1:$SI$1,0),0)</f>
        <v>15.544</v>
      </c>
      <c r="AA34" s="938">
        <f>VLOOKUP($D$3&amp;"_"&amp;AA$3,データシート2!$A:$SI,MATCH($R$2&amp;"_"&amp;$C34,データシート2!$A$1:$SI$1,0),0)</f>
        <v>14.526</v>
      </c>
      <c r="AB34" s="939">
        <f>VLOOKUP($D$3&amp;"_"&amp;AB$3,データシート2!$A:$SI,MATCH($R$2&amp;"_"&amp;$C34,データシート2!$A$1:$SI$1,0),0)</f>
        <v>15.795</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5.1210000000000004</v>
      </c>
      <c r="S35" s="938">
        <f>VLOOKUP($D$3&amp;"_"&amp;S$3,データシート2!$A:$SI,MATCH($R$2&amp;"_"&amp;$C35,データシート2!$A$1:$SI$1,0),0)</f>
        <v>5.37</v>
      </c>
      <c r="T35" s="938">
        <f>VLOOKUP($D$3&amp;"_"&amp;T$3,データシート2!$A:$SI,MATCH($R$2&amp;"_"&amp;$C35,データシート2!$A$1:$SI$1,0),0)</f>
        <v>5.9669999999999996</v>
      </c>
      <c r="U35" s="938">
        <f>VLOOKUP($D$3&amp;"_"&amp;U$3,データシート2!$A:$SI,MATCH($R$2&amp;"_"&amp;$C35,データシート2!$A$1:$SI$1,0),0)</f>
        <v>5.2290000000000001</v>
      </c>
      <c r="V35" s="938">
        <f>VLOOKUP($D$3&amp;"_"&amp;V$3,データシート2!$A:$SI,MATCH($R$2&amp;"_"&amp;$C35,データシート2!$A$1:$SI$1,0),0)</f>
        <v>5.94</v>
      </c>
      <c r="W35" s="938">
        <f>VLOOKUP($D$3&amp;"_"&amp;W$3,データシート2!$A:$SI,MATCH($R$2&amp;"_"&amp;$C35,データシート2!$A$1:$SI$1,0),0)</f>
        <v>6.0979999999999999</v>
      </c>
      <c r="X35" s="938">
        <f>VLOOKUP($D$3&amp;"_"&amp;X$3,データシート2!$A:$SI,MATCH($R$2&amp;"_"&amp;$C35,データシート2!$A$1:$SI$1,0),0)</f>
        <v>6.2930000000000001</v>
      </c>
      <c r="Y35" s="938">
        <f>VLOOKUP($D$3&amp;"_"&amp;Y$3,データシート2!$A:$SI,MATCH($R$2&amp;"_"&amp;$C35,データシート2!$A$1:$SI$1,0),0)</f>
        <v>5.4210000000000003</v>
      </c>
      <c r="Z35" s="938">
        <f>VLOOKUP($D$3&amp;"_"&amp;Z$3,データシート2!$A:$SI,MATCH($R$2&amp;"_"&amp;$C35,データシート2!$A$1:$SI$1,0),0)</f>
        <v>5.593</v>
      </c>
      <c r="AA35" s="938">
        <f>VLOOKUP($D$3&amp;"_"&amp;AA$3,データシート2!$A:$SI,MATCH($R$2&amp;"_"&amp;$C35,データシート2!$A$1:$SI$1,0),0)</f>
        <v>4.4080000000000004</v>
      </c>
      <c r="AB35" s="939">
        <f>VLOOKUP($D$3&amp;"_"&amp;AB$3,データシート2!$A:$SI,MATCH($R$2&amp;"_"&amp;$C35,データシート2!$A$1:$SI$1,0),0)</f>
        <v>4.4089999999999998</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31.824999999999999</v>
      </c>
      <c r="S53" s="925">
        <f>VLOOKUP($D$3&amp;"_"&amp;S$3,データシート2!$A:$SI,MATCH($R$2&amp;"_"&amp;$B53,データシート2!$A$1:$SI$1,0),0)</f>
        <v>70.183000000000007</v>
      </c>
      <c r="T53" s="925">
        <f>VLOOKUP($D$3&amp;"_"&amp;T$3,データシート2!$A:$SI,MATCH($R$2&amp;"_"&amp;$B53,データシート2!$A$1:$SI$1,0),0)</f>
        <v>77.759</v>
      </c>
      <c r="U53" s="925">
        <f>VLOOKUP($D$3&amp;"_"&amp;U$3,データシート2!$A:$SI,MATCH($R$2&amp;"_"&amp;$B53,データシート2!$A$1:$SI$1,0),0)</f>
        <v>73.522000000000006</v>
      </c>
      <c r="V53" s="925">
        <f>VLOOKUP($D$3&amp;"_"&amp;V$3,データシート2!$A:$SI,MATCH($R$2&amp;"_"&amp;$B53,データシート2!$A$1:$SI$1,0),0)</f>
        <v>76.932000000000002</v>
      </c>
      <c r="W53" s="925">
        <f>VLOOKUP($D$3&amp;"_"&amp;W$3,データシート2!$A:$SI,MATCH($R$2&amp;"_"&amp;$B53,データシート2!$A$1:$SI$1,0),0)</f>
        <v>39.124000000000002</v>
      </c>
      <c r="X53" s="925">
        <f>VLOOKUP($D$3&amp;"_"&amp;X$3,データシート2!$A:$SI,MATCH($R$2&amp;"_"&amp;$B53,データシート2!$A$1:$SI$1,0),0)</f>
        <v>72.736999999999995</v>
      </c>
      <c r="Y53" s="925">
        <f>VLOOKUP($D$3&amp;"_"&amp;Y$3,データシート2!$A:$SI,MATCH($R$2&amp;"_"&amp;$B53,データシート2!$A$1:$SI$1,0),0)</f>
        <v>72.906999999999996</v>
      </c>
      <c r="Z53" s="925">
        <f>VLOOKUP($D$3&amp;"_"&amp;Z$3,データシート2!$A:$SI,MATCH($R$2&amp;"_"&amp;$B53,データシート2!$A$1:$SI$1,0),0)</f>
        <v>72.024000000000001</v>
      </c>
      <c r="AA53" s="925">
        <f>VLOOKUP($D$3&amp;"_"&amp;AA$3,データシート2!$A:$SI,MATCH($R$2&amp;"_"&amp;$B53,データシート2!$A$1:$SI$1,0),0)</f>
        <v>70.293000000000006</v>
      </c>
      <c r="AB53" s="926">
        <f>VLOOKUP($D$3&amp;"_"&amp;AB$3,データシート2!$A:$SI,MATCH($R$2&amp;"_"&amp;$B53,データシート2!$A$1:$SI$1,0),0)</f>
        <v>66.89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31.824999999999999</v>
      </c>
      <c r="S61" s="944">
        <f>VLOOKUP($D$3&amp;"_"&amp;S$3,データシート2!$A:$SI,MATCH($R$2&amp;"_"&amp;$C61,データシート2!$A$1:$SI$1,0),0)</f>
        <v>70.183000000000007</v>
      </c>
      <c r="T61" s="944">
        <f>VLOOKUP($D$3&amp;"_"&amp;T$3,データシート2!$A:$SI,MATCH($R$2&amp;"_"&amp;$C61,データシート2!$A$1:$SI$1,0),0)</f>
        <v>77.759</v>
      </c>
      <c r="U61" s="944">
        <f>VLOOKUP($D$3&amp;"_"&amp;U$3,データシート2!$A:$SI,MATCH($R$2&amp;"_"&amp;$C61,データシート2!$A$1:$SI$1,0),0)</f>
        <v>73.522000000000006</v>
      </c>
      <c r="V61" s="944">
        <f>VLOOKUP($D$3&amp;"_"&amp;V$3,データシート2!$A:$SI,MATCH($R$2&amp;"_"&amp;$C61,データシート2!$A$1:$SI$1,0),0)</f>
        <v>76.932000000000002</v>
      </c>
      <c r="W61" s="944">
        <f>VLOOKUP($D$3&amp;"_"&amp;W$3,データシート2!$A:$SI,MATCH($R$2&amp;"_"&amp;$C61,データシート2!$A$1:$SI$1,0),0)</f>
        <v>39.124000000000002</v>
      </c>
      <c r="X61" s="944">
        <f>VLOOKUP($D$3&amp;"_"&amp;X$3,データシート2!$A:$SI,MATCH($R$2&amp;"_"&amp;$C61,データシート2!$A$1:$SI$1,0),0)</f>
        <v>72.736999999999995</v>
      </c>
      <c r="Y61" s="944">
        <f>VLOOKUP($D$3&amp;"_"&amp;Y$3,データシート2!$A:$SI,MATCH($R$2&amp;"_"&amp;$C61,データシート2!$A$1:$SI$1,0),0)</f>
        <v>72.906999999999996</v>
      </c>
      <c r="Z61" s="944">
        <f>VLOOKUP($D$3&amp;"_"&amp;Z$3,データシート2!$A:$SI,MATCH($R$2&amp;"_"&amp;$C61,データシート2!$A$1:$SI$1,0),0)</f>
        <v>72.024000000000001</v>
      </c>
      <c r="AA61" s="944">
        <f>VLOOKUP($D$3&amp;"_"&amp;AA$3,データシート2!$A:$SI,MATCH($R$2&amp;"_"&amp;$C61,データシート2!$A$1:$SI$1,0),0)</f>
        <v>70.293000000000006</v>
      </c>
      <c r="AB61" s="945">
        <f>VLOOKUP($D$3&amp;"_"&amp;AB$3,データシート2!$A:$SI,MATCH($R$2&amp;"_"&amp;$C61,データシート2!$A$1:$SI$1,0),0)</f>
        <v>66.89</v>
      </c>
    </row>
    <row r="62" spans="2:29" s="21" customFormat="1" ht="20.45" customHeight="1">
      <c r="B62" s="729" t="s">
        <v>569</v>
      </c>
      <c r="C62" s="730" t="s">
        <v>570</v>
      </c>
      <c r="D62" s="731"/>
      <c r="E62" s="732"/>
      <c r="F62" s="731"/>
      <c r="G62" s="733">
        <f>VLOOKUP($D$3&amp;"_"&amp;G$3,データシート2!$A:$SI,MATCH($G$2&amp;"_"&amp;$B62,データシート2!$A$1:$SI$1,0),0)</f>
        <v>5</v>
      </c>
      <c r="H62" s="734">
        <f>VLOOKUP($D$3&amp;"_"&amp;H$3,データシート2!$A:$SI,MATCH($G$2&amp;"_"&amp;$B62,データシート2!$A$1:$SI$1,0),0)</f>
        <v>5</v>
      </c>
      <c r="I62" s="734">
        <f>VLOOKUP($D$3&amp;"_"&amp;I$3,データシート2!$A:$SI,MATCH($G$2&amp;"_"&amp;$B62,データシート2!$A$1:$SI$1,0),0)</f>
        <v>5</v>
      </c>
      <c r="J62" s="734">
        <f>VLOOKUP($D$3&amp;"_"&amp;J$3,データシート2!$A:$SI,MATCH($G$2&amp;"_"&amp;$B62,データシート2!$A$1:$SI$1,0),0)</f>
        <v>5</v>
      </c>
      <c r="K62" s="735">
        <f>VLOOKUP($D$3&amp;"_"&amp;K$3,データシート2!$A:$SI,MATCH($G$2&amp;"_"&amp;$B62,データシート2!$A$1:$SI$1,0),0)</f>
        <v>5</v>
      </c>
      <c r="L62" s="735">
        <f>VLOOKUP($D$3&amp;"_"&amp;L$3,データシート2!$A:$SI,MATCH($G$2&amp;"_"&amp;$B62,データシート2!$A$1:$SI$1,0),0)</f>
        <v>5</v>
      </c>
      <c r="M62" s="735">
        <f>VLOOKUP($D$3&amp;"_"&amp;M$3,データシート2!$A:$SI,MATCH($G$2&amp;"_"&amp;$B62,データシート2!$A$1:$SI$1,0),0)</f>
        <v>4</v>
      </c>
      <c r="N62" s="735">
        <f>VLOOKUP($D$3&amp;"_"&amp;N$3,データシート2!$A:$SI,MATCH($G$2&amp;"_"&amp;$B62,データシート2!$A$1:$SI$1,0),0)</f>
        <v>3</v>
      </c>
      <c r="O62" s="735">
        <f>VLOOKUP($D$3&amp;"_"&amp;O$3,データシート2!$A:$SI,MATCH($G$2&amp;"_"&amp;$B62,データシート2!$A$1:$SI$1,0),0)</f>
        <v>3</v>
      </c>
      <c r="P62" s="735">
        <f>VLOOKUP($D$3&amp;"_"&amp;P$3,データシート2!$A:$SI,MATCH($G$2&amp;"_"&amp;$B62,データシート2!$A$1:$SI$1,0),0)</f>
        <v>3</v>
      </c>
      <c r="Q62" s="736">
        <f>VLOOKUP($D$3&amp;"_"&amp;Q$3,データシート2!$A:$SI,MATCH($G$2&amp;"_"&amp;$B62,データシート2!$A$1:$SI$1,0),0)</f>
        <v>1</v>
      </c>
      <c r="R62" s="924">
        <f>VLOOKUP($D$3&amp;"_"&amp;R$3,データシート2!$A:$SI,MATCH($R$2&amp;"_"&amp;$B62,データシート2!$A$1:$SI$1,0),0)</f>
        <v>26.731000000000002</v>
      </c>
      <c r="S62" s="925">
        <f>VLOOKUP($D$3&amp;"_"&amp;S$3,データシート2!$A:$SI,MATCH($R$2&amp;"_"&amp;$B62,データシート2!$A$1:$SI$1,0),0)</f>
        <v>28.942</v>
      </c>
      <c r="T62" s="925">
        <f>VLOOKUP($D$3&amp;"_"&amp;T$3,データシート2!$A:$SI,MATCH($R$2&amp;"_"&amp;$B62,データシート2!$A$1:$SI$1,0),0)</f>
        <v>30.152999999999999</v>
      </c>
      <c r="U62" s="925">
        <f>VLOOKUP($D$3&amp;"_"&amp;U$3,データシート2!$A:$SI,MATCH($R$2&amp;"_"&amp;$B62,データシート2!$A$1:$SI$1,0),0)</f>
        <v>27.407</v>
      </c>
      <c r="V62" s="925">
        <f>VLOOKUP($D$3&amp;"_"&amp;V$3,データシート2!$A:$SI,MATCH($R$2&amp;"_"&amp;$B62,データシート2!$A$1:$SI$1,0),0)</f>
        <v>24.605</v>
      </c>
      <c r="W62" s="925">
        <f>VLOOKUP($D$3&amp;"_"&amp;W$3,データシート2!$A:$SI,MATCH($R$2&amp;"_"&amp;$B62,データシート2!$A$1:$SI$1,0),0)</f>
        <v>23.497</v>
      </c>
      <c r="X62" s="925">
        <f>VLOOKUP($D$3&amp;"_"&amp;X$3,データシート2!$A:$SI,MATCH($R$2&amp;"_"&amp;$B62,データシート2!$A$1:$SI$1,0),0)</f>
        <v>18.709</v>
      </c>
      <c r="Y62" s="925">
        <f>VLOOKUP($D$3&amp;"_"&amp;Y$3,データシート2!$A:$SI,MATCH($R$2&amp;"_"&amp;$B62,データシート2!$A$1:$SI$1,0),0)</f>
        <v>13.771000000000001</v>
      </c>
      <c r="Z62" s="925">
        <f>VLOOKUP($D$3&amp;"_"&amp;Z$3,データシート2!$A:$SI,MATCH($R$2&amp;"_"&amp;$B62,データシート2!$A$1:$SI$1,0),0)</f>
        <v>12.488</v>
      </c>
      <c r="AA62" s="925">
        <f>VLOOKUP($D$3&amp;"_"&amp;AA$3,データシート2!$A:$SI,MATCH($R$2&amp;"_"&amp;$B62,データシート2!$A$1:$SI$1,0),0)</f>
        <v>10.701000000000001</v>
      </c>
      <c r="AB62" s="926">
        <f>VLOOKUP($D$3&amp;"_"&amp;AB$3,データシート2!$A:$SI,MATCH($R$2&amp;"_"&amp;$B62,データシート2!$A$1:$SI$1,0),0)</f>
        <v>5.5010000000000003</v>
      </c>
    </row>
    <row r="63" spans="2:29" s="745" customFormat="1" ht="16.5" customHeight="1">
      <c r="B63" s="737"/>
      <c r="C63" s="738">
        <v>37</v>
      </c>
      <c r="D63" s="739" t="s">
        <v>571</v>
      </c>
      <c r="E63" s="738"/>
      <c r="F63" s="740"/>
      <c r="G63" s="754">
        <f>VLOOKUP($D$3&amp;"_"&amp;G$3,データシート2!$A:$SI,MATCH($G$2&amp;"_"&amp;$C63,データシート2!$A$1:$SI$1,0),0)</f>
        <v>3</v>
      </c>
      <c r="H63" s="742">
        <f>VLOOKUP($D$3&amp;"_"&amp;H$3,データシート2!$A:$SI,MATCH($G$2&amp;"_"&amp;$C63,データシート2!$A$1:$SI$1,0),0)</f>
        <v>3</v>
      </c>
      <c r="I63" s="742">
        <f>VLOOKUP($D$3&amp;"_"&amp;I$3,データシート2!$A:$SI,MATCH($G$2&amp;"_"&amp;$C63,データシート2!$A$1:$SI$1,0),0)</f>
        <v>3</v>
      </c>
      <c r="J63" s="742">
        <f>VLOOKUP($D$3&amp;"_"&amp;J$3,データシート2!$A:$SI,MATCH($G$2&amp;"_"&amp;$C63,データシート2!$A$1:$SI$1,0),0)</f>
        <v>3</v>
      </c>
      <c r="K63" s="743">
        <f>VLOOKUP($D$3&amp;"_"&amp;K$3,データシート2!$A:$SI,MATCH($G$2&amp;"_"&amp;$C63,データシート2!$A$1:$SI$1,0),0)</f>
        <v>3</v>
      </c>
      <c r="L63" s="743">
        <f>VLOOKUP($D$3&amp;"_"&amp;L$3,データシート2!$A:$SI,MATCH($G$2&amp;"_"&amp;$C63,データシート2!$A$1:$SI$1,0),0)</f>
        <v>3</v>
      </c>
      <c r="M63" s="743">
        <f>VLOOKUP($D$3&amp;"_"&amp;M$3,データシート2!$A:$SI,MATCH($G$2&amp;"_"&amp;$C63,データシート2!$A$1:$SI$1,0),0)</f>
        <v>2</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15.45</v>
      </c>
      <c r="S63" s="928">
        <f>VLOOKUP($D$3&amp;"_"&amp;S$3,データシート2!$A:$SI,MATCH($R$2&amp;"_"&amp;$C63,データシート2!$A$1:$SI$1,0),0)</f>
        <v>15.974</v>
      </c>
      <c r="T63" s="928">
        <f>VLOOKUP($D$3&amp;"_"&amp;T$3,データシート2!$A:$SI,MATCH($R$2&amp;"_"&amp;$C63,データシート2!$A$1:$SI$1,0),0)</f>
        <v>16.219000000000001</v>
      </c>
      <c r="U63" s="928">
        <f>VLOOKUP($D$3&amp;"_"&amp;U$3,データシート2!$A:$SI,MATCH($R$2&amp;"_"&amp;$C63,データシート2!$A$1:$SI$1,0),0)</f>
        <v>15.696</v>
      </c>
      <c r="V63" s="928">
        <f>VLOOKUP($D$3&amp;"_"&amp;V$3,データシート2!$A:$SI,MATCH($R$2&amp;"_"&amp;$C63,データシート2!$A$1:$SI$1,0),0)</f>
        <v>14.7</v>
      </c>
      <c r="W63" s="928">
        <f>VLOOKUP($D$3&amp;"_"&amp;W$3,データシート2!$A:$SI,MATCH($R$2&amp;"_"&amp;$C63,データシート2!$A$1:$SI$1,0),0)</f>
        <v>14.509</v>
      </c>
      <c r="X63" s="928">
        <f>VLOOKUP($D$3&amp;"_"&amp;X$3,データシート2!$A:$SI,MATCH($R$2&amp;"_"&amp;$C63,データシート2!$A$1:$SI$1,0),0)</f>
        <v>10.981999999999999</v>
      </c>
      <c r="Y63" s="928">
        <f>VLOOKUP($D$3&amp;"_"&amp;Y$3,データシート2!$A:$SI,MATCH($R$2&amp;"_"&amp;$C63,データシート2!$A$1:$SI$1,0),0)</f>
        <v>7.383</v>
      </c>
      <c r="Z63" s="928">
        <f>VLOOKUP($D$3&amp;"_"&amp;Z$3,データシート2!$A:$SI,MATCH($R$2&amp;"_"&amp;$C63,データシート2!$A$1:$SI$1,0),0)</f>
        <v>7.101</v>
      </c>
      <c r="AA63" s="928">
        <f>VLOOKUP($D$3&amp;"_"&amp;AA$3,データシート2!$A:$SI,MATCH($R$2&amp;"_"&amp;$C63,データシート2!$A$1:$SI$1,0),0)</f>
        <v>6.0970000000000004</v>
      </c>
      <c r="AB63" s="929">
        <f>VLOOKUP($D$3&amp;"_"&amp;AB$3,データシート2!$A:$SI,MATCH($R$2&amp;"_"&amp;$C63,データシート2!$A$1:$SI$1,0),0)</f>
        <v>5.5010000000000003</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2</v>
      </c>
      <c r="H65" s="766">
        <f>VLOOKUP($D$3&amp;"_"&amp;H$3,データシート2!$A:$SI,MATCH($G$2&amp;"_"&amp;$C65,データシート2!$A$1:$SI$1,0),0)</f>
        <v>2</v>
      </c>
      <c r="I65" s="766">
        <f>VLOOKUP($D$3&amp;"_"&amp;I$3,データシート2!$A:$SI,MATCH($G$2&amp;"_"&amp;$C65,データシート2!$A$1:$SI$1,0),0)</f>
        <v>2</v>
      </c>
      <c r="J65" s="766">
        <f>VLOOKUP($D$3&amp;"_"&amp;J$3,データシート2!$A:$SI,MATCH($G$2&amp;"_"&amp;$C65,データシート2!$A$1:$SI$1,0),0)</f>
        <v>2</v>
      </c>
      <c r="K65" s="767">
        <f>VLOOKUP($D$3&amp;"_"&amp;K$3,データシート2!$A:$SI,MATCH($G$2&amp;"_"&amp;$C65,データシート2!$A$1:$SI$1,0),0)</f>
        <v>2</v>
      </c>
      <c r="L65" s="767">
        <f>VLOOKUP($D$3&amp;"_"&amp;L$3,データシート2!$A:$SI,MATCH($G$2&amp;"_"&amp;$C65,データシート2!$A$1:$SI$1,0),0)</f>
        <v>2</v>
      </c>
      <c r="M65" s="767">
        <f>VLOOKUP($D$3&amp;"_"&amp;M$3,データシート2!$A:$SI,MATCH($G$2&amp;"_"&amp;$C65,データシート2!$A$1:$SI$1,0),0)</f>
        <v>2</v>
      </c>
      <c r="N65" s="767">
        <f>VLOOKUP($D$3&amp;"_"&amp;N$3,データシート2!$A:$SI,MATCH($G$2&amp;"_"&amp;$C65,データシート2!$A$1:$SI$1,0),0)</f>
        <v>2</v>
      </c>
      <c r="O65" s="767">
        <f>VLOOKUP($D$3&amp;"_"&amp;O$3,データシート2!$A:$SI,MATCH($G$2&amp;"_"&amp;$C65,データシート2!$A$1:$SI$1,0),0)</f>
        <v>2</v>
      </c>
      <c r="P65" s="767">
        <f>VLOOKUP($D$3&amp;"_"&amp;P$3,データシート2!$A:$SI,MATCH($G$2&amp;"_"&amp;$C65,データシート2!$A$1:$SI$1,0),0)</f>
        <v>2</v>
      </c>
      <c r="Q65" s="768">
        <f>VLOOKUP($D$3&amp;"_"&amp;Q$3,データシート2!$A:$SI,MATCH($G$2&amp;"_"&amp;$C65,データシート2!$A$1:$SI$1,0),0)</f>
        <v>0</v>
      </c>
      <c r="R65" s="937">
        <f>VLOOKUP($D$3&amp;"_"&amp;R$3,データシート2!$A:$SI,MATCH($R$2&amp;"_"&amp;$C65,データシート2!$A$1:$SI$1,0),0)</f>
        <v>11.281000000000001</v>
      </c>
      <c r="S65" s="938">
        <f>VLOOKUP($D$3&amp;"_"&amp;S$3,データシート2!$A:$SI,MATCH($R$2&amp;"_"&amp;$C65,データシート2!$A$1:$SI$1,0),0)</f>
        <v>12.968</v>
      </c>
      <c r="T65" s="938">
        <f>VLOOKUP($D$3&amp;"_"&amp;T$3,データシート2!$A:$SI,MATCH($R$2&amp;"_"&amp;$C65,データシート2!$A$1:$SI$1,0),0)</f>
        <v>13.933999999999999</v>
      </c>
      <c r="U65" s="938">
        <f>VLOOKUP($D$3&amp;"_"&amp;U$3,データシート2!$A:$SI,MATCH($R$2&amp;"_"&amp;$C65,データシート2!$A$1:$SI$1,0),0)</f>
        <v>11.711</v>
      </c>
      <c r="V65" s="938">
        <f>VLOOKUP($D$3&amp;"_"&amp;V$3,データシート2!$A:$SI,MATCH($R$2&amp;"_"&amp;$C65,データシート2!$A$1:$SI$1,0),0)</f>
        <v>9.9049999999999994</v>
      </c>
      <c r="W65" s="938">
        <f>VLOOKUP($D$3&amp;"_"&amp;W$3,データシート2!$A:$SI,MATCH($R$2&amp;"_"&amp;$C65,データシート2!$A$1:$SI$1,0),0)</f>
        <v>8.9879999999999995</v>
      </c>
      <c r="X65" s="938">
        <f>VLOOKUP($D$3&amp;"_"&amp;X$3,データシート2!$A:$SI,MATCH($R$2&amp;"_"&amp;$C65,データシート2!$A$1:$SI$1,0),0)</f>
        <v>7.7270000000000003</v>
      </c>
      <c r="Y65" s="938">
        <f>VLOOKUP($D$3&amp;"_"&amp;Y$3,データシート2!$A:$SI,MATCH($R$2&amp;"_"&amp;$C65,データシート2!$A$1:$SI$1,0),0)</f>
        <v>6.3879999999999999</v>
      </c>
      <c r="Z65" s="938">
        <f>VLOOKUP($D$3&amp;"_"&amp;Z$3,データシート2!$A:$SI,MATCH($R$2&amp;"_"&amp;$C65,データシート2!$A$1:$SI$1,0),0)</f>
        <v>5.3869999999999996</v>
      </c>
      <c r="AA65" s="938">
        <f>VLOOKUP($D$3&amp;"_"&amp;AA$3,データシート2!$A:$SI,MATCH($R$2&amp;"_"&amp;$C65,データシート2!$A$1:$SI$1,0),0)</f>
        <v>4.6040000000000001</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2.7160000000000002</v>
      </c>
      <c r="S68" s="925">
        <f>VLOOKUP($D$3&amp;"_"&amp;S$3,データシート2!$A:$SI,MATCH($R$2&amp;"_"&amp;$B68,データシート2!$A$1:$SI$1,0),0)</f>
        <v>3.3370000000000002</v>
      </c>
      <c r="T68" s="925">
        <f>VLOOKUP($D$3&amp;"_"&amp;T$3,データシート2!$A:$SI,MATCH($R$2&amp;"_"&amp;$B68,データシート2!$A$1:$SI$1,0),0)</f>
        <v>3.9319999999999999</v>
      </c>
      <c r="U68" s="925">
        <f>VLOOKUP($D$3&amp;"_"&amp;U$3,データシート2!$A:$SI,MATCH($R$2&amp;"_"&amp;$B68,データシート2!$A$1:$SI$1,0),0)</f>
        <v>3.6339999999999999</v>
      </c>
      <c r="V68" s="925">
        <f>VLOOKUP($D$3&amp;"_"&amp;V$3,データシート2!$A:$SI,MATCH($R$2&amp;"_"&amp;$B68,データシート2!$A$1:$SI$1,0),0)</f>
        <v>2.0470000000000002</v>
      </c>
      <c r="W68" s="925">
        <f>VLOOKUP($D$3&amp;"_"&amp;W$3,データシート2!$A:$SI,MATCH($R$2&amp;"_"&amp;$B68,データシート2!$A$1:$SI$1,0),0)</f>
        <v>2.8460000000000001</v>
      </c>
      <c r="X68" s="925">
        <f>VLOOKUP($D$3&amp;"_"&amp;X$3,データシート2!$A:$SI,MATCH($R$2&amp;"_"&amp;$B68,データシート2!$A$1:$SI$1,0),0)</f>
        <v>2.6869999999999998</v>
      </c>
      <c r="Y68" s="925">
        <f>VLOOKUP($D$3&amp;"_"&amp;Y$3,データシート2!$A:$SI,MATCH($R$2&amp;"_"&amp;$B68,データシート2!$A$1:$SI$1,0),0)</f>
        <v>3.1280000000000001</v>
      </c>
      <c r="Z68" s="925">
        <f>VLOOKUP($D$3&amp;"_"&amp;Z$3,データシート2!$A:$SI,MATCH($R$2&amp;"_"&amp;$B68,データシート2!$A$1:$SI$1,0),0)</f>
        <v>3.0750000000000002</v>
      </c>
      <c r="AA68" s="925">
        <f>VLOOKUP($D$3&amp;"_"&amp;AA$3,データシート2!$A:$SI,MATCH($R$2&amp;"_"&amp;$B68,データシート2!$A$1:$SI$1,0),0)</f>
        <v>2.7109999999999999</v>
      </c>
      <c r="AB68" s="926">
        <f>VLOOKUP($D$3&amp;"_"&amp;AB$3,データシート2!$A:$SI,MATCH($R$2&amp;"_"&amp;$B68,データシート2!$A$1:$SI$1,0),0)</f>
        <v>3.0419999999999998</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2.7160000000000002</v>
      </c>
      <c r="S75" s="938">
        <f>VLOOKUP($D$3&amp;"_"&amp;S$3,データシート2!$A:$SI,MATCH($R$2&amp;"_"&amp;$C75,データシート2!$A$1:$SI$1,0),0)</f>
        <v>3.3370000000000002</v>
      </c>
      <c r="T75" s="938">
        <f>VLOOKUP($D$3&amp;"_"&amp;T$3,データシート2!$A:$SI,MATCH($R$2&amp;"_"&amp;$C75,データシート2!$A$1:$SI$1,0),0)</f>
        <v>3.9319999999999999</v>
      </c>
      <c r="U75" s="938">
        <f>VLOOKUP($D$3&amp;"_"&amp;U$3,データシート2!$A:$SI,MATCH($R$2&amp;"_"&amp;$C75,データシート2!$A$1:$SI$1,0),0)</f>
        <v>3.6339999999999999</v>
      </c>
      <c r="V75" s="938">
        <f>VLOOKUP($D$3&amp;"_"&amp;V$3,データシート2!$A:$SI,MATCH($R$2&amp;"_"&amp;$C75,データシート2!$A$1:$SI$1,0),0)</f>
        <v>2.0470000000000002</v>
      </c>
      <c r="W75" s="938">
        <f>VLOOKUP($D$3&amp;"_"&amp;W$3,データシート2!$A:$SI,MATCH($R$2&amp;"_"&amp;$C75,データシート2!$A$1:$SI$1,0),0)</f>
        <v>2.8460000000000001</v>
      </c>
      <c r="X75" s="938">
        <f>VLOOKUP($D$3&amp;"_"&amp;X$3,データシート2!$A:$SI,MATCH($R$2&amp;"_"&amp;$C75,データシート2!$A$1:$SI$1,0),0)</f>
        <v>2.6869999999999998</v>
      </c>
      <c r="Y75" s="938">
        <f>VLOOKUP($D$3&amp;"_"&amp;Y$3,データシート2!$A:$SI,MATCH($R$2&amp;"_"&amp;$C75,データシート2!$A$1:$SI$1,0),0)</f>
        <v>3.1280000000000001</v>
      </c>
      <c r="Z75" s="938">
        <f>VLOOKUP($D$3&amp;"_"&amp;Z$3,データシート2!$A:$SI,MATCH($R$2&amp;"_"&amp;$C75,データシート2!$A$1:$SI$1,0),0)</f>
        <v>3.0750000000000002</v>
      </c>
      <c r="AA75" s="938">
        <f>VLOOKUP($D$3&amp;"_"&amp;AA$3,データシート2!$A:$SI,MATCH($R$2&amp;"_"&amp;$C75,データシート2!$A$1:$SI$1,0),0)</f>
        <v>2.7109999999999999</v>
      </c>
      <c r="AB75" s="939">
        <f>VLOOKUP($D$3&amp;"_"&amp;AB$3,データシート2!$A:$SI,MATCH($R$2&amp;"_"&amp;$C75,データシート2!$A$1:$SI$1,0),0)</f>
        <v>3.0419999999999998</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9.92</v>
      </c>
      <c r="S77" s="925">
        <f>VLOOKUP($D$3&amp;"_"&amp;S$3,データシート2!$A:$SI,MATCH($R$2&amp;"_"&amp;$B77,データシート2!$A$1:$SI$1,0),0)</f>
        <v>10.101000000000001</v>
      </c>
      <c r="T77" s="925">
        <f>VLOOKUP($D$3&amp;"_"&amp;T$3,データシート2!$A:$SI,MATCH($R$2&amp;"_"&amp;$B77,データシート2!$A$1:$SI$1,0),0)</f>
        <v>10.858000000000001</v>
      </c>
      <c r="U77" s="925">
        <f>VLOOKUP($D$3&amp;"_"&amp;U$3,データシート2!$A:$SI,MATCH($R$2&amp;"_"&amp;$B77,データシート2!$A$1:$SI$1,0),0)</f>
        <v>7.806</v>
      </c>
      <c r="V77" s="925">
        <f>VLOOKUP($D$3&amp;"_"&amp;V$3,データシート2!$A:$SI,MATCH($R$2&amp;"_"&amp;$B77,データシート2!$A$1:$SI$1,0),0)</f>
        <v>7.6340000000000003</v>
      </c>
      <c r="W77" s="925">
        <f>VLOOKUP($D$3&amp;"_"&amp;W$3,データシート2!$A:$SI,MATCH($R$2&amp;"_"&amp;$B77,データシート2!$A$1:$SI$1,0),0)</f>
        <v>7.3819999999999997</v>
      </c>
      <c r="X77" s="925">
        <f>VLOOKUP($D$3&amp;"_"&amp;X$3,データシート2!$A:$SI,MATCH($R$2&amp;"_"&amp;$B77,データシート2!$A$1:$SI$1,0),0)</f>
        <v>7.7779999999999996</v>
      </c>
      <c r="Y77" s="925">
        <f>VLOOKUP($D$3&amp;"_"&amp;Y$3,データシート2!$A:$SI,MATCH($R$2&amp;"_"&amp;$B77,データシート2!$A$1:$SI$1,0),0)</f>
        <v>7.77</v>
      </c>
      <c r="Z77" s="925">
        <f>VLOOKUP($D$3&amp;"_"&amp;Z$3,データシート2!$A:$SI,MATCH($R$2&amp;"_"&amp;$B77,データシート2!$A$1:$SI$1,0),0)</f>
        <v>7.41</v>
      </c>
      <c r="AA77" s="925">
        <f>VLOOKUP($D$3&amp;"_"&amp;AA$3,データシート2!$A:$SI,MATCH($R$2&amp;"_"&amp;$B77,データシート2!$A$1:$SI$1,0),0)</f>
        <v>7.2089999999999996</v>
      </c>
      <c r="AB77" s="926">
        <f>VLOOKUP($D$3&amp;"_"&amp;AB$3,データシート2!$A:$SI,MATCH($R$2&amp;"_"&amp;$B77,データシート2!$A$1:$SI$1,0),0)</f>
        <v>7.3170000000000002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9.92</v>
      </c>
      <c r="S84" s="938">
        <f>VLOOKUP($D$3&amp;"_"&amp;S$3,データシート2!$A:$SI,MATCH($R$2&amp;"_"&amp;$C84,データシート2!$A$1:$SI$1,0),0)</f>
        <v>10.101000000000001</v>
      </c>
      <c r="T84" s="938">
        <f>VLOOKUP($D$3&amp;"_"&amp;T$3,データシート2!$A:$SI,MATCH($R$2&amp;"_"&amp;$C84,データシート2!$A$1:$SI$1,0),0)</f>
        <v>10.858000000000001</v>
      </c>
      <c r="U84" s="938">
        <f>VLOOKUP($D$3&amp;"_"&amp;U$3,データシート2!$A:$SI,MATCH($R$2&amp;"_"&amp;$C84,データシート2!$A$1:$SI$1,0),0)</f>
        <v>7.806</v>
      </c>
      <c r="V84" s="938">
        <f>VLOOKUP($D$3&amp;"_"&amp;V$3,データシート2!$A:$SI,MATCH($R$2&amp;"_"&amp;$C84,データシート2!$A$1:$SI$1,0),0)</f>
        <v>7.6340000000000003</v>
      </c>
      <c r="W84" s="938">
        <f>VLOOKUP($D$3&amp;"_"&amp;W$3,データシート2!$A:$SI,MATCH($R$2&amp;"_"&amp;$C84,データシート2!$A$1:$SI$1,0),0)</f>
        <v>7.3819999999999997</v>
      </c>
      <c r="X84" s="938">
        <f>VLOOKUP($D$3&amp;"_"&amp;X$3,データシート2!$A:$SI,MATCH($R$2&amp;"_"&amp;$C84,データシート2!$A$1:$SI$1,0),0)</f>
        <v>7.7779999999999996</v>
      </c>
      <c r="Y84" s="938">
        <f>VLOOKUP($D$3&amp;"_"&amp;Y$3,データシート2!$A:$SI,MATCH($R$2&amp;"_"&amp;$C84,データシート2!$A$1:$SI$1,0),0)</f>
        <v>7.77</v>
      </c>
      <c r="Z84" s="938">
        <f>VLOOKUP($D$3&amp;"_"&amp;Z$3,データシート2!$A:$SI,MATCH($R$2&amp;"_"&amp;$C84,データシート2!$A$1:$SI$1,0),0)</f>
        <v>7.41</v>
      </c>
      <c r="AA84" s="938">
        <f>VLOOKUP($D$3&amp;"_"&amp;AA$3,データシート2!$A:$SI,MATCH($R$2&amp;"_"&amp;$C84,データシート2!$A$1:$SI$1,0),0)</f>
        <v>7.2089999999999996</v>
      </c>
      <c r="AB84" s="939">
        <f>VLOOKUP($D$3&amp;"_"&amp;AB$3,データシート2!$A:$SI,MATCH($R$2&amp;"_"&amp;$C84,データシート2!$A$1:$SI$1,0),0)</f>
        <v>7.3170000000000002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3.6240000000000001</v>
      </c>
      <c r="Y90" s="925">
        <f>VLOOKUP($D$3&amp;"_"&amp;Y$3,データシート2!$A:$SI,MATCH($R$2&amp;"_"&amp;$B90,データシート2!$A$1:$SI$1,0),0)</f>
        <v>3.4870000000000001</v>
      </c>
      <c r="Z90" s="925">
        <f>VLOOKUP($D$3&amp;"_"&amp;Z$3,データシート2!$A:$SI,MATCH($R$2&amp;"_"&amp;$B90,データシート2!$A$1:$SI$1,0),0)</f>
        <v>3.3540000000000001</v>
      </c>
      <c r="AA90" s="925">
        <f>VLOOKUP($D$3&amp;"_"&amp;AA$3,データシート2!$A:$SI,MATCH($R$2&amp;"_"&amp;$B90,データシート2!$A$1:$SI$1,0),0)</f>
        <v>3.363</v>
      </c>
      <c r="AB90" s="926">
        <f>VLOOKUP($D$3&amp;"_"&amp;AB$3,データシート2!$A:$SI,MATCH($R$2&amp;"_"&amp;$B90,データシート2!$A$1:$SI$1,0),0)</f>
        <v>3.5720000000000001</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1</v>
      </c>
      <c r="N93" s="767">
        <f>VLOOKUP($D$3&amp;"_"&amp;N$3,データシート2!$A:$SI,MATCH($G$2&amp;"_"&amp;$C93,データシート2!$A$1:$SI$1,0),0)</f>
        <v>1</v>
      </c>
      <c r="O93" s="767">
        <f>VLOOKUP($D$3&amp;"_"&amp;O$3,データシート2!$A:$SI,MATCH($G$2&amp;"_"&amp;$C93,データシート2!$A$1:$SI$1,0),0)</f>
        <v>1</v>
      </c>
      <c r="P93" s="767">
        <f>VLOOKUP($D$3&amp;"_"&amp;P$3,データシート2!$A:$SI,MATCH($G$2&amp;"_"&amp;$C93,データシート2!$A$1:$SI$1,0),0)</f>
        <v>1</v>
      </c>
      <c r="Q93" s="768">
        <f>VLOOKUP($D$3&amp;"_"&amp;Q$3,データシート2!$A:$SI,MATCH($G$2&amp;"_"&amp;$C93,データシート2!$A$1:$SI$1,0),0)</f>
        <v>1</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3.6240000000000001</v>
      </c>
      <c r="Y93" s="938">
        <f>VLOOKUP($D$3&amp;"_"&amp;Y$3,データシート2!$A:$SI,MATCH($R$2&amp;"_"&amp;$C93,データシート2!$A$1:$SI$1,0),0)</f>
        <v>3.4870000000000001</v>
      </c>
      <c r="Z93" s="938">
        <f>VLOOKUP($D$3&amp;"_"&amp;Z$3,データシート2!$A:$SI,MATCH($R$2&amp;"_"&amp;$C93,データシート2!$A$1:$SI$1,0),0)</f>
        <v>3.3540000000000001</v>
      </c>
      <c r="AA93" s="938">
        <f>VLOOKUP($D$3&amp;"_"&amp;AA$3,データシート2!$A:$SI,MATCH($R$2&amp;"_"&amp;$C93,データシート2!$A$1:$SI$1,0),0)</f>
        <v>3.363</v>
      </c>
      <c r="AB93" s="939">
        <f>VLOOKUP($D$3&amp;"_"&amp;AB$3,データシート2!$A:$SI,MATCH($R$2&amp;"_"&amp;$C93,データシート2!$A$1:$SI$1,0),0)</f>
        <v>3.5720000000000001</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2.8730000000000002</v>
      </c>
      <c r="Z97" s="925">
        <f>VLOOKUP($D$3&amp;"_"&amp;Z$3,データシート2!$A:$SI,MATCH($R$2&amp;"_"&amp;$B97,データシート2!$A$1:$SI$1,0),0)</f>
        <v>2.6360000000000001</v>
      </c>
      <c r="AA97" s="925">
        <f>VLOOKUP($D$3&amp;"_"&amp;AA$3,データシート2!$A:$SI,MATCH($R$2&amp;"_"&amp;$B97,データシート2!$A$1:$SI$1,0),0)</f>
        <v>2.4870000000000001</v>
      </c>
      <c r="AB97" s="926">
        <f>VLOOKUP($D$3&amp;"_"&amp;AB$3,データシート2!$A:$SI,MATCH($R$2&amp;"_"&amp;$B97,データシート2!$A$1:$SI$1,0),0)</f>
        <v>2.1179999999999999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2.8730000000000002</v>
      </c>
      <c r="Z99" s="938">
        <f>VLOOKUP($D$3&amp;"_"&amp;Z$3,データシート2!$A:$SI,MATCH($R$2&amp;"_"&amp;$C99,データシート2!$A$1:$SI$1,0),0)</f>
        <v>2.6360000000000001</v>
      </c>
      <c r="AA99" s="938">
        <f>VLOOKUP($D$3&amp;"_"&amp;AA$3,データシート2!$A:$SI,MATCH($R$2&amp;"_"&amp;$C99,データシート2!$A$1:$SI$1,0),0)</f>
        <v>2.4870000000000001</v>
      </c>
      <c r="AB99" s="939">
        <f>VLOOKUP($D$3&amp;"_"&amp;AB$3,データシート2!$A:$SI,MATCH($R$2&amp;"_"&amp;$C99,データシート2!$A$1:$SI$1,0),0)</f>
        <v>2.1179999999999999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15.5</v>
      </c>
      <c r="S101" s="925">
        <f>VLOOKUP($D$3&amp;"_"&amp;S$3,データシート2!$A:$SI,MATCH($R$2&amp;"_"&amp;$B101,データシート2!$A$1:$SI$1,0),0)</f>
        <v>15.5</v>
      </c>
      <c r="T101" s="925">
        <f>VLOOKUP($D$3&amp;"_"&amp;T$3,データシート2!$A:$SI,MATCH($R$2&amp;"_"&amp;$B101,データシート2!$A$1:$SI$1,0),0)</f>
        <v>18.37</v>
      </c>
      <c r="U101" s="925">
        <f>VLOOKUP($D$3&amp;"_"&amp;U$3,データシート2!$A:$SI,MATCH($R$2&amp;"_"&amp;$B101,データシート2!$A$1:$SI$1,0),0)</f>
        <v>17.478999999999999</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15.5</v>
      </c>
      <c r="S102" s="928">
        <f>VLOOKUP($D$3&amp;"_"&amp;S$3,データシート2!$A:$SI,MATCH($R$2&amp;"_"&amp;$C102,データシート2!$A$1:$SI$1,0),0)</f>
        <v>15.5</v>
      </c>
      <c r="T102" s="928">
        <f>VLOOKUP($D$3&amp;"_"&amp;T$3,データシート2!$A:$SI,MATCH($R$2&amp;"_"&amp;$C102,データシート2!$A$1:$SI$1,0),0)</f>
        <v>18.37</v>
      </c>
      <c r="U102" s="928">
        <f>VLOOKUP($D$3&amp;"_"&amp;U$3,データシート2!$A:$SI,MATCH($R$2&amp;"_"&amp;$C102,データシート2!$A$1:$SI$1,0),0)</f>
        <v>17.478999999999999</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3.8889999999999998</v>
      </c>
      <c r="S114" s="925">
        <f>VLOOKUP($D$3&amp;"_"&amp;S$3,データシート2!$A:$SI,MATCH($R$2&amp;"_"&amp;$B114,データシート2!$A$1:$SI$1,0),0)</f>
        <v>4.9400000000000004</v>
      </c>
      <c r="T114" s="925">
        <f>VLOOKUP($D$3&amp;"_"&amp;T$3,データシート2!$A:$SI,MATCH($R$2&amp;"_"&amp;$B114,データシート2!$A$1:$SI$1,0),0)</f>
        <v>5.4089999999999998</v>
      </c>
      <c r="U114" s="925">
        <f>VLOOKUP($D$3&amp;"_"&amp;U$3,データシート2!$A:$SI,MATCH($R$2&amp;"_"&amp;$B114,データシート2!$A$1:$SI$1,0),0)</f>
        <v>5.3170000000000002</v>
      </c>
      <c r="V114" s="925">
        <f>VLOOKUP($D$3&amp;"_"&amp;V$3,データシート2!$A:$SI,MATCH($R$2&amp;"_"&amp;$B114,データシート2!$A$1:$SI$1,0),0)</f>
        <v>5.0979999999999999</v>
      </c>
      <c r="W114" s="925">
        <f>VLOOKUP($D$3&amp;"_"&amp;W$3,データシート2!$A:$SI,MATCH($R$2&amp;"_"&amp;$B114,データシート2!$A$1:$SI$1,0),0)</f>
        <v>4.8579999999999997</v>
      </c>
      <c r="X114" s="925">
        <f>VLOOKUP($D$3&amp;"_"&amp;X$3,データシート2!$A:$SI,MATCH($R$2&amp;"_"&amp;$B114,データシート2!$A$1:$SI$1,0),0)</f>
        <v>4.8120000000000003</v>
      </c>
      <c r="Y114" s="925">
        <f>VLOOKUP($D$3&amp;"_"&amp;Y$3,データシート2!$A:$SI,MATCH($R$2&amp;"_"&amp;$B114,データシート2!$A$1:$SI$1,0),0)</f>
        <v>4.7290000000000001</v>
      </c>
      <c r="Z114" s="925">
        <f>VLOOKUP($D$3&amp;"_"&amp;Z$3,データシート2!$A:$SI,MATCH($R$2&amp;"_"&amp;$B114,データシート2!$A$1:$SI$1,0),0)</f>
        <v>4.6900000000000004</v>
      </c>
      <c r="AA114" s="925">
        <f>VLOOKUP($D$3&amp;"_"&amp;AA$3,データシート2!$A:$SI,MATCH($R$2&amp;"_"&amp;$B114,データシート2!$A$1:$SI$1,0),0)</f>
        <v>4.3230000000000004</v>
      </c>
      <c r="AB114" s="926">
        <f>VLOOKUP($D$3&amp;"_"&amp;AB$3,データシート2!$A:$SI,MATCH($R$2&amp;"_"&amp;$B114,データシート2!$A$1:$SI$1,0),0)</f>
        <v>4.0529999999999999</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3.8889999999999998</v>
      </c>
      <c r="S116" s="931">
        <f>VLOOKUP($D$3&amp;"_"&amp;S$3,データシート2!$A:$SI,MATCH($R$2&amp;"_"&amp;$C116,データシート2!$A$1:$SI$1,0),0)</f>
        <v>4.9400000000000004</v>
      </c>
      <c r="T116" s="931">
        <f>VLOOKUP($D$3&amp;"_"&amp;T$3,データシート2!$A:$SI,MATCH($R$2&amp;"_"&amp;$C116,データシート2!$A$1:$SI$1,0),0)</f>
        <v>5.4089999999999998</v>
      </c>
      <c r="U116" s="931">
        <f>VLOOKUP($D$3&amp;"_"&amp;U$3,データシート2!$A:$SI,MATCH($R$2&amp;"_"&amp;$C116,データシート2!$A$1:$SI$1,0),0)</f>
        <v>5.3170000000000002</v>
      </c>
      <c r="V116" s="931">
        <f>VLOOKUP($D$3&amp;"_"&amp;V$3,データシート2!$A:$SI,MATCH($R$2&amp;"_"&amp;$C116,データシート2!$A$1:$SI$1,0),0)</f>
        <v>5.0979999999999999</v>
      </c>
      <c r="W116" s="931">
        <f>VLOOKUP($D$3&amp;"_"&amp;W$3,データシート2!$A:$SI,MATCH($R$2&amp;"_"&amp;$C116,データシート2!$A$1:$SI$1,0),0)</f>
        <v>4.8579999999999997</v>
      </c>
      <c r="X116" s="931">
        <f>VLOOKUP($D$3&amp;"_"&amp;X$3,データシート2!$A:$SI,MATCH($R$2&amp;"_"&amp;$C116,データシート2!$A$1:$SI$1,0),0)</f>
        <v>4.8120000000000003</v>
      </c>
      <c r="Y116" s="931">
        <f>VLOOKUP($D$3&amp;"_"&amp;Y$3,データシート2!$A:$SI,MATCH($R$2&amp;"_"&amp;$C116,データシート2!$A$1:$SI$1,0),0)</f>
        <v>4.7290000000000001</v>
      </c>
      <c r="Z116" s="931">
        <f>VLOOKUP($D$3&amp;"_"&amp;Z$3,データシート2!$A:$SI,MATCH($R$2&amp;"_"&amp;$C116,データシート2!$A$1:$SI$1,0),0)</f>
        <v>4.6900000000000004</v>
      </c>
      <c r="AA116" s="931">
        <f>VLOOKUP($D$3&amp;"_"&amp;AA$3,データシート2!$A:$SI,MATCH($R$2&amp;"_"&amp;$C116,データシート2!$A$1:$SI$1,0),0)</f>
        <v>4.3230000000000004</v>
      </c>
      <c r="AB116" s="932">
        <f>VLOOKUP($D$3&amp;"_"&amp;AB$3,データシート2!$A:$SI,MATCH($R$2&amp;"_"&amp;$C116,データシート2!$A$1:$SI$1,0),0)</f>
        <v>4.0529999999999999</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4.7359999999999998</v>
      </c>
      <c r="S117" s="925">
        <f>VLOOKUP($D$3&amp;"_"&amp;S$3,データシート2!$A:$SI,MATCH($R$2&amp;"_"&amp;$B117,データシート2!$A$1:$SI$1,0),0)</f>
        <v>5.3239999999999998</v>
      </c>
      <c r="T117" s="925">
        <f>VLOOKUP($D$3&amp;"_"&amp;T$3,データシート2!$A:$SI,MATCH($R$2&amp;"_"&amp;$B117,データシート2!$A$1:$SI$1,0),0)</f>
        <v>5.8780000000000001</v>
      </c>
      <c r="U117" s="925">
        <f>VLOOKUP($D$3&amp;"_"&amp;U$3,データシート2!$A:$SI,MATCH($R$2&amp;"_"&amp;$B117,データシート2!$A$1:$SI$1,0),0)</f>
        <v>5.718</v>
      </c>
      <c r="V117" s="925">
        <f>VLOOKUP($D$3&amp;"_"&amp;V$3,データシート2!$A:$SI,MATCH($R$2&amp;"_"&amp;$B117,データシート2!$A$1:$SI$1,0),0)</f>
        <v>5.63</v>
      </c>
      <c r="W117" s="925">
        <f>VLOOKUP($D$3&amp;"_"&amp;W$3,データシート2!$A:$SI,MATCH($R$2&amp;"_"&amp;$B117,データシート2!$A$1:$SI$1,0),0)</f>
        <v>5.359</v>
      </c>
      <c r="X117" s="925">
        <f>VLOOKUP($D$3&amp;"_"&amp;X$3,データシート2!$A:$SI,MATCH($R$2&amp;"_"&amp;$B117,データシート2!$A$1:$SI$1,0),0)</f>
        <v>5.3239999999999998</v>
      </c>
      <c r="Y117" s="925">
        <f>VLOOKUP($D$3&amp;"_"&amp;Y$3,データシート2!$A:$SI,MATCH($R$2&amp;"_"&amp;$B117,データシート2!$A$1:$SI$1,0),0)</f>
        <v>4.9550000000000001</v>
      </c>
      <c r="Z117" s="925">
        <f>VLOOKUP($D$3&amp;"_"&amp;Z$3,データシート2!$A:$SI,MATCH($R$2&amp;"_"&amp;$B117,データシート2!$A$1:$SI$1,0),0)</f>
        <v>4.9740000000000002</v>
      </c>
      <c r="AA117" s="925">
        <f>VLOOKUP($D$3&amp;"_"&amp;AA$3,データシート2!$A:$SI,MATCH($R$2&amp;"_"&amp;$B117,データシート2!$A$1:$SI$1,0),0)</f>
        <v>4.077</v>
      </c>
      <c r="AB117" s="926">
        <f>VLOOKUP($D$3&amp;"_"&amp;AB$3,データシート2!$A:$SI,MATCH($R$2&amp;"_"&amp;$B117,データシート2!$A$1:$SI$1,0),0)</f>
        <v>5.14</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5.8780000000000001</v>
      </c>
      <c r="U118" s="928">
        <f>VLOOKUP($D$3&amp;"_"&amp;U$3,データシート2!$A:$SI,MATCH($R$2&amp;"_"&amp;$C118,データシート2!$A$1:$SI$1,0),0)</f>
        <v>5.718</v>
      </c>
      <c r="V118" s="928">
        <f>VLOOKUP($D$3&amp;"_"&amp;V$3,データシート2!$A:$SI,MATCH($R$2&amp;"_"&amp;$C118,データシート2!$A$1:$SI$1,0),0)</f>
        <v>5.63</v>
      </c>
      <c r="W118" s="928">
        <f>VLOOKUP($D$3&amp;"_"&amp;W$3,データシート2!$A:$SI,MATCH($R$2&amp;"_"&amp;$C118,データシート2!$A$1:$SI$1,0),0)</f>
        <v>5.359</v>
      </c>
      <c r="X118" s="928">
        <f>VLOOKUP($D$3&amp;"_"&amp;X$3,データシート2!$A:$SI,MATCH($R$2&amp;"_"&amp;$C118,データシート2!$A$1:$SI$1,0),0)</f>
        <v>5.3239999999999998</v>
      </c>
      <c r="Y118" s="928">
        <f>VLOOKUP($D$3&amp;"_"&amp;Y$3,データシート2!$A:$SI,MATCH($R$2&amp;"_"&amp;$C118,データシート2!$A$1:$SI$1,0),0)</f>
        <v>4.9550000000000001</v>
      </c>
      <c r="Z118" s="928">
        <f>VLOOKUP($D$3&amp;"_"&amp;Z$3,データシート2!$A:$SI,MATCH($R$2&amp;"_"&amp;$C118,データシート2!$A$1:$SI$1,0),0)</f>
        <v>4.9740000000000002</v>
      </c>
      <c r="AA118" s="928">
        <f>VLOOKUP($D$3&amp;"_"&amp;AA$3,データシート2!$A:$SI,MATCH($R$2&amp;"_"&amp;$C118,データシート2!$A$1:$SI$1,0),0)</f>
        <v>4.077</v>
      </c>
      <c r="AB118" s="929">
        <f>VLOOKUP($D$3&amp;"_"&amp;AB$3,データシート2!$A:$SI,MATCH($R$2&amp;"_"&amp;$C118,データシート2!$A$1:$SI$1,0),0)</f>
        <v>5.14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1</v>
      </c>
      <c r="H120" s="751">
        <f>VLOOKUP($D$3&amp;"_"&amp;H$3,データシート2!$A:$SI,MATCH($G$2&amp;"_"&amp;$C120,データシート2!$A$1:$SI$1,0),0)</f>
        <v>1</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4.7359999999999998</v>
      </c>
      <c r="S120" s="931">
        <f>VLOOKUP($D$3&amp;"_"&amp;S$3,データシート2!$A:$SI,MATCH($R$2&amp;"_"&amp;$C120,データシート2!$A$1:$SI$1,0),0)</f>
        <v>5.3239999999999998</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3.4670000000000001</v>
      </c>
      <c r="T124" s="925">
        <f>VLOOKUP($D$3&amp;"_"&amp;T$3,データシート2!$A:$SI,MATCH($R$2&amp;"_"&amp;$B124,データシート2!$A$1:$SI$1,0),0)</f>
        <v>64.995999999999995</v>
      </c>
      <c r="U124" s="925">
        <f>VLOOKUP($D$3&amp;"_"&amp;U$3,データシート2!$A:$SI,MATCH($R$2&amp;"_"&amp;$B124,データシート2!$A$1:$SI$1,0),0)</f>
        <v>62.427</v>
      </c>
      <c r="V124" s="925">
        <f>VLOOKUP($D$3&amp;"_"&amp;V$3,データシート2!$A:$SI,MATCH($R$2&amp;"_"&amp;$B124,データシート2!$A$1:$SI$1,0),0)</f>
        <v>67.456999999999994</v>
      </c>
      <c r="W124" s="925">
        <f>VLOOKUP($D$3&amp;"_"&amp;W$3,データシート2!$A:$SI,MATCH($R$2&amp;"_"&amp;$B124,データシート2!$A$1:$SI$1,0),0)</f>
        <v>64.8</v>
      </c>
      <c r="X124" s="925">
        <f>VLOOKUP($D$3&amp;"_"&amp;X$3,データシート2!$A:$SI,MATCH($R$2&amp;"_"&amp;$B124,データシート2!$A$1:$SI$1,0),0)</f>
        <v>70.215000000000003</v>
      </c>
      <c r="Y124" s="925">
        <f>VLOOKUP($D$3&amp;"_"&amp;Y$3,データシート2!$A:$SI,MATCH($R$2&amp;"_"&amp;$B124,データシート2!$A$1:$SI$1,0),0)</f>
        <v>69.405000000000001</v>
      </c>
      <c r="Z124" s="925">
        <f>VLOOKUP($D$3&amp;"_"&amp;Z$3,データシート2!$A:$SI,MATCH($R$2&amp;"_"&amp;$B124,データシート2!$A$1:$SI$1,0),0)</f>
        <v>73.007000000000005</v>
      </c>
      <c r="AA124" s="925">
        <f>VLOOKUP($D$3&amp;"_"&amp;AA$3,データシート2!$A:$SI,MATCH($R$2&amp;"_"&amp;$B124,データシート2!$A$1:$SI$1,0),0)</f>
        <v>25.920999999999999</v>
      </c>
      <c r="AB124" s="926">
        <f>VLOOKUP($D$3&amp;"_"&amp;AB$3,データシート2!$A:$SI,MATCH($R$2&amp;"_"&amp;$B124,データシート2!$A$1:$SI$1,0),0)</f>
        <v>3.04</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61.197000000000003</v>
      </c>
      <c r="U125" s="941">
        <f>VLOOKUP($D$3&amp;"_"&amp;U$3,データシート2!$A:$SI,MATCH($R$2&amp;"_"&amp;$C125,データシート2!$A$1:$SI$1,0),0)</f>
        <v>58.448999999999998</v>
      </c>
      <c r="V125" s="941">
        <f>VLOOKUP($D$3&amp;"_"&amp;V$3,データシート2!$A:$SI,MATCH($R$2&amp;"_"&amp;$C125,データシート2!$A$1:$SI$1,0),0)</f>
        <v>63.597999999999999</v>
      </c>
      <c r="W125" s="941">
        <f>VLOOKUP($D$3&amp;"_"&amp;W$3,データシート2!$A:$SI,MATCH($R$2&amp;"_"&amp;$C125,データシート2!$A$1:$SI$1,0),0)</f>
        <v>60.914000000000001</v>
      </c>
      <c r="X125" s="941">
        <f>VLOOKUP($D$3&amp;"_"&amp;X$3,データシート2!$A:$SI,MATCH($R$2&amp;"_"&amp;$C125,データシート2!$A$1:$SI$1,0),0)</f>
        <v>66.591999999999999</v>
      </c>
      <c r="Y125" s="941">
        <f>VLOOKUP($D$3&amp;"_"&amp;Y$3,データシート2!$A:$SI,MATCH($R$2&amp;"_"&amp;$C125,データシート2!$A$1:$SI$1,0),0)</f>
        <v>65.718999999999994</v>
      </c>
      <c r="Z125" s="941">
        <f>VLOOKUP($D$3&amp;"_"&amp;Z$3,データシート2!$A:$SI,MATCH($R$2&amp;"_"&amp;$C125,データシート2!$A$1:$SI$1,0),0)</f>
        <v>69.540000000000006</v>
      </c>
      <c r="AA125" s="941">
        <f>VLOOKUP($D$3&amp;"_"&amp;AA$3,データシート2!$A:$SI,MATCH($R$2&amp;"_"&amp;$C125,データシート2!$A$1:$SI$1,0),0)</f>
        <v>23.02</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0</v>
      </c>
      <c r="S132" s="931">
        <f>VLOOKUP($D$3&amp;"_"&amp;S$3,データシート2!$A:$SI,MATCH($R$2&amp;"_"&amp;$C132,データシート2!$A$1:$SI$1,0),0)</f>
        <v>3.4670000000000001</v>
      </c>
      <c r="T132" s="931">
        <f>VLOOKUP($D$3&amp;"_"&amp;T$3,データシート2!$A:$SI,MATCH($R$2&amp;"_"&amp;$C132,データシート2!$A$1:$SI$1,0),0)</f>
        <v>3.7989999999999999</v>
      </c>
      <c r="U132" s="931">
        <f>VLOOKUP($D$3&amp;"_"&amp;U$3,データシート2!$A:$SI,MATCH($R$2&amp;"_"&amp;$C132,データシート2!$A$1:$SI$1,0),0)</f>
        <v>3.9780000000000002</v>
      </c>
      <c r="V132" s="931">
        <f>VLOOKUP($D$3&amp;"_"&amp;V$3,データシート2!$A:$SI,MATCH($R$2&amp;"_"&amp;$C132,データシート2!$A$1:$SI$1,0),0)</f>
        <v>3.859</v>
      </c>
      <c r="W132" s="931">
        <f>VLOOKUP($D$3&amp;"_"&amp;W$3,データシート2!$A:$SI,MATCH($R$2&amp;"_"&amp;$C132,データシート2!$A$1:$SI$1,0),0)</f>
        <v>3.8860000000000001</v>
      </c>
      <c r="X132" s="931">
        <f>VLOOKUP($D$3&amp;"_"&amp;X$3,データシート2!$A:$SI,MATCH($R$2&amp;"_"&amp;$C132,データシート2!$A$1:$SI$1,0),0)</f>
        <v>3.6230000000000002</v>
      </c>
      <c r="Y132" s="931">
        <f>VLOOKUP($D$3&amp;"_"&amp;Y$3,データシート2!$A:$SI,MATCH($R$2&amp;"_"&amp;$C132,データシート2!$A$1:$SI$1,0),0)</f>
        <v>3.6859999999999999</v>
      </c>
      <c r="Z132" s="931">
        <f>VLOOKUP($D$3&amp;"_"&amp;Z$3,データシート2!$A:$SI,MATCH($R$2&amp;"_"&amp;$C132,データシート2!$A$1:$SI$1,0),0)</f>
        <v>3.4670000000000001</v>
      </c>
      <c r="AA132" s="931">
        <f>VLOOKUP($D$3&amp;"_"&amp;AA$3,データシート2!$A:$SI,MATCH($R$2&amp;"_"&amp;$C132,データシート2!$A$1:$SI$1,0),0)</f>
        <v>2.9009999999999998</v>
      </c>
      <c r="AB132" s="932">
        <f>VLOOKUP($D$3&amp;"_"&amp;AB$3,データシート2!$A:$SI,MATCH($R$2&amp;"_"&amp;$C132,データシート2!$A$1:$SI$1,0),0)</f>
        <v>3.04</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2.7810000000000001</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2.7810000000000001</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2025-03-04T09:29:29Z</dcterms:created>
  <dcterms:modified xsi:type="dcterms:W3CDTF">2025-03-04T09:29:30Z</dcterms:modified>
  <cp:category/>
  <cp:contentStatus/>
</cp:coreProperties>
</file>