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C9D3BCD-9458-486C-A92A-F1FF0755BA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<sst xmlns="http://schemas.openxmlformats.org/spreadsheetml/2006/main" count="16797" uniqueCount="2548">
  <si>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</si>
  <si>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</si>
  <si>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</si>
  <si>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</si>
  <si>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</si>
  <si>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</si>
  <si>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</si>
  <si>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</si>
  <si>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</si>
  <si>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</si>
  <si>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</si>
  <si>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</si>
  <si>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</si>
  <si>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</si>
  <si>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</si>
  <si>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</si>
  <si>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</si>
  <si>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</si>
  <si>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</si>
  <si>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</si>
  <si>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</si>
  <si>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</si>
  <si>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</si>
  <si>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</si>
  <si>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</si>
  <si>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</si>
  <si>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</si>
  <si>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</si>
  <si>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</si>
  <si>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</si>
  <si>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</si>
  <si>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</si>
  <si>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</si>
  <si>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</si>
  <si>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</si>
  <si>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</si>
  <si>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</si>
  <si>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</si>
  <si>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</si>
  <si>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</si>
  <si>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</si>
  <si>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</si>
  <si>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</si>
  <si>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</si>
  <si>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</si>
  <si>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</si>
  <si>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</si>
  <si>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</si>
  <si>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</si>
  <si>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</si>
  <si>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</si>
  <si>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</si>
  <si>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</si>
  <si>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</si>
  <si>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</si>
  <si>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</si>
  <si>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</si>
  <si>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</si>
  <si>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</si>
  <si>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</si>
  <si>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</si>
  <si>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</si>
  <si>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</si>
  <si>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</si>
  <si>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</si>
  <si>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</si>
  <si>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</si>
  <si>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</si>
  <si>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</si>
  <si>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</si>
  <si>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</si>
  <si>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</si>
  <si>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</si>
  <si>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</si>
  <si>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</si>
  <si>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</si>
  <si>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</si>
  <si>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</si>
  <si>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</si>
  <si>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</si>
  <si>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</si>
  <si>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</si>
  <si>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</si>
  <si>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</si>
  <si>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</si>
  <si>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</si>
  <si>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</si>
  <si>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</si>
  <si>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</si>
  <si>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</si>
  <si>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</si>
  <si>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</si>
  <si>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</si>
  <si>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</si>
  <si>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</si>
  <si>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</si>
  <si>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</si>
  <si>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</si>
  <si>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</si>
  <si>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</si>
  <si>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</si>
  <si>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</si>
  <si>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</si>
  <si>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</si>
  <si>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</si>
  <si>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</si>
  <si>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</si>
  <si>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</si>
  <si>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</si>
  <si>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</si>
  <si>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</si>
  <si>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</si>
  <si>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</si>
  <si>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</si>
  <si>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</si>
  <si>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</si>
  <si>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</si>
  <si>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</si>
  <si>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</si>
  <si>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</si>
  <si>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</si>
  <si>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</si>
  <si>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</si>
  <si>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</si>
  <si>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</si>
  <si>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</si>
  <si>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</si>
  <si>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</si>
  <si>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</si>
  <si>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</si>
  <si>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</si>
  <si>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</si>
  <si>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</si>
  <si>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</si>
  <si>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</si>
  <si>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</si>
  <si>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</si>
  <si>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</si>
  <si>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</si>
  <si>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</si>
  <si>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</si>
  <si>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</si>
  <si>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</si>
  <si>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</si>
  <si>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</si>
  <si>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</si>
  <si>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</si>
  <si>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</si>
  <si>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</si>
  <si>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</si>
  <si>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</si>
  <si>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</si>
  <si>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</si>
  <si>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</si>
  <si>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</si>
  <si>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</si>
  <si>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</si>
  <si>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</si>
  <si>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</si>
  <si>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</si>
  <si>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</si>
  <si>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</si>
  <si>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</si>
  <si>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</si>
  <si>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</si>
  <si>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</si>
  <si>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</si>
  <si>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</si>
  <si>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</si>
  <si>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</si>
  <si>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</si>
  <si>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</si>
  <si>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</si>
  <si>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</si>
  <si>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</si>
  <si>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</si>
  <si>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</si>
  <si>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</si>
  <si>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</si>
  <si>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</si>
  <si>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</si>
  <si>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</si>
  <si>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</si>
  <si>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</si>
  <si>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</si>
  <si>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</si>
  <si>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</si>
  <si>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</si>
  <si>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</si>
  <si>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</si>
  <si>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</si>
  <si>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</si>
  <si>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</si>
  <si>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</si>
  <si>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</si>
  <si>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</si>
  <si>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</si>
  <si>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</si>
  <si>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</si>
  <si>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</si>
  <si>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</si>
  <si>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</si>
  <si>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</si>
  <si>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</si>
  <si>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</si>
  <si>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</si>
  <si>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</si>
  <si>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</si>
  <si>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</si>
  <si>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</si>
  <si>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</si>
  <si>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</si>
  <si>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</si>
  <si>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</si>
  <si>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</si>
  <si>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</si>
  <si>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</si>
  <si>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</si>
  <si>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</si>
  <si>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</si>
  <si>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</si>
  <si>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</si>
  <si>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</si>
  <si>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</si>
  <si>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</si>
  <si>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</si>
  <si>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</si>
  <si>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</si>
  <si>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</si>
  <si>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</si>
  <si>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</si>
  <si>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</si>
  <si>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</si>
  <si>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</si>
  <si>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</si>
  <si>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</si>
  <si>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</si>
  <si>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</si>
  <si>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</si>
  <si>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</si>
  <si>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</si>
  <si>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</si>
  <si>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</si>
  <si>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</si>
  <si>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</si>
  <si>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</si>
  <si>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</si>
  <si>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</si>
  <si>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</si>
  <si>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</si>
  <si>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</si>
  <si>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</si>
  <si>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</si>
  <si>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</si>
  <si>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</si>
  <si>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</si>
  <si>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</si>
  <si>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</si>
  <si>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</si>
  <si>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</si>
  <si>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</si>
  <si>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</si>
  <si>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</si>
  <si>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</si>
  <si>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</si>
  <si>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</si>
  <si>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</si>
  <si>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</si>
  <si>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</si>
  <si>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</si>
  <si>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</si>
  <si>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</si>
  <si>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</si>
  <si>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</si>
  <si>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</si>
  <si>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</si>
  <si>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</si>
  <si>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</si>
  <si>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</si>
  <si>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</si>
  <si>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</si>
  <si>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</si>
  <si>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</si>
  <si>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</si>
  <si>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</si>
  <si>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</si>
  <si>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</si>
  <si>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</si>
  <si>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</si>
  <si>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</si>
  <si>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</si>
  <si>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</si>
  <si>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</si>
  <si>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</si>
  <si>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</si>
  <si>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</si>
  <si>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</si>
  <si>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</si>
  <si>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</si>
  <si>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</si>
  <si>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</si>
  <si>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</si>
  <si>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</si>
  <si>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</si>
  <si>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</si>
  <si>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</si>
  <si>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</si>
  <si>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</si>
  <si>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</si>
  <si>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</si>
  <si>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</si>
  <si>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</si>
  <si>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</si>
  <si>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</si>
  <si>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</si>
  <si>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</si>
  <si>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</si>
  <si>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</si>
  <si>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</si>
  <si>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</si>
  <si>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</si>
  <si>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</si>
  <si>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</si>
  <si>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</si>
  <si>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</si>
  <si>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</si>
  <si>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</si>
  <si>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</si>
  <si>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</si>
  <si>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</si>
  <si>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</si>
  <si>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</si>
  <si>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</si>
  <si>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</si>
  <si>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</si>
  <si>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</si>
  <si>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</si>
  <si>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</si>
  <si>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</si>
  <si>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</si>
  <si>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</si>
  <si>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</si>
  <si>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</si>
  <si>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</si>
  <si>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</si>
  <si>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</si>
  <si>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</si>
  <si>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</si>
  <si>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</si>
  <si>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</si>
  <si>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</si>
  <si>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</si>
  <si>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</si>
  <si>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</si>
  <si>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</si>
  <si>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</si>
  <si>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</si>
  <si>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</si>
  <si>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</si>
  <si>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</si>
  <si>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</si>
  <si>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</si>
  <si>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</si>
  <si>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</si>
  <si>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</si>
  <si>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</si>
  <si>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</si>
  <si>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</si>
  <si>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</si>
  <si>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</si>
  <si>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</si>
  <si>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</si>
  <si>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</si>
  <si>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</si>
  <si>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</si>
  <si>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</si>
  <si>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</si>
  <si>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</si>
  <si>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</si>
  <si>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</si>
  <si>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</si>
  <si>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</si>
  <si>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</si>
  <si>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</si>
  <si>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</si>
  <si>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</si>
  <si>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</si>
  <si>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</si>
  <si>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</si>
  <si>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</si>
  <si>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</si>
  <si>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</si>
  <si>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</si>
  <si>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</si>
  <si>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</si>
  <si>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</si>
  <si>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</si>
  <si>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</si>
  <si>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</si>
  <si>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</si>
  <si>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</si>
  <si>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</si>
  <si>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</si>
  <si>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</si>
  <si>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</si>
  <si>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</si>
  <si>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</si>
  <si>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</si>
  <si>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</si>
  <si>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</si>
  <si>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</si>
  <si>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</si>
  <si>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</si>
  <si>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</si>
  <si>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</si>
  <si>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</si>
  <si>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</si>
  <si>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</si>
  <si>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</si>
  <si>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</si>
  <si>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</si>
  <si>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</si>
  <si>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</si>
  <si>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</si>
  <si>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</si>
  <si>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</si>
  <si>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</si>
  <si>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</si>
  <si>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</si>
  <si>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</si>
  <si>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</si>
  <si>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</si>
  <si>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</si>
  <si>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</si>
  <si>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</si>
  <si>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</si>
  <si>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</si>
  <si>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</si>
  <si>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</si>
  <si>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</si>
  <si>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</si>
  <si>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</si>
  <si>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</si>
  <si>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</si>
  <si>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</si>
  <si>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</si>
  <si>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</si>
  <si>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</si>
  <si>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</si>
  <si>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</si>
  <si>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</si>
  <si>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</si>
  <si>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</si>
  <si>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</si>
  <si>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</si>
  <si>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</si>
  <si>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</si>
  <si>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</si>
  <si>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</si>
  <si>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</si>
  <si>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</si>
  <si>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</si>
  <si>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</si>
  <si>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</si>
  <si>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</si>
  <si>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</si>
  <si>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</si>
  <si>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</si>
  <si>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</si>
  <si>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</si>
  <si>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</si>
  <si>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</si>
  <si>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</si>
  <si>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</si>
  <si>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</si>
  <si>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</si>
  <si>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</si>
  <si>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</si>
  <si>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</si>
  <si>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</si>
  <si>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</si>
  <si>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</si>
  <si>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</si>
  <si>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</si>
  <si>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</si>
  <si>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</si>
  <si>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</si>
  <si>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</si>
  <si>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</si>
  <si>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</si>
  <si>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</si>
  <si>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</si>
  <si>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</si>
  <si>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</si>
  <si>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</si>
  <si>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</si>
  <si>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</si>
  <si>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</si>
  <si>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</si>
  <si>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</si>
  <si>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</si>
  <si>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</si>
  <si>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</si>
  <si>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</si>
  <si>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</si>
  <si>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</si>
  <si>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</si>
  <si>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</si>
  <si>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</si>
  <si>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</si>
  <si>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</si>
  <si>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</si>
  <si>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</si>
  <si>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</si>
  <si>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</si>
  <si>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</si>
  <si>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</si>
  <si>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</si>
  <si>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</si>
  <si>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</si>
  <si>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</si>
  <si>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</si>
  <si>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</si>
  <si>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</si>
  <si>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</si>
  <si>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</si>
  <si>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</si>
  <si>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</si>
  <si>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</si>
  <si>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</si>
  <si>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</si>
  <si>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</si>
  <si>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</si>
  <si>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</si>
  <si>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</si>
  <si>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</si>
  <si>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</si>
  <si>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</si>
  <si>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</si>
  <si>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</si>
  <si>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</si>
  <si>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</si>
  <si>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</si>
  <si>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</si>
  <si>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</si>
  <si>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</si>
  <si>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</si>
  <si>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</si>
  <si>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</si>
  <si>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</si>
  <si>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</si>
  <si>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</si>
  <si>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</si>
  <si>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</si>
  <si>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</si>
  <si>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</si>
  <si>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</si>
  <si>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</si>
  <si>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</si>
  <si>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</si>
  <si>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</si>
  <si>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</si>
  <si>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</si>
  <si>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</si>
  <si>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</si>
  <si>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</si>
  <si>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</si>
  <si>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</si>
  <si>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</si>
  <si>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</si>
  <si>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</si>
  <si>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</si>
  <si>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</si>
  <si>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</si>
  <si>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</si>
  <si>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</si>
  <si>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</si>
  <si>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</si>
  <si>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</si>
  <si>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</si>
  <si>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</si>
  <si>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</si>
  <si>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</si>
  <si>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</si>
  <si>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</si>
  <si>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</si>
  <si>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</si>
  <si>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</si>
  <si>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</si>
  <si>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</si>
  <si>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</si>
  <si>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</si>
  <si>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</si>
  <si>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</si>
  <si>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</si>
  <si>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</si>
  <si>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</si>
  <si>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</si>
  <si>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</si>
  <si>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</si>
  <si>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</si>
  <si>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</si>
  <si>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</si>
  <si>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</si>
  <si>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</si>
  <si>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</si>
  <si>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</si>
  <si>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</si>
  <si>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</si>
  <si>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</si>
  <si>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</si>
  <si>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</si>
  <si>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</si>
  <si>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</si>
  <si>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</si>
  <si>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</si>
  <si>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</si>
  <si>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</si>
  <si>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</si>
  <si>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</si>
  <si>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</si>
  <si>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</si>
  <si>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</si>
  <si>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</si>
  <si>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</si>
  <si>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</si>
  <si>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</si>
  <si>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</si>
  <si>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</si>
  <si>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</si>
  <si>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</si>
  <si>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</si>
  <si>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</si>
  <si>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</si>
  <si>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</si>
  <si>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</si>
  <si>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</si>
  <si>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</si>
  <si>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</si>
  <si>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</si>
  <si>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</si>
  <si>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</si>
  <si>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</si>
  <si>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</si>
  <si>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</si>
  <si>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</si>
  <si>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</si>
  <si>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</si>
  <si>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</si>
  <si>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</si>
  <si>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</si>
  <si>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</si>
  <si>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</si>
  <si>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</si>
  <si>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</si>
  <si>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</si>
  <si>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</si>
  <si>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</si>
  <si>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</si>
  <si>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</si>
  <si>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</si>
  <si>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</si>
  <si>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</si>
  <si>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</si>
  <si>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</si>
  <si>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</si>
  <si>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</si>
  <si>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</si>
  <si>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</si>
  <si>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</si>
  <si>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</si>
  <si>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</si>
  <si>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</si>
  <si>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</si>
  <si>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</si>
  <si>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</si>
  <si>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</si>
  <si>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</si>
  <si>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</si>
  <si>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</si>
  <si>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</si>
  <si>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</si>
  <si>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</si>
  <si>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</si>
  <si>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</si>
  <si>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</si>
  <si>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</si>
  <si>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</si>
  <si>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</si>
  <si>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</si>
  <si>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</si>
  <si>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</si>
  <si>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</si>
  <si>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</si>
  <si>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</si>
  <si>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</si>
  <si>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</si>
  <si>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</si>
  <si>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</si>
  <si>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</si>
  <si>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</si>
  <si>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</si>
  <si>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</si>
  <si>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</si>
  <si>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</si>
  <si>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</si>
  <si>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</si>
  <si>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</si>
  <si>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</si>
  <si>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</si>
  <si>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</si>
  <si>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</si>
  <si>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</si>
  <si>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</si>
  <si>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</si>
  <si>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</si>
  <si>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</si>
  <si>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</si>
  <si>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</si>
  <si>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</si>
  <si>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</si>
  <si>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</si>
  <si>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</si>
  <si>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</si>
  <si>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</si>
  <si>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</si>
  <si>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</si>
  <si>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</si>
  <si>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</si>
  <si>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</si>
  <si>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</si>
  <si>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</si>
  <si>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</si>
  <si>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</si>
  <si>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</si>
  <si>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</si>
  <si>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</si>
  <si>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</si>
  <si>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</si>
  <si>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</si>
  <si>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</si>
  <si>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</si>
  <si>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</si>
  <si>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</si>
  <si>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</si>
  <si>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</si>
  <si>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</si>
  <si>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</si>
  <si>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</si>
  <si>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</si>
  <si>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</si>
  <si>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</si>
  <si>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</si>
  <si>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</si>
  <si>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</si>
  <si>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</si>
  <si>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</si>
  <si>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</si>
  <si>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</si>
  <si>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</si>
  <si>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</si>
  <si>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</si>
  <si>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</si>
  <si>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</si>
  <si>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</si>
  <si>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</si>
  <si>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</si>
  <si>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</si>
  <si>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</si>
  <si>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</si>
  <si>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</si>
  <si>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</si>
  <si>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</si>
  <si>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</si>
  <si>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</si>
  <si>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</si>
  <si>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</si>
  <si>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</si>
  <si>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</si>
  <si>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</si>
  <si>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</si>
  <si>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</si>
  <si>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</si>
  <si>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</si>
  <si>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</si>
  <si>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</si>
  <si>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</si>
  <si>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</si>
  <si>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</si>
  <si>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</si>
  <si>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</si>
  <si>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</si>
  <si>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</si>
  <si>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</si>
  <si>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</si>
  <si>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</si>
  <si>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</si>
  <si>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</si>
  <si>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</si>
  <si>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</si>
  <si>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</si>
  <si>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</si>
  <si>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</si>
  <si>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</si>
  <si>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</si>
  <si>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</si>
  <si>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</si>
  <si>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</si>
  <si>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</si>
  <si>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</si>
  <si>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</si>
  <si>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</si>
  <si>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</si>
  <si>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</si>
  <si>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</si>
  <si>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</si>
  <si>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</si>
  <si>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</si>
  <si>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</si>
  <si>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</si>
  <si>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</si>
  <si>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</si>
  <si>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</si>
  <si>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</si>
  <si>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</si>
  <si>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</si>
  <si>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</si>
  <si>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</si>
  <si>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</si>
  <si>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</si>
  <si>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</si>
  <si>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</si>
  <si>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</si>
  <si>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</si>
  <si>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</si>
  <si>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</si>
  <si>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</si>
  <si>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</si>
  <si>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</si>
  <si>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</si>
  <si>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</si>
  <si>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</si>
  <si>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</si>
  <si>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</si>
  <si>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</si>
  <si>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</si>
  <si>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</si>
  <si>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</si>
  <si>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</si>
  <si>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</si>
  <si>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</si>
  <si>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</si>
  <si>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</si>
  <si>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</si>
  <si>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</si>
  <si>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</si>
  <si>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</si>
  <si>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</si>
  <si>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</si>
  <si>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</si>
  <si>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</si>
  <si>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</si>
  <si>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</si>
  <si>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</si>
  <si>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</si>
  <si>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</si>
  <si>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</si>
  <si>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</si>
  <si>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</si>
  <si>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</si>
  <si>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</si>
  <si>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</si>
  <si>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</si>
  <si>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</si>
  <si>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</si>
  <si>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</si>
  <si>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</si>
  <si>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</si>
  <si>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</si>
  <si>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</si>
  <si>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</si>
  <si>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</si>
  <si>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</si>
  <si>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</si>
  <si>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</si>
  <si>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</si>
  <si>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</si>
  <si>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</si>
  <si>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</si>
  <si>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</si>
  <si>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</si>
  <si>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</si>
  <si>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</si>
  <si>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</si>
  <si>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</si>
  <si>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</si>
  <si>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</si>
  <si>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</si>
  <si>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</si>
  <si>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</si>
  <si>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</si>
  <si>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</si>
  <si>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</si>
  <si>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</si>
  <si>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</si>
  <si>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</si>
  <si>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</si>
  <si>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</si>
  <si>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</si>
  <si>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</si>
  <si>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</si>
  <si>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</si>
  <si>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</si>
  <si>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</si>
  <si>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</si>
  <si>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</si>
  <si>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</si>
  <si>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</si>
  <si>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</si>
  <si>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</si>
  <si>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</si>
  <si>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</si>
  <si>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</si>
  <si>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</si>
  <si>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</si>
  <si>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</si>
  <si>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</si>
  <si>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</si>
  <si>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</si>
  <si>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</si>
  <si>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</si>
  <si>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</si>
  <si>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</si>
  <si>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</si>
  <si>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</si>
  <si>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</si>
  <si>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</si>
  <si>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</si>
  <si>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</si>
  <si>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</si>
  <si>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</si>
  <si>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</si>
  <si>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</si>
  <si>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</si>
  <si>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</si>
  <si>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</si>
  <si>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</si>
  <si>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</si>
  <si>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</si>
  <si>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</si>
  <si>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</si>
  <si>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</si>
  <si>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</si>
  <si>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</si>
  <si>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</si>
  <si>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</si>
  <si>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</si>
  <si>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</si>
  <si>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</si>
  <si>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</si>
  <si>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</si>
  <si>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</si>
  <si>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</si>
  <si>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</si>
  <si>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</si>
  <si>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</si>
  <si>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</si>
  <si>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</si>
  <si>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</si>
  <si>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</si>
  <si>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</si>
  <si>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</si>
  <si>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</si>
  <si>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</si>
  <si>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</si>
  <si>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</si>
  <si>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</si>
  <si>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</si>
  <si>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</si>
  <si>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</si>
  <si>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</si>
  <si>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</si>
  <si>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</si>
  <si>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</si>
  <si>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</si>
  <si>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</si>
  <si>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</si>
  <si>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</si>
  <si>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</si>
  <si>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</si>
  <si>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</si>
  <si>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</si>
  <si>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</si>
  <si>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</si>
  <si>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</si>
  <si>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</si>
  <si>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</si>
  <si>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</si>
  <si>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</si>
  <si>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</si>
  <si>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</si>
  <si>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</si>
  <si>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</si>
  <si>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</si>
  <si>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</si>
  <si>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</si>
  <si>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</si>
  <si>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</si>
  <si>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</si>
  <si>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</si>
  <si>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</si>
  <si>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</si>
  <si>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</si>
  <si>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</si>
  <si>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</si>
  <si>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</si>
  <si>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</si>
  <si>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</si>
  <si>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</si>
  <si>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</si>
  <si>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</si>
  <si>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</si>
  <si>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</si>
  <si>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</si>
  <si>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</si>
  <si>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</si>
  <si>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</si>
  <si>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</si>
  <si>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</si>
  <si>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</si>
  <si>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</si>
  <si>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</si>
  <si>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</si>
  <si>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</si>
  <si>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</si>
  <si>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</si>
  <si>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</si>
  <si>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</si>
  <si>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</si>
  <si>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</si>
  <si>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</si>
  <si>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</si>
  <si>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</si>
  <si>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</si>
  <si>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</si>
  <si>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</si>
  <si>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</si>
  <si>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</si>
  <si>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</si>
  <si>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</si>
  <si>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</si>
  <si>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</si>
  <si>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</si>
  <si>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</si>
  <si>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</si>
  <si>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</si>
  <si>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</si>
  <si>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</si>
  <si>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</si>
  <si>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</si>
  <si>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</si>
  <si>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</si>
  <si>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</si>
  <si>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</si>
  <si>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</si>
  <si>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</si>
  <si>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</si>
  <si>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</si>
  <si>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</si>
  <si>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</si>
  <si>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</si>
  <si>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</si>
  <si>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</si>
  <si>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</si>
  <si>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</si>
  <si>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</si>
  <si>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</si>
  <si>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</si>
  <si>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</si>
  <si>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</si>
  <si>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</si>
  <si>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</si>
  <si>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</si>
  <si>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</si>
  <si>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</si>
  <si>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</si>
  <si>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</si>
  <si>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</si>
  <si>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</si>
  <si>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</si>
  <si>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</si>
  <si>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</si>
  <si>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</si>
  <si>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</si>
  <si>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</si>
  <si>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</si>
  <si>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</si>
  <si>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</si>
  <si>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</si>
  <si>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</si>
  <si>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</si>
  <si>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</si>
  <si>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</si>
  <si>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</si>
  <si>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</si>
  <si>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</si>
  <si>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</si>
  <si>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</si>
  <si>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</si>
  <si>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</si>
  <si>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</si>
  <si>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</si>
  <si>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</si>
  <si>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</si>
  <si>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</si>
  <si>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</si>
  <si>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</si>
  <si>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</si>
  <si>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</si>
  <si>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</si>
  <si>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</si>
  <si>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</si>
  <si>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</si>
  <si>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</si>
  <si>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</si>
  <si>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</si>
  <si>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</si>
  <si>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</si>
  <si>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</si>
  <si>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</si>
  <si>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</si>
  <si>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</si>
  <si>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</si>
  <si>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</si>
  <si>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</si>
  <si>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</si>
  <si>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</si>
  <si>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</si>
  <si>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</si>
  <si>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</si>
  <si>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</si>
  <si>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</si>
  <si>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</si>
  <si>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</si>
  <si>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</si>
  <si>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</si>
  <si>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</si>
  <si>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</si>
  <si>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</si>
  <si>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</si>
  <si>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</si>
  <si>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</si>
  <si>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</si>
  <si>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</si>
  <si>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</si>
  <si>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</si>
  <si>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</si>
  <si>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</si>
  <si>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</si>
  <si>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</si>
  <si>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</si>
  <si>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</si>
  <si>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</si>
  <si>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</si>
  <si>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</si>
  <si>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</si>
  <si>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</si>
  <si>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</si>
  <si>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</si>
  <si>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</si>
  <si>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</si>
  <si>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</si>
  <si>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</si>
  <si>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</si>
  <si>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</si>
  <si>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</si>
  <si>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</si>
  <si>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</si>
  <si>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</si>
  <si>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</si>
  <si>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</si>
  <si>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</si>
  <si>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</si>
  <si>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</si>
  <si>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</si>
  <si>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</si>
  <si>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</si>
  <si>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</si>
  <si>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</si>
  <si>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</si>
  <si>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</si>
  <si>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</si>
  <si>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</si>
  <si>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</si>
  <si>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</si>
  <si>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</si>
  <si>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</si>
  <si>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</si>
  <si>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</si>
  <si>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</si>
  <si>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</si>
  <si>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</si>
  <si>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</si>
  <si>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</si>
  <si>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</si>
  <si>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</si>
  <si>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</si>
  <si>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</si>
  <si>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</si>
  <si>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</si>
  <si>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</si>
  <si>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</si>
  <si>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</si>
  <si>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</si>
  <si>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</si>
  <si>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</si>
  <si>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</si>
  <si>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</si>
  <si>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</si>
  <si>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</si>
  <si>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</si>
  <si>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</si>
  <si>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</si>
  <si>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</si>
  <si>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</si>
  <si>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</si>
  <si>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</si>
  <si>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</si>
  <si>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</si>
  <si>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</si>
  <si>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</si>
  <si>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</si>
  <si>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</si>
  <si>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</si>
  <si>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</si>
  <si>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</si>
  <si>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</si>
  <si>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</si>
  <si>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</si>
  <si>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</si>
  <si>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</si>
  <si>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</si>
  <si>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</si>
  <si>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</si>
  <si>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</si>
  <si>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</si>
  <si>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</si>
  <si>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</si>
  <si>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</si>
  <si>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</si>
  <si>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</si>
  <si>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</si>
  <si>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</si>
  <si>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</si>
  <si>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</si>
  <si>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</si>
  <si>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</si>
  <si>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</si>
  <si>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</si>
  <si>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</si>
  <si>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</si>
  <si>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</si>
  <si>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</si>
  <si>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</si>
  <si>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</si>
  <si>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</si>
  <si>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</si>
  <si>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</si>
  <si>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</si>
  <si>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</si>
  <si>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</si>
  <si>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</si>
  <si>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</si>
  <si>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</si>
  <si>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</si>
  <si>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</si>
  <si>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</si>
  <si>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</si>
  <si>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</si>
  <si>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</si>
  <si>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</si>
  <si>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</si>
  <si>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</si>
  <si>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</si>
  <si>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</si>
  <si>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</si>
  <si>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</si>
  <si>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</si>
  <si>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</si>
  <si>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</si>
  <si>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</si>
  <si>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</si>
  <si>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</si>
  <si>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</si>
  <si>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</si>
  <si>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</si>
  <si>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</si>
  <si>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</si>
  <si>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</si>
  <si>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</si>
  <si>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</si>
  <si>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</si>
  <si>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</si>
  <si>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</si>
  <si>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</si>
  <si>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</si>
  <si>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</si>
  <si>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</si>
  <si>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</si>
  <si>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</si>
  <si>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</si>
  <si>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</si>
  <si>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</si>
  <si>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</si>
  <si>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</si>
  <si>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</si>
  <si>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</si>
  <si>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</si>
  <si>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</si>
  <si>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</si>
  <si>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</si>
  <si>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</si>
  <si>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</si>
  <si>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</si>
  <si>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</si>
  <si>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</si>
  <si>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</si>
  <si>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</si>
  <si>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</si>
  <si>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</si>
  <si>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</si>
  <si>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</si>
  <si>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</si>
  <si>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</si>
  <si>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</si>
  <si>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</si>
  <si>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</si>
  <si>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</si>
  <si>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</si>
  <si>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</si>
  <si>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</si>
  <si>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</si>
  <si>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</si>
  <si>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</si>
  <si>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</si>
  <si>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</si>
  <si>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</si>
  <si>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</si>
  <si>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</si>
  <si>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</si>
  <si>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</si>
  <si>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</si>
  <si>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</si>
  <si>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</si>
  <si>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</si>
  <si>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</si>
  <si>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</si>
  <si>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</si>
  <si>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</si>
  <si>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</si>
  <si>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</si>
  <si>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</si>
  <si>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</si>
  <si>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</si>
  <si>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</si>
  <si>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</si>
  <si>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</si>
  <si>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</si>
  <si>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</si>
  <si>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</si>
  <si>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</si>
  <si>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</si>
  <si>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</si>
  <si>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</si>
  <si>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</si>
  <si>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</si>
  <si>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</si>
  <si>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</si>
  <si>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</si>
  <si>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</si>
  <si>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</si>
  <si>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</si>
  <si>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</si>
  <si>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</si>
  <si>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</si>
  <si>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</si>
  <si>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</si>
  <si>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</si>
  <si>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</si>
  <si>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</si>
  <si>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</si>
  <si>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</si>
  <si>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</si>
  <si>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</si>
  <si>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</si>
  <si>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</si>
  <si>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</si>
  <si>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</si>
  <si>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</si>
  <si>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</si>
  <si>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</si>
  <si>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</si>
  <si>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</si>
  <si>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</si>
  <si>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</si>
  <si>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</si>
  <si>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</si>
  <si>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</si>
  <si>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</si>
  <si>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</si>
  <si>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</si>
  <si>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</si>
  <si>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</si>
  <si>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</si>
  <si>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</si>
  <si>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</si>
  <si>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</si>
  <si>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</si>
  <si>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</si>
  <si>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</si>
  <si>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</si>
  <si>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</si>
  <si>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</si>
  <si>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</si>
  <si>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</si>
  <si>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</si>
  <si>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</si>
  <si>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</si>
  <si>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</si>
  <si>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</si>
  <si>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</si>
  <si>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</si>
  <si>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</si>
  <si>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</si>
  <si>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</si>
  <si>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</si>
  <si>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</si>
  <si>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</si>
  <si>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</si>
  <si>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</si>
  <si>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</si>
  <si>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</si>
  <si>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</si>
  <si>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</si>
  <si>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</si>
  <si>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</si>
  <si>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</si>
  <si>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</si>
  <si>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</si>
  <si>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</si>
  <si>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</si>
  <si>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</si>
  <si>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</si>
  <si>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</si>
  <si>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</si>
  <si>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</si>
  <si>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</si>
  <si>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</si>
  <si>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</si>
  <si>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</si>
  <si>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</si>
  <si>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</si>
  <si>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</si>
  <si>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</si>
  <si>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</si>
  <si>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</si>
  <si>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</si>
  <si>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</si>
  <si>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</si>
  <si>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</si>
  <si>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</si>
  <si>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</si>
  <si>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</si>
  <si>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</si>
  <si>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</si>
  <si>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</si>
  <si>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</si>
  <si>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</si>
  <si>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</si>
  <si>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</si>
  <si>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</si>
  <si>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</si>
  <si>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</si>
  <si>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</si>
  <si>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</si>
  <si>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</si>
  <si>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</si>
  <si>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</si>
  <si>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</si>
  <si>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</si>
  <si>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</si>
  <si>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</si>
  <si>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</si>
  <si>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</si>
  <si>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</si>
  <si>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</si>
  <si>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</si>
  <si>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</si>
  <si>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</si>
  <si>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</si>
  <si>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</si>
  <si>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</si>
  <si>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</si>
  <si>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</si>
  <si>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</si>
  <si>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</si>
  <si>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</si>
  <si>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</si>
  <si>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</si>
  <si>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</si>
  <si>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</si>
  <si>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</si>
  <si>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</si>
  <si>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</si>
  <si>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</si>
  <si>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</si>
  <si>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</si>
  <si>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</si>
  <si>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</si>
  <si>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</si>
  <si>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</si>
  <si>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</si>
  <si>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</si>
  <si>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</si>
  <si>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</si>
  <si>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</si>
  <si>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</si>
  <si>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</si>
  <si>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</si>
  <si>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</si>
  <si>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</si>
  <si>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</si>
  <si>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</si>
  <si>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</si>
  <si>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</si>
  <si>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</si>
  <si>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</si>
  <si>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</si>
  <si>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</si>
  <si>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</si>
  <si>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</si>
  <si>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</si>
  <si>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</si>
  <si>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</si>
  <si>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</si>
  <si>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</si>
  <si>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</si>
  <si>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</si>
  <si>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</si>
  <si>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</si>
  <si>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</si>
  <si>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</si>
  <si>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</si>
  <si>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</si>
  <si>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</si>
  <si>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</si>
  <si>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</si>
  <si>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</si>
  <si>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</si>
  <si>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</si>
  <si>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</si>
  <si>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</si>
  <si>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</si>
  <si>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</si>
  <si>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</si>
  <si>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</si>
  <si>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</si>
  <si>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</si>
  <si>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</si>
  <si>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</si>
  <si>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</si>
  <si>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</si>
  <si>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</si>
  <si>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</si>
  <si>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</si>
  <si>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</si>
  <si>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</si>
  <si>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</si>
  <si>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</si>
  <si>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</si>
  <si>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</si>
  <si>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</si>
  <si>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</si>
  <si>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</si>
  <si>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</si>
  <si>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</si>
  <si>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</si>
  <si>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</si>
  <si>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</si>
  <si>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</si>
  <si>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</si>
  <si>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</si>
  <si>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</si>
  <si>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</si>
  <si>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</si>
  <si>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</si>
  <si>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</si>
  <si>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</si>
  <si>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</si>
  <si>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</si>
  <si>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</si>
  <si>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</si>
  <si>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</si>
  <si>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</si>
  <si>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</si>
  <si>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</si>
  <si>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</si>
  <si>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</si>
  <si>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</si>
  <si>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</si>
  <si>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</si>
  <si>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</si>
  <si>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</si>
  <si>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</si>
  <si>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</si>
  <si>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</si>
  <si>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</si>
  <si>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</si>
  <si>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</si>
  <si>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</si>
  <si>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</si>
  <si>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</si>
  <si>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</si>
  <si>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</si>
  <si>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</si>
  <si>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</si>
  <si>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</si>
  <si>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</si>
  <si>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</si>
  <si>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</si>
  <si>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</si>
  <si>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</si>
  <si>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</si>
  <si>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</si>
  <si>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</si>
  <si>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</si>
  <si>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</si>
  <si>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</si>
  <si>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</si>
  <si>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</si>
  <si>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</si>
  <si>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</si>
  <si>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</si>
  <si>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</si>
  <si>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</si>
  <si>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</si>
  <si>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</si>
  <si>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</si>
  <si>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</si>
  <si>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</si>
  <si>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</si>
  <si>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</si>
  <si>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</si>
  <si>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</si>
  <si>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</si>
  <si>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</si>
  <si>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</si>
  <si>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</si>
  <si>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</si>
  <si>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</si>
  <si>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</si>
  <si>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</si>
  <si>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</si>
  <si>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</si>
  <si>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</si>
  <si>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</si>
  <si>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</si>
  <si>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</si>
  <si>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</si>
  <si>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</si>
  <si>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</si>
  <si>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</si>
  <si>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</si>
  <si>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</si>
  <si>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</si>
  <si>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</si>
  <si>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</si>
  <si>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</si>
  <si>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</si>
  <si>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</si>
  <si>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</si>
  <si>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</si>
  <si>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</si>
  <si>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</si>
  <si>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</si>
  <si>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</si>
  <si>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</si>
  <si>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</si>
  <si>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</si>
  <si>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</si>
  <si>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</si>
  <si>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</si>
  <si>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</si>
  <si>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</si>
  <si>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</si>
  <si>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</si>
  <si>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</si>
  <si>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</si>
  <si>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</si>
  <si>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</si>
  <si>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</si>
  <si>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</si>
  <si>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</si>
  <si>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</si>
  <si>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</si>
  <si>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</si>
  <si>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</si>
  <si>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</si>
  <si>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</si>
  <si>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</si>
  <si>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</si>
  <si>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</si>
  <si>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</si>
  <si>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</si>
  <si>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</si>
  <si>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</si>
  <si>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</si>
  <si>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</si>
  <si>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</si>
  <si>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</si>
  <si>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</si>
  <si>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</si>
  <si>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</si>
  <si>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</si>
  <si>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</si>
  <si>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</si>
  <si>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</si>
  <si>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</si>
  <si>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</si>
  <si>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</si>
  <si>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</si>
  <si>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</si>
  <si>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</si>
  <si>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</si>
  <si>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</si>
  <si>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</si>
  <si>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</si>
  <si>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</si>
  <si>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</si>
  <si>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</si>
  <si>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</si>
  <si>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</si>
  <si>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</si>
  <si>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</si>
  <si>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</si>
  <si>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</si>
  <si>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</si>
  <si>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</si>
  <si>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</si>
  <si>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</si>
  <si>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</si>
  <si>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</si>
  <si>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</si>
  <si>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</si>
  <si>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</si>
  <si>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</si>
  <si>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</si>
  <si>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</si>
  <si>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</si>
  <si>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</si>
  <si>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</si>
  <si>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</si>
  <si>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</si>
  <si>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</si>
  <si>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</si>
  <si>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</si>
  <si>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</si>
  <si>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</si>
  <si>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</si>
  <si>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</si>
  <si>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</si>
  <si>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</si>
  <si>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</si>
  <si>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</si>
  <si>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</si>
  <si>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</si>
  <si>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</si>
  <si>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</si>
  <si>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</si>
  <si>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</si>
  <si>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</si>
  <si>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</si>
  <si>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</si>
  <si>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</si>
  <si>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</si>
  <si>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</si>
  <si>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</si>
  <si>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</si>
  <si>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</si>
  <si>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</si>
  <si>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</si>
  <si>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</si>
  <si>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</si>
  <si>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</si>
  <si>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</si>
  <si>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</si>
  <si>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</si>
  <si>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</si>
  <si>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</si>
  <si>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</si>
  <si>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</si>
  <si>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</si>
  <si>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</si>
  <si>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</si>
  <si>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</si>
  <si>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</si>
  <si>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</si>
  <si>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</si>
  <si>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</si>
  <si>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</si>
  <si>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</si>
  <si>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</si>
  <si>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</si>
  <si>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</si>
  <si>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</si>
  <si>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</si>
  <si>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</si>
  <si>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</si>
  <si>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</si>
  <si>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</si>
  <si>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</si>
  <si>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</si>
  <si>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</si>
  <si>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</si>
  <si>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</si>
  <si>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</si>
  <si>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</si>
  <si>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</si>
  <si>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</si>
  <si>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</si>
  <si>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</si>
  <si>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</si>
  <si>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</si>
  <si>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</si>
  <si>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</si>
  <si>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</si>
  <si>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</si>
  <si>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</si>
  <si>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</si>
  <si>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</si>
  <si>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</si>
  <si>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</si>
  <si>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</si>
  <si>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</si>
  <si>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</si>
  <si>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</si>
  <si>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</si>
  <si>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</si>
  <si>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</si>
  <si>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</si>
  <si>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</si>
  <si>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</si>
  <si>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</si>
  <si>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</si>
  <si>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</si>
  <si>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</si>
  <si>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</si>
  <si>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</si>
  <si>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</si>
  <si>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</si>
  <si>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</si>
  <si>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</si>
  <si>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</si>
  <si>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</si>
  <si>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</si>
  <si>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</si>
  <si>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</si>
  <si>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</si>
  <si>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</si>
  <si>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</si>
  <si>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</si>
  <si>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</si>
  <si>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</si>
  <si>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</si>
  <si>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</si>
  <si>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</si>
  <si>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</si>
  <si>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</si>
  <si>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</si>
  <si>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</si>
  <si>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</si>
  <si>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</si>
  <si>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</si>
  <si>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</si>
  <si>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</si>
  <si>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</si>
  <si>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</si>
  <si>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</si>
  <si>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</si>
  <si>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</si>
  <si>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</si>
  <si>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</si>
  <si>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</si>
  <si>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</si>
  <si>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</si>
  <si>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</si>
  <si>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</si>
  <si>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</si>
  <si>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</si>
  <si>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</si>
  <si>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</si>
  <si>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</si>
  <si>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</si>
  <si>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</si>
  <si>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</si>
  <si>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</si>
  <si>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</si>
  <si>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</si>
  <si>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</si>
  <si>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</si>
  <si>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</si>
  <si>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</si>
  <si>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</si>
  <si>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</si>
  <si>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</si>
  <si>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</si>
  <si>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</si>
  <si>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</si>
  <si>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</si>
  <si>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</si>
  <si>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</si>
  <si>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</si>
  <si>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</si>
  <si>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</si>
  <si>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</si>
  <si>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</si>
  <si>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</si>
  <si>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</si>
  <si>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</si>
  <si>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</si>
  <si>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</si>
  <si>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</si>
  <si>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</si>
  <si>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</si>
  <si>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</si>
  <si>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</si>
  <si>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</si>
  <si>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</si>
  <si>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</si>
  <si>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</si>
  <si>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</si>
  <si>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</si>
  <si>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</si>
  <si>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</si>
  <si>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</si>
  <si>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</si>
  <si>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</si>
  <si>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</si>
  <si>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</si>
  <si>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</si>
  <si>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</si>
  <si>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</si>
  <si>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</si>
  <si>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</si>
  <si>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</si>
  <si>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</si>
  <si>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</si>
  <si>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</si>
  <si>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</si>
  <si>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</si>
  <si>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</si>
  <si>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</si>
  <si>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</si>
  <si>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</si>
  <si>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</si>
  <si>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</si>
  <si>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</si>
  <si>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</si>
  <si>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</si>
  <si>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</si>
  <si>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</si>
  <si>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</si>
  <si>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</si>
  <si>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</si>
  <si>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</si>
  <si>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</si>
  <si>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</si>
  <si>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</si>
  <si>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</si>
  <si>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</si>
  <si>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</si>
  <si>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</si>
  <si>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</si>
  <si>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</si>
  <si>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</si>
  <si>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</si>
  <si>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</si>
  <si>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</si>
  <si>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</si>
  <si>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</si>
  <si>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</si>
  <si>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</si>
  <si>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</si>
  <si>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</si>
  <si>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</si>
  <si>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</si>
  <si>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</si>
  <si>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</si>
  <si>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</si>
  <si>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</si>
  <si>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</si>
  <si>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</si>
  <si>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</si>
  <si>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</si>
  <si>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</si>
  <si>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</si>
  <si>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</si>
  <si>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</si>
  <si>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</si>
  <si>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</si>
  <si>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</si>
  <si>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</si>
  <si>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</si>
  <si>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</si>
  <si>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</si>
  <si>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</si>
  <si>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</si>
  <si>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</si>
  <si>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</si>
  <si>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</si>
  <si>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</si>
  <si>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</si>
  <si>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</si>
  <si>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</si>
  <si>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</si>
  <si>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</si>
  <si>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</si>
  <si>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</si>
  <si>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</si>
  <si>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</si>
  <si>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</si>
  <si>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</si>
  <si>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</si>
  <si>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</si>
  <si>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</si>
  <si>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</si>
  <si>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</si>
  <si>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</si>
  <si>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</si>
  <si>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</si>
  <si>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</si>
  <si>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</si>
  <si>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</si>
  <si>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</si>
  <si>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</si>
  <si>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</si>
  <si>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</si>
  <si>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</si>
  <si>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</si>
  <si>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</si>
  <si>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</si>
  <si>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</si>
  <si>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</si>
  <si>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</si>
  <si>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</si>
  <si>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</si>
  <si>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</si>
  <si>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</si>
  <si>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</si>
  <si>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</si>
  <si>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</si>
  <si>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</si>
  <si>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</si>
  <si>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</si>
  <si>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</si>
  <si>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</si>
  <si>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</si>
  <si>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</si>
  <si>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</si>
  <si>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</si>
  <si>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</si>
  <si>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</si>
  <si>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</si>
  <si>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</si>
  <si>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</si>
  <si>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</si>
  <si>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</si>
  <si>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</si>
  <si>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</si>
  <si>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</si>
  <si>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</si>
  <si>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</si>
  <si>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</si>
  <si>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</si>
  <si>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</si>
  <si>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</si>
  <si>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</si>
  <si>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</si>
  <si>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</si>
  <si>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</si>
  <si>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</si>
  <si>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</si>
  <si>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</si>
  <si>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</si>
  <si>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</si>
  <si>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</si>
  <si>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</si>
  <si>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</si>
  <si>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</si>
  <si>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</si>
  <si>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</si>
  <si>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</si>
  <si>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</si>
  <si>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</si>
  <si>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</si>
  <si>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</si>
  <si>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</si>
  <si>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</si>
  <si>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</si>
  <si>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</si>
  <si>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</si>
  <si>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</si>
  <si>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</si>
  <si>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</si>
  <si>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</si>
  <si>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</si>
  <si>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</si>
  <si>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</si>
  <si>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</si>
  <si>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</si>
  <si>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</si>
  <si>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</si>
  <si>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</si>
  <si>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</si>
  <si>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</si>
  <si>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</si>
  <si>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</si>
  <si>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</si>
  <si>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</si>
  <si>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</si>
  <si>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</si>
  <si>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</si>
  <si>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</si>
  <si>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</si>
  <si>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</si>
  <si>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</si>
  <si>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</si>
  <si>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</si>
  <si>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</si>
  <si>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</si>
  <si>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</si>
  <si>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</si>
  <si>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</si>
  <si>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</si>
  <si>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</si>
  <si>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</si>
  <si>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</si>
  <si>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</si>
  <si>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</si>
  <si>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</si>
  <si>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</si>
  <si>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</si>
  <si>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</si>
  <si>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</si>
  <si>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</si>
  <si>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</si>
  <si>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</si>
  <si>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</si>
  <si>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</si>
  <si>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</si>
  <si>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</si>
  <si>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</si>
  <si>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</si>
  <si>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</si>
  <si>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</si>
  <si>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</si>
  <si>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</si>
  <si>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</si>
  <si>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</si>
  <si>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</si>
  <si>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</si>
  <si>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</si>
  <si>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</si>
  <si>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</si>
  <si>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</si>
  <si>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</si>
  <si>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</si>
  <si>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</si>
  <si>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</si>
  <si>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</si>
  <si>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</si>
  <si>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</si>
  <si>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</si>
  <si>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</si>
  <si>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</si>
  <si>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</si>
  <si>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</si>
  <si>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</si>
  <si>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</si>
  <si>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</si>
  <si>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</si>
  <si>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</si>
  <si>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</si>
  <si>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</si>
  <si>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</si>
  <si>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</si>
  <si>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</si>
  <si>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</si>
  <si>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</si>
  <si>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</si>
  <si>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</si>
  <si>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</si>
  <si>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</si>
  <si>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</si>
  <si>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</si>
  <si>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</si>
  <si>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</si>
  <si>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</si>
  <si>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</si>
  <si>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</si>
  <si>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</si>
  <si>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</si>
  <si>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</si>
  <si>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</si>
  <si>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</si>
  <si>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</si>
  <si>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</si>
  <si>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</si>
  <si>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</si>
  <si>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</si>
  <si>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</si>
  <si>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</si>
  <si>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</si>
  <si>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</si>
  <si>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</si>
  <si>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</si>
  <si>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</si>
  <si>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</si>
  <si>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</si>
  <si>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</si>
  <si>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</si>
  <si>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</si>
  <si>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</si>
  <si>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</si>
  <si>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</si>
  <si>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</si>
  <si>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</si>
  <si>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</si>
  <si>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</si>
  <si>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</si>
  <si>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</si>
  <si>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</si>
  <si>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</si>
  <si>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</si>
  <si>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</si>
  <si>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</si>
  <si>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</si>
  <si>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</si>
  <si>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</si>
  <si>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</si>
  <si>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</si>
  <si>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</si>
  <si>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</si>
  <si>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</si>
  <si>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</si>
  <si>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</si>
  <si>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</si>
  <si>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</si>
  <si>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</si>
  <si>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</si>
  <si>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</si>
  <si>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</si>
  <si>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</si>
  <si>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</si>
  <si>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</si>
  <si>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</si>
  <si>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</si>
  <si>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</si>
  <si>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</si>
  <si>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</si>
  <si>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</si>
  <si>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</si>
  <si>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</si>
  <si>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</si>
  <si>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</si>
  <si>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</si>
  <si>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</si>
  <si>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</si>
  <si>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</si>
  <si>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</si>
  <si>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</si>
  <si>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</si>
  <si>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</si>
  <si>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</si>
  <si>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</si>
  <si>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</si>
  <si>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</si>
  <si>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</si>
  <si>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</si>
  <si>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</si>
  <si>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</si>
  <si>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</si>
  <si>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</si>
  <si>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</si>
  <si>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</si>
  <si>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</si>
  <si>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</si>
  <si>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</si>
  <si>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</si>
  <si>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</si>
  <si>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</si>
  <si>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</si>
  <si>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</si>
  <si>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</si>
  <si>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</si>
  <si>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</si>
  <si>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</si>
  <si>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</si>
  <si>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</si>
  <si>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</si>
  <si>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</si>
  <si>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</si>
  <si>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</si>
  <si>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</si>
  <si>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</si>
  <si>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</si>
  <si>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</si>
  <si>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</si>
  <si>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</si>
  <si>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</si>
  <si>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</si>
  <si>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</si>
  <si>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</si>
  <si>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</si>
  <si>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</si>
  <si>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</si>
  <si>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</si>
  <si>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</si>
  <si>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</si>
  <si>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</si>
  <si>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</si>
  <si>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</si>
  <si>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</si>
  <si>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</si>
  <si>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</si>
  <si>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</si>
  <si>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</si>
  <si>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</si>
  <si>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</si>
  <si>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</si>
  <si>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</si>
  <si>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</si>
  <si>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</si>
  <si>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</si>
  <si>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</si>
  <si>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</si>
  <si>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</si>
  <si>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</si>
  <si>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</si>
  <si>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</si>
  <si>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</si>
  <si>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</si>
  <si>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</si>
  <si>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</si>
  <si>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</si>
  <si>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</si>
  <si>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</si>
  <si>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</si>
  <si>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</si>
  <si>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</si>
  <si>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</si>
  <si>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</si>
  <si>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</si>
  <si>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</si>
  <si>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</si>
  <si>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</si>
  <si>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</si>
  <si>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</si>
  <si>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</si>
  <si>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</si>
  <si>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</si>
  <si>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</si>
  <si>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</si>
  <si>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</si>
  <si>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</si>
  <si>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</si>
  <si>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</si>
  <si>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</si>
  <si>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</si>
  <si>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</si>
  <si>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</si>
  <si>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</si>
  <si>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</si>
  <si>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</si>
  <si>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</si>
  <si>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</si>
  <si>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</si>
  <si>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</si>
  <si>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</si>
  <si>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</si>
  <si>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</si>
  <si>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</si>
  <si>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</si>
  <si>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</si>
  <si>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</si>
  <si>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</si>
  <si>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</si>
  <si>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</si>
  <si>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</si>
  <si>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</si>
  <si>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</si>
  <si>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</si>
  <si>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</si>
  <si>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</si>
  <si>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</si>
  <si>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</si>
  <si>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</si>
  <si>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</si>
  <si>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</si>
  <si>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</si>
  <si>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</si>
  <si>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</si>
  <si>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</si>
  <si>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</si>
  <si>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</si>
  <si>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</si>
  <si>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</si>
  <si>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</si>
  <si>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</si>
  <si>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</si>
  <si>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</si>
  <si>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</si>
  <si>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</si>
  <si>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</si>
  <si>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</si>
  <si>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</si>
  <si>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</si>
  <si>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</si>
  <si>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</si>
  <si>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</si>
  <si>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</si>
  <si>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</si>
  <si>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</si>
  <si>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</si>
  <si>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</si>
  <si>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</si>
  <si>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</si>
  <si>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</si>
  <si>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</si>
  <si>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</si>
  <si>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</si>
  <si>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</si>
  <si>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</si>
  <si>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</si>
  <si>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</si>
  <si>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</si>
  <si>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</si>
  <si>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</si>
  <si>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</si>
  <si>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</si>
  <si>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</si>
  <si>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</si>
  <si>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</si>
  <si>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</si>
  <si>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</si>
  <si>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</si>
  <si>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</si>
  <si>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</si>
  <si>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</si>
  <si>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</si>
  <si>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</si>
  <si>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</si>
  <si>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</si>
  <si>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</si>
  <si>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</si>
  <si>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</si>
  <si>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</si>
  <si>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</si>
  <si>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</si>
  <si>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</si>
  <si>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</si>
  <si>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</si>
  <si>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</si>
  <si>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</si>
  <si>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</si>
  <si>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</si>
  <si>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</si>
  <si>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</si>
  <si>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</si>
  <si>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</si>
  <si>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</si>
  <si>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</si>
  <si>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</si>
  <si>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</si>
  <si>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</si>
  <si>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</si>
  <si>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</si>
  <si>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</si>
  <si>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</si>
  <si>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</si>
  <si>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</si>
  <si>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</si>
  <si>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</si>
  <si>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</si>
  <si>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</si>
  <si>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</si>
  <si>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</si>
  <si>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</si>
  <si>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</si>
  <si>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</si>
  <si>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</si>
  <si>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</si>
  <si>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</si>
  <si>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</si>
  <si>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</si>
  <si>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</si>
  <si>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</si>
  <si>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</si>
  <si>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</si>
  <si>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</si>
  <si>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</si>
  <si>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</si>
  <si>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</si>
  <si>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</si>
  <si>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</si>
  <si>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</si>
  <si>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</si>
  <si>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</si>
  <si>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</si>
  <si>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</si>
  <si>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</si>
  <si>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</si>
  <si>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</si>
  <si>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</si>
  <si>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</si>
  <si>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</si>
  <si>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</si>
  <si>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</si>
  <si>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</si>
  <si>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</si>
  <si>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</si>
  <si>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</si>
  <si>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</si>
  <si>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</si>
  <si>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</si>
  <si>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</si>
  <si>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</si>
  <si>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</si>
  <si>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</si>
  <si>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</si>
  <si>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</si>
  <si>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</si>
  <si>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13121_令和7年度</t>
  </si>
  <si>
    <t>13121_令和8年度</t>
  </si>
  <si>
    <t>13121_令和9年度</t>
  </si>
  <si>
    <t>13121_令和10年度</t>
  </si>
  <si>
    <t>13121_令和11年度</t>
  </si>
  <si>
    <t>13121_令和12年度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</si>
</sst>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59.992981680990127</c:v>
                </c:pt>
                <c:pt idx="1">
                  <c:v>73.023871975003317</c:v>
                </c:pt>
                <c:pt idx="2">
                  <c:v>72.691237695686041</c:v>
                </c:pt>
                <c:pt idx="3">
                  <c:v>73.529803718608662</c:v>
                </c:pt>
                <c:pt idx="4">
                  <c:v>75.511424997240198</c:v>
                </c:pt>
                <c:pt idx="5">
                  <c:v>71.485696386145108</c:v>
                </c:pt>
                <c:pt idx="6">
                  <c:v>77.201626315737045</c:v>
                </c:pt>
                <c:pt idx="7">
                  <c:v>95.41168195615208</c:v>
                </c:pt>
                <c:pt idx="8">
                  <c:v>100.60057233156127</c:v>
                </c:pt>
                <c:pt idx="9">
                  <c:v>104.9546413581123</c:v>
                </c:pt>
                <c:pt idx="10">
                  <c:v>108.21609950375866</c:v>
                </c:pt>
                <c:pt idx="11">
                  <c:v>100.26927640818209</c:v>
                </c:pt>
                <c:pt idx="12">
                  <c:v>96.505260775466837</c:v>
                </c:pt>
                <c:pt idx="13">
                  <c:v>105.49954150245171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698.14045060956596</c:v>
                </c:pt>
                <c:pt idx="1">
                  <c:v>698.8854466839565</c:v>
                </c:pt>
                <c:pt idx="2">
                  <c:v>686.74528306517016</c:v>
                </c:pt>
                <c:pt idx="3">
                  <c:v>690.80936009465745</c:v>
                </c:pt>
                <c:pt idx="4">
                  <c:v>680.49229146229038</c:v>
                </c:pt>
                <c:pt idx="5">
                  <c:v>664.84576127104583</c:v>
                </c:pt>
                <c:pt idx="6">
                  <c:v>664.02163909881824</c:v>
                </c:pt>
                <c:pt idx="7">
                  <c:v>654.77293416309965</c:v>
                </c:pt>
                <c:pt idx="8">
                  <c:v>644.63178762155519</c:v>
                </c:pt>
                <c:pt idx="9">
                  <c:v>633.59940087507471</c:v>
                </c:pt>
                <c:pt idx="10">
                  <c:v>622.25836940509089</c:v>
                </c:pt>
                <c:pt idx="11">
                  <c:v>565.80271879798966</c:v>
                </c:pt>
                <c:pt idx="12">
                  <c:v>566.81244832198718</c:v>
                </c:pt>
                <c:pt idx="13">
                  <c:v>576.92923664281841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753.56131471270112</c:v>
                </c:pt>
                <c:pt idx="1">
                  <c:v>771.31896138046363</c:v>
                </c:pt>
                <c:pt idx="2">
                  <c:v>896.64570437012219</c:v>
                </c:pt>
                <c:pt idx="3">
                  <c:v>980.02530412063356</c:v>
                </c:pt>
                <c:pt idx="4">
                  <c:v>946.4550391041081</c:v>
                </c:pt>
                <c:pt idx="5">
                  <c:v>861.42139233768989</c:v>
                </c:pt>
                <c:pt idx="6">
                  <c:v>871.83817303622823</c:v>
                </c:pt>
                <c:pt idx="7">
                  <c:v>839.63880464268834</c:v>
                </c:pt>
                <c:pt idx="8">
                  <c:v>872.69127710931741</c:v>
                </c:pt>
                <c:pt idx="9">
                  <c:v>844.65106770834541</c:v>
                </c:pt>
                <c:pt idx="10">
                  <c:v>805.03029966012173</c:v>
                </c:pt>
                <c:pt idx="11">
                  <c:v>818.71363297463245</c:v>
                </c:pt>
                <c:pt idx="12">
                  <c:v>831.91285824057047</c:v>
                </c:pt>
                <c:pt idx="13">
                  <c:v>859.92938772383854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642.75479632590827</c:v>
                </c:pt>
                <c:pt idx="1">
                  <c:v>650.23178416663291</c:v>
                </c:pt>
                <c:pt idx="2">
                  <c:v>826.84841979101714</c:v>
                </c:pt>
                <c:pt idx="3">
                  <c:v>870.60022987687898</c:v>
                </c:pt>
                <c:pt idx="4">
                  <c:v>926.33552550450759</c:v>
                </c:pt>
                <c:pt idx="5">
                  <c:v>859.12294777212571</c:v>
                </c:pt>
                <c:pt idx="6">
                  <c:v>914.0547617196836</c:v>
                </c:pt>
                <c:pt idx="7">
                  <c:v>704.05782769887242</c:v>
                </c:pt>
                <c:pt idx="8">
                  <c:v>706.34797041421177</c:v>
                </c:pt>
                <c:pt idx="9">
                  <c:v>700.96207836636654</c:v>
                </c:pt>
                <c:pt idx="10">
                  <c:v>678.21205761365297</c:v>
                </c:pt>
                <c:pt idx="11">
                  <c:v>603.98794118252169</c:v>
                </c:pt>
                <c:pt idx="12">
                  <c:v>660.6251208114362</c:v>
                </c:pt>
                <c:pt idx="13">
                  <c:v>650.34958508204659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250.81638411939005</c:v>
                </c:pt>
                <c:pt idx="1">
                  <c:v>229.27242959363272</c:v>
                </c:pt>
                <c:pt idx="2">
                  <c:v>291.54995856017592</c:v>
                </c:pt>
                <c:pt idx="3">
                  <c:v>298.52424061419941</c:v>
                </c:pt>
                <c:pt idx="4">
                  <c:v>250.73955654819719</c:v>
                </c:pt>
                <c:pt idx="5">
                  <c:v>207.18431079595783</c:v>
                </c:pt>
                <c:pt idx="6">
                  <c:v>262.41212957081166</c:v>
                </c:pt>
                <c:pt idx="7">
                  <c:v>230.06222465091065</c:v>
                </c:pt>
                <c:pt idx="8">
                  <c:v>210.86484795429854</c:v>
                </c:pt>
                <c:pt idx="9">
                  <c:v>200.53065336403671</c:v>
                </c:pt>
                <c:pt idx="10">
                  <c:v>195.35871812523277</c:v>
                </c:pt>
                <c:pt idx="11">
                  <c:v>159.17998350144555</c:v>
                </c:pt>
                <c:pt idx="12">
                  <c:v>191.05927757242117</c:v>
                </c:pt>
                <c:pt idx="13">
                  <c:v>174.15294602692799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180582</c:v>
                </c:pt>
                <c:pt idx="1">
                  <c:v>178789</c:v>
                </c:pt>
                <c:pt idx="2">
                  <c:v>178431</c:v>
                </c:pt>
                <c:pt idx="3">
                  <c:v>179233</c:v>
                </c:pt>
                <c:pt idx="4">
                  <c:v>180564</c:v>
                </c:pt>
                <c:pt idx="5">
                  <c:v>181058</c:v>
                </c:pt>
                <c:pt idx="6">
                  <c:v>182632</c:v>
                </c:pt>
                <c:pt idx="7">
                  <c:v>183601</c:v>
                </c:pt>
                <c:pt idx="8">
                  <c:v>183554</c:v>
                </c:pt>
                <c:pt idx="9">
                  <c:v>183995</c:v>
                </c:pt>
                <c:pt idx="10">
                  <c:v>183454</c:v>
                </c:pt>
                <c:pt idx="11">
                  <c:v>183014</c:v>
                </c:pt>
                <c:pt idx="12">
                  <c:v>183665</c:v>
                </c:pt>
                <c:pt idx="13">
                  <c:v>184034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61072</c:v>
                </c:pt>
                <c:pt idx="1">
                  <c:v>60362</c:v>
                </c:pt>
                <c:pt idx="2">
                  <c:v>60129</c:v>
                </c:pt>
                <c:pt idx="3">
                  <c:v>59693</c:v>
                </c:pt>
                <c:pt idx="4">
                  <c:v>59687</c:v>
                </c:pt>
                <c:pt idx="5">
                  <c:v>59781</c:v>
                </c:pt>
                <c:pt idx="6">
                  <c:v>59772</c:v>
                </c:pt>
                <c:pt idx="7">
                  <c:v>60608</c:v>
                </c:pt>
                <c:pt idx="8">
                  <c:v>60235</c:v>
                </c:pt>
                <c:pt idx="9">
                  <c:v>60253</c:v>
                </c:pt>
                <c:pt idx="10">
                  <c:v>59505</c:v>
                </c:pt>
                <c:pt idx="11">
                  <c:v>59357</c:v>
                </c:pt>
                <c:pt idx="12">
                  <c:v>59603</c:v>
                </c:pt>
                <c:pt idx="13">
                  <c:v>59657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302346</c:v>
                </c:pt>
                <c:pt idx="1">
                  <c:v>305264</c:v>
                </c:pt>
                <c:pt idx="2">
                  <c:v>307217</c:v>
                </c:pt>
                <c:pt idx="3">
                  <c:v>318045</c:v>
                </c:pt>
                <c:pt idx="4">
                  <c:v>319486</c:v>
                </c:pt>
                <c:pt idx="5">
                  <c:v>324120</c:v>
                </c:pt>
                <c:pt idx="6">
                  <c:v>329506</c:v>
                </c:pt>
                <c:pt idx="7">
                  <c:v>334551</c:v>
                </c:pt>
                <c:pt idx="8">
                  <c:v>340838</c:v>
                </c:pt>
                <c:pt idx="9">
                  <c:v>346739</c:v>
                </c:pt>
                <c:pt idx="10">
                  <c:v>352835</c:v>
                </c:pt>
                <c:pt idx="11">
                  <c:v>357044</c:v>
                </c:pt>
                <c:pt idx="12">
                  <c:v>359923</c:v>
                </c:pt>
                <c:pt idx="13">
                  <c:v>365583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109</c:v>
                </c:pt>
                <c:pt idx="1">
                  <c:v>109</c:v>
                </c:pt>
                <c:pt idx="2">
                  <c:v>109</c:v>
                </c:pt>
                <c:pt idx="3">
                  <c:v>109</c:v>
                </c:pt>
                <c:pt idx="4">
                  <c:v>109</c:v>
                </c:pt>
                <c:pt idx="5">
                  <c:v>187</c:v>
                </c:pt>
                <c:pt idx="6">
                  <c:v>187</c:v>
                </c:pt>
                <c:pt idx="7">
                  <c:v>187</c:v>
                </c:pt>
                <c:pt idx="8">
                  <c:v>187</c:v>
                </c:pt>
                <c:pt idx="9">
                  <c:v>187</c:v>
                </c:pt>
                <c:pt idx="10">
                  <c:v>187</c:v>
                </c:pt>
                <c:pt idx="11">
                  <c:v>176</c:v>
                </c:pt>
                <c:pt idx="12">
                  <c:v>176</c:v>
                </c:pt>
                <c:pt idx="13">
                  <c:v>176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22794</c:v>
                </c:pt>
                <c:pt idx="1">
                  <c:v>22794</c:v>
                </c:pt>
                <c:pt idx="2">
                  <c:v>22794</c:v>
                </c:pt>
                <c:pt idx="3">
                  <c:v>22794</c:v>
                </c:pt>
                <c:pt idx="4">
                  <c:v>22794</c:v>
                </c:pt>
                <c:pt idx="5">
                  <c:v>19266</c:v>
                </c:pt>
                <c:pt idx="6">
                  <c:v>19266</c:v>
                </c:pt>
                <c:pt idx="7">
                  <c:v>19266</c:v>
                </c:pt>
                <c:pt idx="8">
                  <c:v>19266</c:v>
                </c:pt>
                <c:pt idx="9">
                  <c:v>19266</c:v>
                </c:pt>
                <c:pt idx="10">
                  <c:v>19266</c:v>
                </c:pt>
                <c:pt idx="11">
                  <c:v>19037</c:v>
                </c:pt>
                <c:pt idx="12">
                  <c:v>19037</c:v>
                </c:pt>
                <c:pt idx="13">
                  <c:v>19037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2499.6176</c:v>
                </c:pt>
                <c:pt idx="1">
                  <c:v>2448.0500999999999</c:v>
                </c:pt>
                <c:pt idx="2">
                  <c:v>2935.2655</c:v>
                </c:pt>
                <c:pt idx="3">
                  <c:v>3268.1768999999999</c:v>
                </c:pt>
                <c:pt idx="4">
                  <c:v>2637.1932000000002</c:v>
                </c:pt>
                <c:pt idx="5">
                  <c:v>2268.9403000000002</c:v>
                </c:pt>
                <c:pt idx="6">
                  <c:v>2714.9468999999999</c:v>
                </c:pt>
                <c:pt idx="7">
                  <c:v>2603.8152</c:v>
                </c:pt>
                <c:pt idx="8">
                  <c:v>2539.7428</c:v>
                </c:pt>
                <c:pt idx="9">
                  <c:v>2453.5333000000001</c:v>
                </c:pt>
                <c:pt idx="10">
                  <c:v>2535.6939000000002</c:v>
                </c:pt>
                <c:pt idx="11">
                  <c:v>2156.8141999999998</c:v>
                </c:pt>
                <c:pt idx="12">
                  <c:v>2626.3986</c:v>
                </c:pt>
                <c:pt idx="13">
                  <c:v>2859.3642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15.379</c:v>
                </c:pt>
                <c:pt idx="2">
                  <c:v>13.234999999999999</c:v>
                </c:pt>
                <c:pt idx="3">
                  <c:v>12.37</c:v>
                </c:pt>
                <c:pt idx="4">
                  <c:v>7.2759999999999998</c:v>
                </c:pt>
                <c:pt idx="5">
                  <c:v>0</c:v>
                </c:pt>
                <c:pt idx="6">
                  <c:v>8.9269999999999996</c:v>
                </c:pt>
                <c:pt idx="7">
                  <c:v>9.9060000000000006</c:v>
                </c:pt>
                <c:pt idx="8">
                  <c:v>10.303000000000001</c:v>
                </c:pt>
                <c:pt idx="9">
                  <c:v>7.4340000000000002</c:v>
                </c:pt>
                <c:pt idx="10">
                  <c:v>10.787000000000001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65.099999999999994</c:v>
                </c:pt>
                <c:pt idx="1">
                  <c:v>0</c:v>
                </c:pt>
                <c:pt idx="2">
                  <c:v>80.662000000000006</c:v>
                </c:pt>
                <c:pt idx="3">
                  <c:v>82.623000000000005</c:v>
                </c:pt>
                <c:pt idx="4">
                  <c:v>80.438000000000002</c:v>
                </c:pt>
                <c:pt idx="5">
                  <c:v>78.887</c:v>
                </c:pt>
                <c:pt idx="6">
                  <c:v>98.317999999999998</c:v>
                </c:pt>
                <c:pt idx="7">
                  <c:v>87.66</c:v>
                </c:pt>
                <c:pt idx="8">
                  <c:v>97.61</c:v>
                </c:pt>
                <c:pt idx="9">
                  <c:v>88.346000000000004</c:v>
                </c:pt>
                <c:pt idx="10">
                  <c:v>85.299000000000007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155.40199999999999</c:v>
                </c:pt>
                <c:pt idx="1">
                  <c:v>175.22499999999999</c:v>
                </c:pt>
                <c:pt idx="2">
                  <c:v>198.00800000000001</c:v>
                </c:pt>
                <c:pt idx="3">
                  <c:v>198.68199999999999</c:v>
                </c:pt>
                <c:pt idx="4">
                  <c:v>185.88399999999999</c:v>
                </c:pt>
                <c:pt idx="5">
                  <c:v>183.12700000000001</c:v>
                </c:pt>
                <c:pt idx="6">
                  <c:v>178.245</c:v>
                </c:pt>
                <c:pt idx="7">
                  <c:v>179.17599999999999</c:v>
                </c:pt>
                <c:pt idx="8">
                  <c:v>165.696</c:v>
                </c:pt>
                <c:pt idx="9">
                  <c:v>149.47300000000001</c:v>
                </c:pt>
                <c:pt idx="10">
                  <c:v>167.18700000000001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136.405</c:v>
                </c:pt>
                <c:pt idx="1">
                  <c:v>91.677000000000007</c:v>
                </c:pt>
                <c:pt idx="2">
                  <c:v>180.59399999999999</c:v>
                </c:pt>
                <c:pt idx="3">
                  <c:v>176.98999999999998</c:v>
                </c:pt>
                <c:pt idx="4">
                  <c:v>164.73399999999998</c:v>
                </c:pt>
                <c:pt idx="5">
                  <c:v>148.86599999999999</c:v>
                </c:pt>
                <c:pt idx="6">
                  <c:v>175.07099999999997</c:v>
                </c:pt>
                <c:pt idx="7">
                  <c:v>169.011</c:v>
                </c:pt>
                <c:pt idx="8">
                  <c:v>171.28200000000001</c:v>
                </c:pt>
                <c:pt idx="9">
                  <c:v>158.596</c:v>
                </c:pt>
                <c:pt idx="10">
                  <c:v>159.74700000000004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84.096999999999994</c:v>
                </c:pt>
                <c:pt idx="1">
                  <c:v>98.927000000000007</c:v>
                </c:pt>
                <c:pt idx="2">
                  <c:v>111.31100000000001</c:v>
                </c:pt>
                <c:pt idx="3">
                  <c:v>116.685</c:v>
                </c:pt>
                <c:pt idx="4">
                  <c:v>108.864</c:v>
                </c:pt>
                <c:pt idx="5">
                  <c:v>113.148</c:v>
                </c:pt>
                <c:pt idx="6">
                  <c:v>110.419</c:v>
                </c:pt>
                <c:pt idx="7">
                  <c:v>107.73099999999999</c:v>
                </c:pt>
                <c:pt idx="8">
                  <c:v>102.327</c:v>
                </c:pt>
                <c:pt idx="9">
                  <c:v>86.656999999999996</c:v>
                </c:pt>
                <c:pt idx="10">
                  <c:v>103.526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826.84841979101714</c:v>
                </c:pt>
                <c:pt idx="1">
                  <c:v>870.60022987687898</c:v>
                </c:pt>
                <c:pt idx="2">
                  <c:v>926.33552550450759</c:v>
                </c:pt>
                <c:pt idx="3">
                  <c:v>859.12294777212571</c:v>
                </c:pt>
                <c:pt idx="4">
                  <c:v>914.0547617196836</c:v>
                </c:pt>
                <c:pt idx="5">
                  <c:v>704.05782769887242</c:v>
                </c:pt>
                <c:pt idx="6">
                  <c:v>706.34797041421177</c:v>
                </c:pt>
                <c:pt idx="7">
                  <c:v>700.96207836636654</c:v>
                </c:pt>
                <c:pt idx="8">
                  <c:v>678.21205761365297</c:v>
                </c:pt>
                <c:pt idx="9">
                  <c:v>603.98794118252169</c:v>
                </c:pt>
                <c:pt idx="10">
                  <c:v>660.6251208114362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291.54995856017592</c:v>
                </c:pt>
                <c:pt idx="1">
                  <c:v>298.52424061419941</c:v>
                </c:pt>
                <c:pt idx="2">
                  <c:v>250.73955654819719</c:v>
                </c:pt>
                <c:pt idx="3">
                  <c:v>207.18431079595783</c:v>
                </c:pt>
                <c:pt idx="4">
                  <c:v>262.41212957081166</c:v>
                </c:pt>
                <c:pt idx="5">
                  <c:v>230.06222465091065</c:v>
                </c:pt>
                <c:pt idx="6">
                  <c:v>210.86484795429854</c:v>
                </c:pt>
                <c:pt idx="7">
                  <c:v>200.53065336403671</c:v>
                </c:pt>
                <c:pt idx="8">
                  <c:v>195.35871812523277</c:v>
                </c:pt>
                <c:pt idx="9">
                  <c:v>159.17998350144555</c:v>
                </c:pt>
                <c:pt idx="10">
                  <c:v>191.05927757242117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0.28844799160773116</c:v>
                </c:pt>
                <c:pt idx="1">
                  <c:v>0.33138682405309</c:v>
                </c:pt>
                <c:pt idx="2">
                  <c:v>0.44393075242040558</c:v>
                </c:pt>
                <c:pt idx="3">
                  <c:v>0.56319418952005185</c:v>
                </c:pt>
                <c:pt idx="4">
                  <c:v>0.41485887172232699</c:v>
                </c:pt>
                <c:pt idx="5">
                  <c:v>0.49181476955500752</c:v>
                </c:pt>
                <c:pt idx="6">
                  <c:v>0.52364820913124166</c:v>
                </c:pt>
                <c:pt idx="7">
                  <c:v>0.53722958656315101</c:v>
                </c:pt>
                <c:pt idx="8">
                  <c:v>0.52379029194081983</c:v>
                </c:pt>
                <c:pt idx="9">
                  <c:v>0.54439633736494919</c:v>
                </c:pt>
                <c:pt idx="10">
                  <c:v>0.54185277634978168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0.164969777694533</c:v>
                </c:pt>
                <c:pt idx="1">
                  <c:v>0.10530321134071495</c:v>
                </c:pt>
                <c:pt idx="2">
                  <c:v>0.19495527811226238</c:v>
                </c:pt>
                <c:pt idx="3">
                  <c:v>0.20601242285399285</c:v>
                </c:pt>
                <c:pt idx="4">
                  <c:v>0.18022333770251672</c:v>
                </c:pt>
                <c:pt idx="5">
                  <c:v>0.21144001833848</c:v>
                </c:pt>
                <c:pt idx="6">
                  <c:v>0.24785375952497751</c:v>
                </c:pt>
                <c:pt idx="7">
                  <c:v>0.24111290070625518</c:v>
                </c:pt>
                <c:pt idx="8">
                  <c:v>0.25254932889673232</c:v>
                </c:pt>
                <c:pt idx="9">
                  <c:v>0.26258140135958974</c:v>
                </c:pt>
                <c:pt idx="10">
                  <c:v>0.24181187630858653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103.526</c:v>
                </c:pt>
                <c:pt idx="2">
                  <c:v>0</c:v>
                </c:pt>
                <c:pt idx="3">
                  <c:v>0</c:v>
                </c:pt>
                <c:pt idx="4">
                  <c:v>159.74700000000004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103.526</c:v>
                </c:pt>
                <c:pt idx="4" formatCode="#,##0">
                  <c:v>159.74700000000004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96.09</c:v>
                </c:pt>
                <c:pt idx="5">
                  <c:v>0</c:v>
                </c:pt>
                <c:pt idx="6">
                  <c:v>0</c:v>
                </c:pt>
                <c:pt idx="7">
                  <c:v>3.6859999999999999</c:v>
                </c:pt>
                <c:pt idx="8">
                  <c:v>0</c:v>
                </c:pt>
                <c:pt idx="9">
                  <c:v>0</c:v>
                </c:pt>
                <c:pt idx="10">
                  <c:v>0</c:v>
                </c:pt>
                <c:pt idx="11">
                  <c:v>3.75</c:v>
                </c:pt>
                <c:pt idx="12">
                  <c:v>0</c:v>
                </c:pt>
                <c:pt idx="13">
                  <c:v>0</c:v>
                </c:pt>
                <c:pt idx="14">
                  <c:v>0</c:v>
                </c:pt>
                <c:pt idx="15">
                  <c:v>0</c:v>
                </c:pt>
                <c:pt idx="16">
                  <c:v>0</c:v>
                </c:pt>
                <c:pt idx="17">
                  <c:v>0</c:v>
                </c:pt>
                <c:pt idx="18">
                  <c:v>0</c:v>
                </c:pt>
                <c:pt idx="19">
                  <c:v>0</c:v>
                </c:pt>
                <c:pt idx="20">
                  <c:v>0</c:v>
                </c:pt>
                <c:pt idx="21">
                  <c:v>0</c:v>
                </c:pt>
                <c:pt idx="22">
                  <c:v>0</c:v>
                </c:pt>
                <c:pt idx="23">
                  <c:v>0</c:v>
                </c:pt>
                <c:pt idx="24">
                  <c:v>39.759</c:v>
                </c:pt>
                <c:pt idx="25">
                  <c:v>0</c:v>
                </c:pt>
                <c:pt idx="26">
                  <c:v>0</c:v>
                </c:pt>
                <c:pt idx="27">
                  <c:v>23.414999999999999</c:v>
                </c:pt>
                <c:pt idx="28">
                  <c:v>0</c:v>
                </c:pt>
                <c:pt idx="29">
                  <c:v>2.7349999999999999</c:v>
                </c:pt>
                <c:pt idx="30">
                  <c:v>0</c:v>
                </c:pt>
                <c:pt idx="31">
                  <c:v>0</c:v>
                </c:pt>
                <c:pt idx="32">
                  <c:v>0</c:v>
                </c:pt>
                <c:pt idx="33">
                  <c:v>4.1440000000000001</c:v>
                </c:pt>
                <c:pt idx="34">
                  <c:v>0</c:v>
                </c:pt>
                <c:pt idx="35">
                  <c:v>0</c:v>
                </c:pt>
                <c:pt idx="36">
                  <c:v>85.299000000000007</c:v>
                </c:pt>
                <c:pt idx="37">
                  <c:v>4.3949999999999996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282.57767542087993</c:v>
                </c:pt>
                <c:pt idx="2">
                  <c:v>34.357307800813118</c:v>
                </c:pt>
                <c:pt idx="3">
                  <c:v>4.745390961680263</c:v>
                </c:pt>
                <c:pt idx="4">
                  <c:v>589.86457008135937</c:v>
                </c:pt>
                <c:pt idx="5">
                  <c:v>749.84689044017682</c:v>
                </c:pt>
                <c:pt idx="7">
                  <c:v>719.51811060271257</c:v>
                </c:pt>
                <c:pt idx="8">
                  <c:v>36.771135261130901</c:v>
                </c:pt>
                <c:pt idx="9">
                  <c:v>0</c:v>
                </c:pt>
                <c:pt idx="10">
                  <c:v>39.657655741093592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321.68037418337332</c:v>
                </c:pt>
                <c:pt idx="4" formatCode="#,##0">
                  <c:v>589.86457008135937</c:v>
                </c:pt>
                <c:pt idx="5" formatCode="#,##0">
                  <c:v>749.84689044017682</c:v>
                </c:pt>
                <c:pt idx="6" formatCode="#,##0">
                  <c:v>756.28924586384346</c:v>
                </c:pt>
                <c:pt idx="10" formatCode="#,##0">
                  <c:v>39.657655741093592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167.18700000000001</c:v>
                </c:pt>
                <c:pt idx="2" formatCode="#,##0_);[Red]\(#,##0\)">
                  <c:v>0</c:v>
                </c:pt>
                <c:pt idx="3" formatCode="#,##0_);[Red]\(#,##0\)">
                  <c:v>85.299000000000007</c:v>
                </c:pt>
                <c:pt idx="4" formatCode="#,##0_);[Red]\(#,##0\)">
                  <c:v>0</c:v>
                </c:pt>
                <c:pt idx="5" formatCode="#,##0_);[Red]\(#,##0\)">
                  <c:v>10.787000000000001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167.18700000000001</c:v>
                </c:pt>
                <c:pt idx="1">
                  <c:v>85.299000000000007</c:v>
                </c:pt>
                <c:pt idx="4" formatCode="#,##0_);[Red]\(#,##0\)">
                  <c:v>0</c:v>
                </c:pt>
                <c:pt idx="5" formatCode="#,##0_);[Red]\(#,##0\)">
                  <c:v>10.787000000000001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足立区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3.6859999999999999</c:v>
                </c:pt>
                <c:pt idx="3">
                  <c:v>0</c:v>
                </c:pt>
                <c:pt idx="4">
                  <c:v>0</c:v>
                </c:pt>
                <c:pt idx="5">
                  <c:v>0</c:v>
                </c:pt>
                <c:pt idx="6">
                  <c:v>3.75</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足立区</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19.8795</c:v>
                </c:pt>
                <c:pt idx="1">
                  <c:v>0</c:v>
                </c:pt>
                <c:pt idx="2">
                  <c:v>0</c:v>
                </c:pt>
                <c:pt idx="3">
                  <c:v>7.8049999999999997</c:v>
                </c:pt>
                <c:pt idx="4">
                  <c:v>0</c:v>
                </c:pt>
                <c:pt idx="5">
                  <c:v>2.7349999999999999</c:v>
                </c:pt>
                <c:pt idx="6">
                  <c:v>0</c:v>
                </c:pt>
                <c:pt idx="7">
                  <c:v>0</c:v>
                </c:pt>
                <c:pt idx="8">
                  <c:v>0</c:v>
                </c:pt>
                <c:pt idx="9">
                  <c:v>4.1440000000000001</c:v>
                </c:pt>
                <c:pt idx="10">
                  <c:v>0</c:v>
                </c:pt>
                <c:pt idx="11">
                  <c:v>0</c:v>
                </c:pt>
                <c:pt idx="12">
                  <c:v>85.299000000000007</c:v>
                </c:pt>
                <c:pt idx="13">
                  <c:v>4.3949999999999996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足立区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足立区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96.09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45,430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29766.09999999998</c:v>
                </c:pt>
                <c:pt idx="1">
                  <c:v>7189.5</c:v>
                </c:pt>
                <c:pt idx="2">
                  <c:v>0</c:v>
                </c:pt>
                <c:pt idx="3">
                  <c:v>49.9</c:v>
                </c:pt>
                <c:pt idx="4">
                  <c:v>0</c:v>
                </c:pt>
                <c:pt idx="5">
                  <c:v>8424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104,531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35722.891931999977</c:v>
                </c:pt>
                <c:pt idx="1">
                  <c:v>9509.9830199999997</c:v>
                </c:pt>
                <c:pt idx="2">
                  <c:v>0</c:v>
                </c:pt>
                <c:pt idx="3">
                  <c:v>262.27440000000001</c:v>
                </c:pt>
                <c:pt idx="4">
                  <c:v>0</c:v>
                </c:pt>
                <c:pt idx="5">
                  <c:v>59035.392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足立区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43.868879100000001</c:v>
                </c:pt>
                <c:pt idx="1">
                  <c:v>0</c:v>
                </c:pt>
                <c:pt idx="2">
                  <c:v>0</c:v>
                </c:pt>
                <c:pt idx="3">
                  <c:v>0</c:v>
                </c:pt>
                <c:pt idx="4">
                  <c:v>26.858953110000002</c:v>
                </c:pt>
                <c:pt idx="5">
                  <c:v>121.89327541999999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909,336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足立区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909336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8424</c:v>
                </c:pt>
                <c:pt idx="1">
                  <c:v>8424</c:v>
                </c:pt>
                <c:pt idx="2">
                  <c:v>8424</c:v>
                </c:pt>
                <c:pt idx="3">
                  <c:v>8424</c:v>
                </c:pt>
                <c:pt idx="4">
                  <c:v>8424</c:v>
                </c:pt>
                <c:pt idx="5">
                  <c:v>8424</c:v>
                </c:pt>
                <c:pt idx="6">
                  <c:v>8424</c:v>
                </c:pt>
                <c:pt idx="7">
                  <c:v>8424</c:v>
                </c:pt>
                <c:pt idx="8">
                  <c:v>8424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49.9</c:v>
                </c:pt>
                <c:pt idx="5">
                  <c:v>49.9</c:v>
                </c:pt>
                <c:pt idx="6">
                  <c:v>49.9</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5224.5</c:v>
                </c:pt>
                <c:pt idx="1">
                  <c:v>5909.6</c:v>
                </c:pt>
                <c:pt idx="2">
                  <c:v>6320.8000000000038</c:v>
                </c:pt>
                <c:pt idx="3">
                  <c:v>6845.8</c:v>
                </c:pt>
                <c:pt idx="4">
                  <c:v>7050.2000000000016</c:v>
                </c:pt>
                <c:pt idx="5">
                  <c:v>7124.6</c:v>
                </c:pt>
                <c:pt idx="6">
                  <c:v>7134.6</c:v>
                </c:pt>
                <c:pt idx="7">
                  <c:v>7172.6</c:v>
                </c:pt>
                <c:pt idx="8">
                  <c:v>7189.5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18139</c:v>
                </c:pt>
                <c:pt idx="1">
                  <c:v>19484.099999999999</c:v>
                </c:pt>
                <c:pt idx="2">
                  <c:v>20286.099999999999</c:v>
                </c:pt>
                <c:pt idx="3">
                  <c:v>21330.199999999979</c:v>
                </c:pt>
                <c:pt idx="4">
                  <c:v>22492.59999999998</c:v>
                </c:pt>
                <c:pt idx="5">
                  <c:v>23681.399999999911</c:v>
                </c:pt>
                <c:pt idx="6">
                  <c:v>24802.099999999911</c:v>
                </c:pt>
                <c:pt idx="7">
                  <c:v>26719.999999999905</c:v>
                </c:pt>
                <c:pt idx="8">
                  <c:v>29766.09999999998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3.1162402009827297E-2</c:v>
                </c:pt>
                <c:pt idx="1">
                  <c:v>3.4259717807275249E-2</c:v>
                </c:pt>
                <c:pt idx="2">
                  <c:v>3.2930206915136137E-2</c:v>
                </c:pt>
                <c:pt idx="3">
                  <c:v>3.5286626526577991E-2</c:v>
                </c:pt>
                <c:pt idx="4">
                  <c:v>3.5967201386814987E-2</c:v>
                </c:pt>
                <c:pt idx="5">
                  <c:v>3.8005751609873663E-2</c:v>
                </c:pt>
                <c:pt idx="6">
                  <c:v>3.7283581407812481E-2</c:v>
                </c:pt>
                <c:pt idx="7">
                  <c:v>3.7469224195430736E-2</c:v>
                </c:pt>
                <c:pt idx="8">
                  <c:v>3.8835708024263574E-2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203.72447422034071</c:v>
                </c:pt>
                <c:pt idx="2">
                  <c:v>42.791573758089058</c:v>
                </c:pt>
                <c:pt idx="3">
                  <c:v>4.2235085697674224</c:v>
                </c:pt>
                <c:pt idx="4">
                  <c:v>926.33552550450759</c:v>
                </c:pt>
                <c:pt idx="5">
                  <c:v>946.4550391041081</c:v>
                </c:pt>
                <c:pt idx="7">
                  <c:v>628.63473098351722</c:v>
                </c:pt>
                <c:pt idx="8">
                  <c:v>51.857560478773202</c:v>
                </c:pt>
                <c:pt idx="9">
                  <c:v>0</c:v>
                </c:pt>
                <c:pt idx="10">
                  <c:v>75.511424997240198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250.73955654819719</c:v>
                </c:pt>
                <c:pt idx="4" formatCode="#,##0">
                  <c:v>926.33552550450759</c:v>
                </c:pt>
                <c:pt idx="5" formatCode="#,##0">
                  <c:v>946.4550391041081</c:v>
                </c:pt>
                <c:pt idx="6" formatCode="#,##0">
                  <c:v>680.49229146229038</c:v>
                </c:pt>
                <c:pt idx="10" formatCode="#,##0">
                  <c:v>75.511424997240198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5038</c:v>
                </c:pt>
                <c:pt idx="1">
                  <c:v>5368</c:v>
                </c:pt>
                <c:pt idx="2">
                  <c:v>5560</c:v>
                </c:pt>
                <c:pt idx="3">
                  <c:v>5813</c:v>
                </c:pt>
                <c:pt idx="4">
                  <c:v>6101</c:v>
                </c:pt>
                <c:pt idx="5">
                  <c:v>6372</c:v>
                </c:pt>
                <c:pt idx="6">
                  <c:v>6641</c:v>
                </c:pt>
                <c:pt idx="7">
                  <c:v>7092</c:v>
                </c:pt>
                <c:pt idx="8">
                  <c:v>7848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2691609.0028973315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104530.54135199997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1218579.9750000001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1218579.9750000001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45232.874951999976</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122.1217461077463</c:v>
                </c:pt>
                <c:pt idx="2">
                  <c:v>38.891114207406218</c:v>
                </c:pt>
                <c:pt idx="3">
                  <c:v>13.140085711775466</c:v>
                </c:pt>
                <c:pt idx="4">
                  <c:v>650.34958508204659</c:v>
                </c:pt>
                <c:pt idx="5">
                  <c:v>859.92938772383854</c:v>
                </c:pt>
                <c:pt idx="7">
                  <c:v>536.30233415088446</c:v>
                </c:pt>
                <c:pt idx="8">
                  <c:v>40.626902491933954</c:v>
                </c:pt>
                <c:pt idx="9">
                  <c:v>0</c:v>
                </c:pt>
                <c:pt idx="10">
                  <c:v>105.49954150245171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174.15294602692799</c:v>
                </c:pt>
                <c:pt idx="4">
                  <c:v>650.34958508204659</c:v>
                </c:pt>
                <c:pt idx="5">
                  <c:v>859.92938772383854</c:v>
                </c:pt>
                <c:pt idx="6">
                  <c:v>576.92923664281841</c:v>
                </c:pt>
                <c:pt idx="10">
                  <c:v>105.49954150245171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足立区</c:v>
                </c:pt>
              </c:strCache>
            </c:strRef>
          </c:cat>
          <c:val>
            <c:numRef>
              <c:f>①CO2排出量の現状把握!$AX$43:$AX$45</c:f>
              <c:numCache>
                <c:formatCode>0%</c:formatCode>
                <c:ptCount val="3"/>
                <c:pt idx="0">
                  <c:v>0.42072759503743129</c:v>
                </c:pt>
                <c:pt idx="1">
                  <c:v>7.6972125864054566E-2</c:v>
                </c:pt>
                <c:pt idx="2">
                  <c:v>7.3579719435655749E-2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足立区</c:v>
                </c:pt>
              </c:strCache>
            </c:strRef>
          </c:cat>
          <c:val>
            <c:numRef>
              <c:f>①CO2排出量の現状把握!$AY$43:$AY$45</c:f>
              <c:numCache>
                <c:formatCode>0%</c:formatCode>
                <c:ptCount val="3"/>
                <c:pt idx="0">
                  <c:v>0.19118662390594171</c:v>
                </c:pt>
                <c:pt idx="1">
                  <c:v>0.47072930032502464</c:v>
                </c:pt>
                <c:pt idx="2">
                  <c:v>0.27477307215941682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足立区</c:v>
                </c:pt>
              </c:strCache>
            </c:strRef>
          </c:cat>
          <c:val>
            <c:numRef>
              <c:f>①CO2排出量の現状把握!$AZ$43:$AZ$45</c:f>
              <c:numCache>
                <c:formatCode>0%</c:formatCode>
                <c:ptCount val="3"/>
                <c:pt idx="0">
                  <c:v>0.18034974026133399</c:v>
                </c:pt>
                <c:pt idx="1">
                  <c:v>0.27571354672507709</c:v>
                </c:pt>
                <c:pt idx="2">
                  <c:v>0.36332065880419717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足立区</c:v>
                </c:pt>
              </c:strCache>
            </c:strRef>
          </c:cat>
          <c:val>
            <c:numRef>
              <c:f>①CO2排出量の現状把握!$BA$43:$BA$45</c:f>
              <c:numCache>
                <c:formatCode>0%</c:formatCode>
                <c:ptCount val="3"/>
                <c:pt idx="0">
                  <c:v>0.19226168778726088</c:v>
                </c:pt>
                <c:pt idx="1">
                  <c:v>0.14877204731034646</c:v>
                </c:pt>
                <c:pt idx="2">
                  <c:v>0.24375293289521408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足立区</c:v>
                </c:pt>
              </c:strCache>
            </c:strRef>
          </c:cat>
          <c:val>
            <c:numRef>
              <c:f>①CO2排出量の現状把握!$BB$43:$BB$45</c:f>
              <c:numCache>
                <c:formatCode>0%</c:formatCode>
                <c:ptCount val="3"/>
                <c:pt idx="0">
                  <c:v>1.5474353008032191E-2</c:v>
                </c:pt>
                <c:pt idx="1">
                  <c:v>2.7812979775497147E-2</c:v>
                </c:pt>
                <c:pt idx="2">
                  <c:v>4.4573616705516066E-2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187746</c:v>
                </c:pt>
                <c:pt idx="1">
                  <c:v>187746</c:v>
                </c:pt>
                <c:pt idx="2">
                  <c:v>187746</c:v>
                </c:pt>
                <c:pt idx="3">
                  <c:v>187746</c:v>
                </c:pt>
                <c:pt idx="4">
                  <c:v>187746</c:v>
                </c:pt>
                <c:pt idx="5">
                  <c:v>192292</c:v>
                </c:pt>
                <c:pt idx="6">
                  <c:v>192292</c:v>
                </c:pt>
                <c:pt idx="7">
                  <c:v>192292</c:v>
                </c:pt>
                <c:pt idx="8">
                  <c:v>192292</c:v>
                </c:pt>
                <c:pt idx="9">
                  <c:v>192292</c:v>
                </c:pt>
                <c:pt idx="10">
                  <c:v>192292</c:v>
                </c:pt>
                <c:pt idx="11">
                  <c:v>196220</c:v>
                </c:pt>
                <c:pt idx="12">
                  <c:v>196220</c:v>
                </c:pt>
                <c:pt idx="13">
                  <c:v>196220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59.992981680990127</c:v>
                </c:pt>
                <c:pt idx="1">
                  <c:v>73.023871975003317</c:v>
                </c:pt>
                <c:pt idx="2">
                  <c:v>72.691237695686041</c:v>
                </c:pt>
                <c:pt idx="3">
                  <c:v>73.529803718608662</c:v>
                </c:pt>
                <c:pt idx="4">
                  <c:v>75.511424997240198</c:v>
                </c:pt>
                <c:pt idx="5">
                  <c:v>71.485696386145108</c:v>
                </c:pt>
                <c:pt idx="6">
                  <c:v>77.201626315737045</c:v>
                </c:pt>
                <c:pt idx="7">
                  <c:v>95.41168195615208</c:v>
                </c:pt>
                <c:pt idx="8">
                  <c:v>100.6005723315613</c:v>
                </c:pt>
                <c:pt idx="9">
                  <c:v>104.9546413581123</c:v>
                </c:pt>
                <c:pt idx="10">
                  <c:v>108.2160995037587</c:v>
                </c:pt>
                <c:pt idx="11">
                  <c:v>100.26927640818209</c:v>
                </c:pt>
                <c:pt idx="12">
                  <c:v>96.505260775466837</c:v>
                </c:pt>
                <c:pt idx="13">
                  <c:v>105.49954150245171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643077</c:v>
                </c:pt>
                <c:pt idx="1">
                  <c:v>645365</c:v>
                </c:pt>
                <c:pt idx="2">
                  <c:v>646083</c:v>
                </c:pt>
                <c:pt idx="3">
                  <c:v>669592</c:v>
                </c:pt>
                <c:pt idx="4">
                  <c:v>670385</c:v>
                </c:pt>
                <c:pt idx="5">
                  <c:v>674111</c:v>
                </c:pt>
                <c:pt idx="6">
                  <c:v>678623</c:v>
                </c:pt>
                <c:pt idx="7">
                  <c:v>681281</c:v>
                </c:pt>
                <c:pt idx="8">
                  <c:v>685447</c:v>
                </c:pt>
                <c:pt idx="9">
                  <c:v>688512</c:v>
                </c:pt>
                <c:pt idx="10">
                  <c:v>691298</c:v>
                </c:pt>
                <c:pt idx="11">
                  <c:v>691002</c:v>
                </c:pt>
                <c:pt idx="12">
                  <c:v>689106</c:v>
                </c:pt>
                <c:pt idx="13">
                  <c:v>690114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足立区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2246</v>
      </c>
    </row>
    <row r="8" spans="1:6" ht="21.95" customHeight="1">
      <c r="B8" s="851" t="s">
        <v>10</v>
      </c>
      <c r="C8" s="6" t="s">
        <v>11</v>
      </c>
      <c r="D8" s="990" t="s">
        <v>12</v>
      </c>
      <c r="E8" s="981" t="s">
        <v>2247</v>
      </c>
    </row>
    <row r="9" spans="1:6" ht="21.95" customHeight="1">
      <c r="B9" s="851" t="s">
        <v>2251</v>
      </c>
      <c r="C9" s="6" t="s">
        <v>11</v>
      </c>
      <c r="D9" s="990" t="s">
        <v>2248</v>
      </c>
      <c r="E9" s="981" t="s">
        <v>2246</v>
      </c>
    </row>
    <row r="10" spans="1:6" ht="21.95" customHeight="1">
      <c r="B10" s="851" t="s">
        <v>13</v>
      </c>
      <c r="C10" s="6" t="s">
        <v>14</v>
      </c>
      <c r="D10" s="990" t="s">
        <v>2245</v>
      </c>
      <c r="E10" s="981" t="s">
        <v>2249</v>
      </c>
    </row>
    <row r="11" spans="1:6" ht="21.95" customHeight="1">
      <c r="B11" s="853" t="s">
        <v>15</v>
      </c>
      <c r="C11" s="854" t="s">
        <v>16</v>
      </c>
      <c r="D11" s="992" t="s">
        <v>2248</v>
      </c>
      <c r="E11" s="993" t="s">
        <v>2250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2245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2252</v>
      </c>
      <c r="C19" s="6" t="s">
        <v>8</v>
      </c>
      <c r="D19" s="990" t="s">
        <v>2241</v>
      </c>
      <c r="E19" s="981" t="s">
        <v>24</v>
      </c>
    </row>
    <row r="20" spans="2:5" ht="21.95" customHeight="1">
      <c r="B20" s="851" t="s">
        <v>25</v>
      </c>
      <c r="C20" s="6" t="s">
        <v>14</v>
      </c>
      <c r="D20" s="990" t="s">
        <v>2242</v>
      </c>
      <c r="E20" s="981" t="s">
        <v>2243</v>
      </c>
    </row>
    <row r="21" spans="2:5" ht="21.95" customHeight="1">
      <c r="B21" s="851" t="s">
        <v>2253</v>
      </c>
      <c r="C21" s="6" t="s">
        <v>8</v>
      </c>
      <c r="D21" s="990" t="s">
        <v>2241</v>
      </c>
      <c r="E21" s="981" t="s">
        <v>26</v>
      </c>
    </row>
    <row r="22" spans="2:5" ht="21.95" customHeight="1">
      <c r="B22" s="851" t="s">
        <v>27</v>
      </c>
      <c r="C22" s="6" t="s">
        <v>14</v>
      </c>
      <c r="D22" s="990" t="s">
        <v>2242</v>
      </c>
      <c r="E22" s="981" t="s">
        <v>2244</v>
      </c>
    </row>
    <row r="23" spans="2:5" ht="21.95" customHeight="1">
      <c r="B23" s="851" t="s">
        <v>2254</v>
      </c>
      <c r="C23" s="6" t="s">
        <v>28</v>
      </c>
      <c r="D23" s="990" t="s">
        <v>2241</v>
      </c>
      <c r="E23" s="981" t="s">
        <v>29</v>
      </c>
    </row>
    <row r="24" spans="2:5" ht="21.95" customHeight="1">
      <c r="B24" s="390" t="s">
        <v>30</v>
      </c>
      <c r="C24" s="391"/>
      <c r="D24" s="392"/>
      <c r="E24" s="393"/>
    </row>
    <row r="25" spans="2:5" ht="21.95" customHeight="1">
      <c r="B25" s="851" t="s">
        <v>31</v>
      </c>
      <c r="C25" s="6" t="s">
        <v>32</v>
      </c>
      <c r="D25" s="990" t="s">
        <v>2242</v>
      </c>
      <c r="E25" s="981" t="s">
        <v>33</v>
      </c>
    </row>
    <row r="26" spans="2:5" ht="21.95" customHeight="1">
      <c r="B26" s="390" t="s">
        <v>34</v>
      </c>
      <c r="C26" s="394"/>
      <c r="D26" s="392"/>
      <c r="E26" s="393"/>
    </row>
    <row r="27" spans="2:5" ht="21.95" customHeight="1">
      <c r="B27" s="853" t="s">
        <v>2255</v>
      </c>
      <c r="C27" s="854" t="s">
        <v>28</v>
      </c>
      <c r="D27" s="992" t="s">
        <v>2241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2256</v>
      </c>
      <c r="C31" s="6" t="s">
        <v>38</v>
      </c>
      <c r="D31" s="990" t="s">
        <v>2239</v>
      </c>
      <c r="E31" s="852" t="s">
        <v>39</v>
      </c>
    </row>
    <row r="32" spans="2:5" ht="21.95" customHeight="1">
      <c r="B32" s="851" t="s">
        <v>2257</v>
      </c>
      <c r="C32" s="6" t="s">
        <v>38</v>
      </c>
      <c r="D32" s="990" t="s">
        <v>2239</v>
      </c>
      <c r="E32" s="852" t="s">
        <v>40</v>
      </c>
    </row>
    <row r="33" spans="2:5" ht="33" customHeight="1">
      <c r="B33" s="851" t="s">
        <v>41</v>
      </c>
      <c r="C33" s="7" t="s">
        <v>42</v>
      </c>
      <c r="D33" s="991" t="s">
        <v>2240</v>
      </c>
      <c r="E33" s="852" t="s">
        <v>43</v>
      </c>
    </row>
    <row r="34" spans="2:5" ht="21.95" customHeight="1">
      <c r="B34" s="851" t="s">
        <v>44</v>
      </c>
      <c r="C34" s="8" t="s">
        <v>45</v>
      </c>
      <c r="D34" s="991" t="s">
        <v>2240</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2258</v>
      </c>
      <c r="E39" s="981" t="s">
        <v>2259</v>
      </c>
    </row>
    <row r="40" spans="2:5" ht="21.6" customHeight="1">
      <c r="B40" s="859" t="s">
        <v>54</v>
      </c>
      <c r="C40" s="860" t="s">
        <v>45</v>
      </c>
      <c r="D40" s="860" t="s">
        <v>2258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2260</v>
      </c>
      <c r="C44" s="848"/>
      <c r="D44" s="849"/>
      <c r="E44" s="850"/>
    </row>
    <row r="45" spans="2:5" ht="33.6" customHeight="1">
      <c r="B45" s="851" t="s">
        <v>58</v>
      </c>
      <c r="C45" s="6" t="s">
        <v>59</v>
      </c>
      <c r="D45" s="990" t="s">
        <v>2241</v>
      </c>
      <c r="E45" s="981" t="s">
        <v>60</v>
      </c>
    </row>
    <row r="46" spans="2:5" ht="33.6" customHeight="1">
      <c r="B46" s="851" t="s">
        <v>61</v>
      </c>
      <c r="C46" s="6" t="s">
        <v>16</v>
      </c>
      <c r="D46" s="990" t="s">
        <v>2241</v>
      </c>
      <c r="E46" s="981" t="s">
        <v>62</v>
      </c>
    </row>
    <row r="47" spans="2:5" ht="21.95" customHeight="1">
      <c r="B47" s="997" t="s">
        <v>2261</v>
      </c>
      <c r="C47" s="394"/>
      <c r="D47" s="392"/>
      <c r="E47" s="393"/>
    </row>
    <row r="48" spans="2:5" ht="33.6" customHeight="1">
      <c r="B48" s="851" t="s">
        <v>63</v>
      </c>
      <c r="C48" s="6" t="s">
        <v>64</v>
      </c>
      <c r="D48" s="990" t="s">
        <v>2241</v>
      </c>
      <c r="E48" s="981" t="s">
        <v>65</v>
      </c>
    </row>
    <row r="49" spans="2:5" ht="33.6" customHeight="1">
      <c r="B49" s="851" t="s">
        <v>66</v>
      </c>
      <c r="C49" s="6" t="s">
        <v>64</v>
      </c>
      <c r="D49" s="990" t="s">
        <v>2241</v>
      </c>
      <c r="E49" s="981" t="s">
        <v>67</v>
      </c>
    </row>
    <row r="50" spans="2:5" ht="21.6" customHeight="1">
      <c r="B50" s="997" t="s">
        <v>2262</v>
      </c>
      <c r="C50" s="391"/>
      <c r="D50" s="392"/>
      <c r="E50" s="393"/>
    </row>
    <row r="51" spans="2:5" ht="21" customHeight="1">
      <c r="B51" s="851" t="s">
        <v>68</v>
      </c>
      <c r="C51" s="6" t="s">
        <v>59</v>
      </c>
      <c r="D51" s="990" t="s">
        <v>2241</v>
      </c>
      <c r="E51" s="852" t="s">
        <v>69</v>
      </c>
    </row>
    <row r="52" spans="2:5" ht="21" customHeight="1">
      <c r="B52" s="851" t="s">
        <v>70</v>
      </c>
      <c r="C52" s="6" t="s">
        <v>59</v>
      </c>
      <c r="D52" s="990" t="s">
        <v>2241</v>
      </c>
      <c r="E52" s="852" t="s">
        <v>71</v>
      </c>
    </row>
    <row r="53" spans="2:5" ht="21" customHeight="1">
      <c r="B53" s="853" t="s">
        <v>72</v>
      </c>
      <c r="C53" s="854" t="s">
        <v>16</v>
      </c>
      <c r="D53" s="992" t="s">
        <v>2241</v>
      </c>
      <c r="E53" s="855" t="s">
        <v>73</v>
      </c>
    </row>
    <row r="54" spans="2:5" ht="21.95" customHeight="1" thickBot="1">
      <c r="C54" s="3"/>
      <c r="D54" s="13"/>
    </row>
    <row r="55" spans="2:5" ht="21.95" customHeight="1" thickBot="1">
      <c r="B55" s="250" t="s">
        <v>74</v>
      </c>
      <c r="C55" s="387"/>
      <c r="D55" s="388"/>
      <c r="E55" s="389"/>
    </row>
    <row r="56" spans="2:5" ht="21.95" customHeight="1">
      <c r="B56" s="996" t="s">
        <v>2263</v>
      </c>
      <c r="C56" s="848"/>
      <c r="D56" s="849"/>
      <c r="E56" s="850"/>
    </row>
    <row r="57" spans="2:5" ht="21.95" customHeight="1">
      <c r="B57" s="851" t="s">
        <v>75</v>
      </c>
      <c r="C57" s="6" t="s">
        <v>59</v>
      </c>
      <c r="D57" s="990" t="s">
        <v>2264</v>
      </c>
      <c r="E57" s="981" t="s">
        <v>76</v>
      </c>
    </row>
    <row r="58" spans="2:5" ht="21.95" customHeight="1">
      <c r="B58" s="851" t="s">
        <v>77</v>
      </c>
      <c r="C58" s="6" t="s">
        <v>78</v>
      </c>
      <c r="D58" s="990" t="s">
        <v>2264</v>
      </c>
      <c r="E58" s="981" t="s">
        <v>79</v>
      </c>
    </row>
    <row r="59" spans="2:5" ht="33.6" customHeight="1">
      <c r="B59" s="861" t="s">
        <v>80</v>
      </c>
      <c r="C59" s="7" t="s">
        <v>78</v>
      </c>
      <c r="D59" s="990" t="s">
        <v>2264</v>
      </c>
      <c r="E59" s="998" t="s">
        <v>2265</v>
      </c>
    </row>
    <row r="60" spans="2:5" ht="51" customHeight="1">
      <c r="B60" s="862" t="s">
        <v>81</v>
      </c>
      <c r="C60" s="446" t="s">
        <v>64</v>
      </c>
      <c r="D60" s="990" t="s">
        <v>2264</v>
      </c>
      <c r="E60" s="995" t="s">
        <v>2266</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2267</v>
      </c>
    </row>
    <row r="64" spans="2:5" ht="32.1" customHeight="1">
      <c r="B64" s="853" t="s">
        <v>86</v>
      </c>
      <c r="C64" s="854" t="s">
        <v>64</v>
      </c>
      <c r="D64" s="992" t="s">
        <v>1560</v>
      </c>
      <c r="E64" s="993" t="s">
        <v>2268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2269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2293</v>
      </c>
      <c r="AG4" s="1058" t="s">
        <v>2293</v>
      </c>
      <c r="AH4" s="1058" t="s">
        <v>2293</v>
      </c>
      <c r="AI4" s="1058" t="s">
        <v>2293</v>
      </c>
      <c r="AJ4" s="1058" t="s">
        <v>2293</v>
      </c>
      <c r="AK4" s="1058" t="s">
        <v>2293</v>
      </c>
      <c r="AL4" s="1058" t="s">
        <v>2293</v>
      </c>
      <c r="AM4" s="1058" t="s">
        <v>2293</v>
      </c>
      <c r="AN4" s="1058" t="s">
        <v>2293</v>
      </c>
      <c r="AO4" s="1058" t="s">
        <v>2293</v>
      </c>
      <c r="AP4" s="1058" t="s">
        <v>2293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2289</v>
      </c>
      <c r="T6" s="16"/>
      <c r="U6" s="1058" t="s">
        <v>741</v>
      </c>
      <c r="V6" s="1058" t="s">
        <v>742</v>
      </c>
      <c r="W6" s="1058" t="s">
        <v>742</v>
      </c>
      <c r="X6" s="1058" t="s">
        <v>742</v>
      </c>
      <c r="Y6" s="1058" t="s">
        <v>743</v>
      </c>
      <c r="Z6" s="1058" t="s">
        <v>744</v>
      </c>
      <c r="AA6" s="1058" t="s">
        <v>744</v>
      </c>
      <c r="AB6" s="1058" t="s">
        <v>745</v>
      </c>
      <c r="AC6" s="1058" t="s">
        <v>746</v>
      </c>
      <c r="AD6" s="1058" t="s">
        <v>2290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2288</v>
      </c>
      <c r="BP6" s="1058" t="s">
        <v>2288</v>
      </c>
      <c r="BQ6" s="1058" t="s">
        <v>2288</v>
      </c>
      <c r="BR6" s="1058" t="s">
        <v>2288</v>
      </c>
      <c r="BS6" s="1058" t="s">
        <v>2288</v>
      </c>
      <c r="BT6" s="1058" t="s">
        <v>2288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1585</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2222</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2288</v>
      </c>
      <c r="IX6" s="1058" t="s">
        <v>2288</v>
      </c>
      <c r="IY6" s="1058" t="s">
        <v>2288</v>
      </c>
      <c r="IZ6" s="1058" t="s">
        <v>2288</v>
      </c>
      <c r="JA6" s="1058" t="s">
        <v>2288</v>
      </c>
      <c r="JB6" s="1058" t="s">
        <v>2288</v>
      </c>
      <c r="JC6" s="1058" t="s">
        <v>2288</v>
      </c>
      <c r="JD6" s="1058" t="s">
        <v>2288</v>
      </c>
      <c r="JE6" s="1058" t="s">
        <v>2288</v>
      </c>
      <c r="JF6" s="1058" t="s">
        <v>2288</v>
      </c>
      <c r="JG6" s="1058" t="s">
        <v>2288</v>
      </c>
      <c r="JH6" s="1058" t="s">
        <v>2288</v>
      </c>
      <c r="JI6" s="1058" t="s">
        <v>2288</v>
      </c>
      <c r="JJ6" s="1058" t="s">
        <v>2288</v>
      </c>
      <c r="JK6" s="1058" t="s">
        <v>2288</v>
      </c>
      <c r="JL6" s="1058" t="s">
        <v>2288</v>
      </c>
      <c r="JM6" s="1058" t="s">
        <v>2288</v>
      </c>
      <c r="JN6" s="1058" t="s">
        <v>2288</v>
      </c>
      <c r="JO6" s="1058" t="s">
        <v>2288</v>
      </c>
      <c r="JP6" s="1058" t="s">
        <v>2288</v>
      </c>
      <c r="JQ6" s="1058" t="s">
        <v>2288</v>
      </c>
      <c r="JR6" s="1058" t="s">
        <v>2288</v>
      </c>
      <c r="JS6" s="1058" t="s">
        <v>2288</v>
      </c>
      <c r="JT6" s="1058" t="s">
        <v>2288</v>
      </c>
      <c r="JU6" s="1058" t="s">
        <v>2288</v>
      </c>
      <c r="JV6" s="1058" t="s">
        <v>2288</v>
      </c>
      <c r="JW6" s="1058" t="s">
        <v>2288</v>
      </c>
      <c r="JX6" s="1058" t="s">
        <v>2288</v>
      </c>
      <c r="JY6" s="1058" t="s">
        <v>2288</v>
      </c>
      <c r="JZ6" s="1058" t="s">
        <v>2288</v>
      </c>
      <c r="KA6" s="1058" t="s">
        <v>2288</v>
      </c>
      <c r="KB6" s="1058" t="s">
        <v>2288</v>
      </c>
      <c r="KC6" s="1058" t="s">
        <v>2288</v>
      </c>
      <c r="KD6" s="1058" t="s">
        <v>2288</v>
      </c>
      <c r="KE6" s="1058" t="s">
        <v>2288</v>
      </c>
      <c r="KF6" s="1058" t="s">
        <v>2288</v>
      </c>
      <c r="KG6" s="1058" t="s">
        <v>2288</v>
      </c>
      <c r="KH6" s="1058" t="s">
        <v>2288</v>
      </c>
      <c r="KI6" s="1058" t="s">
        <v>2288</v>
      </c>
      <c r="KJ6" s="1058" t="s">
        <v>2288</v>
      </c>
      <c r="KK6" s="1058" t="s">
        <v>2288</v>
      </c>
      <c r="KL6" s="1058" t="s">
        <v>2288</v>
      </c>
      <c r="KM6" s="1058" t="s">
        <v>2288</v>
      </c>
      <c r="KN6" s="1058" t="s">
        <v>2288</v>
      </c>
      <c r="KO6" s="1058" t="s">
        <v>2288</v>
      </c>
      <c r="KP6" s="1058" t="s">
        <v>2288</v>
      </c>
      <c r="KQ6" s="1058" t="s">
        <v>2288</v>
      </c>
      <c r="KR6" s="1058" t="s">
        <v>2288</v>
      </c>
      <c r="KS6" s="1058" t="s">
        <v>2288</v>
      </c>
      <c r="KT6" s="1058" t="s">
        <v>2288</v>
      </c>
      <c r="KU6" s="1058" t="s">
        <v>2288</v>
      </c>
      <c r="KV6" s="1058" t="s">
        <v>2288</v>
      </c>
      <c r="KW6" s="1058" t="s">
        <v>2288</v>
      </c>
      <c r="KX6" s="1058" t="s">
        <v>2288</v>
      </c>
      <c r="KY6" s="1058" t="s">
        <v>2288</v>
      </c>
      <c r="KZ6" s="1058" t="s">
        <v>2288</v>
      </c>
      <c r="LA6" s="1058" t="s">
        <v>2288</v>
      </c>
      <c r="LB6" s="1058" t="s">
        <v>2288</v>
      </c>
      <c r="LC6" s="1058" t="s">
        <v>2288</v>
      </c>
      <c r="LD6" s="1058" t="s">
        <v>2288</v>
      </c>
      <c r="LE6" s="1058" t="s">
        <v>2288</v>
      </c>
      <c r="LF6" s="1058" t="s">
        <v>2288</v>
      </c>
      <c r="LG6" s="1058" t="s">
        <v>2288</v>
      </c>
      <c r="LH6" s="1058" t="s">
        <v>2288</v>
      </c>
      <c r="LI6" s="1058" t="s">
        <v>2288</v>
      </c>
      <c r="LJ6" s="1058" t="s">
        <v>2288</v>
      </c>
      <c r="LK6" s="1058" t="s">
        <v>2288</v>
      </c>
      <c r="LL6" s="1058" t="s">
        <v>2288</v>
      </c>
      <c r="LM6" s="1058" t="s">
        <v>2288</v>
      </c>
      <c r="LN6" s="1058" t="s">
        <v>2288</v>
      </c>
      <c r="LO6" s="1058" t="s">
        <v>2288</v>
      </c>
      <c r="LP6" s="1058" t="s">
        <v>2288</v>
      </c>
      <c r="LQ6" s="1058" t="s">
        <v>2288</v>
      </c>
      <c r="LR6" s="1058" t="s">
        <v>2288</v>
      </c>
      <c r="LS6" s="1058" t="s">
        <v>2288</v>
      </c>
      <c r="LT6" s="1058" t="s">
        <v>2288</v>
      </c>
      <c r="LU6" s="1058" t="s">
        <v>2288</v>
      </c>
      <c r="LV6" s="1058" t="s">
        <v>2288</v>
      </c>
      <c r="LW6" s="1058" t="s">
        <v>2288</v>
      </c>
      <c r="LX6" s="1058" t="s">
        <v>2288</v>
      </c>
      <c r="LY6" s="1058" t="s">
        <v>2288</v>
      </c>
      <c r="LZ6" s="1058" t="s">
        <v>2288</v>
      </c>
      <c r="MA6" s="1058" t="s">
        <v>2288</v>
      </c>
      <c r="MB6" s="1058" t="s">
        <v>2288</v>
      </c>
      <c r="MC6" s="1058" t="s">
        <v>2288</v>
      </c>
      <c r="MD6" s="1058" t="s">
        <v>2288</v>
      </c>
      <c r="ME6" s="1058" t="s">
        <v>2288</v>
      </c>
      <c r="MF6" s="1058" t="s">
        <v>2288</v>
      </c>
      <c r="MG6" s="1058" t="s">
        <v>2288</v>
      </c>
      <c r="MH6" s="1058" t="s">
        <v>2288</v>
      </c>
      <c r="MI6" s="1058" t="s">
        <v>2288</v>
      </c>
      <c r="MJ6" s="1058" t="s">
        <v>2288</v>
      </c>
      <c r="MK6" s="1058" t="s">
        <v>2288</v>
      </c>
      <c r="ML6" s="1058" t="s">
        <v>2288</v>
      </c>
      <c r="MM6" s="1058" t="s">
        <v>2288</v>
      </c>
      <c r="MN6" s="1058" t="s">
        <v>2288</v>
      </c>
      <c r="MO6" s="1058" t="s">
        <v>2288</v>
      </c>
      <c r="MP6" s="1058" t="s">
        <v>2288</v>
      </c>
      <c r="MQ6" s="1058" t="s">
        <v>2288</v>
      </c>
      <c r="MR6" s="1058" t="s">
        <v>2288</v>
      </c>
      <c r="MS6" s="1058" t="s">
        <v>2288</v>
      </c>
      <c r="MT6" s="1058" t="s">
        <v>2288</v>
      </c>
      <c r="MU6" s="1058" t="s">
        <v>2288</v>
      </c>
      <c r="MV6" s="1058" t="s">
        <v>2288</v>
      </c>
      <c r="MW6" s="1058" t="s">
        <v>2288</v>
      </c>
      <c r="MX6" s="1058" t="s">
        <v>2288</v>
      </c>
      <c r="MY6" s="1058" t="s">
        <v>2288</v>
      </c>
      <c r="MZ6" s="1058" t="s">
        <v>2288</v>
      </c>
      <c r="NA6" s="1058" t="s">
        <v>2288</v>
      </c>
      <c r="NB6" s="1058" t="s">
        <v>2288</v>
      </c>
      <c r="NC6" s="1058" t="s">
        <v>2288</v>
      </c>
      <c r="ND6" s="1058" t="s">
        <v>2288</v>
      </c>
      <c r="NE6" s="1058" t="s">
        <v>2288</v>
      </c>
      <c r="NF6" s="1058" t="s">
        <v>2288</v>
      </c>
      <c r="NG6" s="1058" t="s">
        <v>2288</v>
      </c>
      <c r="NH6" s="1058" t="s">
        <v>2288</v>
      </c>
      <c r="NI6" s="1058" t="s">
        <v>2288</v>
      </c>
      <c r="NJ6" s="1058" t="s">
        <v>2288</v>
      </c>
      <c r="NK6" s="1058" t="s">
        <v>2288</v>
      </c>
      <c r="NL6" s="1058" t="s">
        <v>2288</v>
      </c>
      <c r="NM6" s="1058" t="s">
        <v>2288</v>
      </c>
      <c r="NN6" s="1058" t="s">
        <v>2288</v>
      </c>
      <c r="NO6" s="1058" t="s">
        <v>2288</v>
      </c>
      <c r="NP6" s="1058" t="s">
        <v>2288</v>
      </c>
      <c r="NQ6" s="1058" t="s">
        <v>2288</v>
      </c>
      <c r="NR6" s="1058" t="s">
        <v>2288</v>
      </c>
      <c r="NS6" s="1058" t="s">
        <v>2288</v>
      </c>
      <c r="NT6" s="1058" t="s">
        <v>2288</v>
      </c>
      <c r="NU6" s="1058" t="s">
        <v>2288</v>
      </c>
      <c r="NV6" s="1058" t="s">
        <v>2288</v>
      </c>
      <c r="NW6" s="1058" t="s">
        <v>2288</v>
      </c>
      <c r="NX6" s="1058" t="s">
        <v>2288</v>
      </c>
      <c r="NY6" s="1058" t="s">
        <v>2288</v>
      </c>
      <c r="NZ6" s="1058" t="s">
        <v>2288</v>
      </c>
      <c r="OA6" s="1058" t="s">
        <v>2288</v>
      </c>
      <c r="OB6" s="1058" t="s">
        <v>2288</v>
      </c>
      <c r="OC6" s="1058" t="s">
        <v>2288</v>
      </c>
      <c r="OD6" s="1058" t="s">
        <v>2288</v>
      </c>
      <c r="OE6" s="1058" t="s">
        <v>2288</v>
      </c>
      <c r="OF6" s="1058" t="s">
        <v>2288</v>
      </c>
      <c r="OG6" s="1058" t="s">
        <v>2288</v>
      </c>
      <c r="OH6" s="1058" t="s">
        <v>2288</v>
      </c>
      <c r="OI6" s="1058" t="s">
        <v>2288</v>
      </c>
      <c r="OJ6" s="1058" t="s">
        <v>2288</v>
      </c>
      <c r="OK6" s="1058" t="s">
        <v>2288</v>
      </c>
      <c r="OL6" s="1058" t="s">
        <v>2288</v>
      </c>
      <c r="OM6" s="1058" t="s">
        <v>2288</v>
      </c>
      <c r="ON6" s="1058" t="s">
        <v>2288</v>
      </c>
      <c r="OO6" s="1058" t="s">
        <v>2288</v>
      </c>
      <c r="OP6" s="1058" t="s">
        <v>2288</v>
      </c>
      <c r="OQ6" s="1058" t="s">
        <v>2288</v>
      </c>
      <c r="OR6" s="1058" t="s">
        <v>2288</v>
      </c>
      <c r="OS6" s="1058" t="s">
        <v>2288</v>
      </c>
      <c r="OT6" s="1058" t="s">
        <v>2288</v>
      </c>
      <c r="OU6" s="1058" t="s">
        <v>2288</v>
      </c>
      <c r="OV6" s="1058" t="s">
        <v>2288</v>
      </c>
      <c r="OW6" s="1058" t="s">
        <v>2288</v>
      </c>
      <c r="OX6" s="1058" t="s">
        <v>2288</v>
      </c>
      <c r="OY6" s="1058" t="s">
        <v>2288</v>
      </c>
      <c r="OZ6" s="1058" t="s">
        <v>2288</v>
      </c>
      <c r="PA6" s="1058" t="s">
        <v>2288</v>
      </c>
      <c r="PB6" s="1058" t="s">
        <v>2288</v>
      </c>
      <c r="PC6" s="1058" t="s">
        <v>2288</v>
      </c>
      <c r="PD6" s="1058" t="s">
        <v>2288</v>
      </c>
      <c r="PE6" s="1058" t="s">
        <v>2288</v>
      </c>
      <c r="PF6" s="1058" t="s">
        <v>2288</v>
      </c>
      <c r="PG6" s="1058" t="s">
        <v>2288</v>
      </c>
      <c r="PH6" s="1058" t="s">
        <v>2288</v>
      </c>
      <c r="PI6" s="1058" t="s">
        <v>2288</v>
      </c>
      <c r="PJ6" s="1058" t="s">
        <v>2288</v>
      </c>
      <c r="PK6" s="1058" t="s">
        <v>2288</v>
      </c>
      <c r="PL6" s="1058" t="s">
        <v>2288</v>
      </c>
      <c r="PM6" s="1058" t="s">
        <v>2288</v>
      </c>
      <c r="PN6" s="1058" t="s">
        <v>2288</v>
      </c>
      <c r="PO6" s="1058" t="s">
        <v>2288</v>
      </c>
      <c r="PP6" s="1058" t="s">
        <v>2288</v>
      </c>
      <c r="PQ6" s="1058" t="s">
        <v>2288</v>
      </c>
      <c r="PR6" s="1058" t="s">
        <v>2288</v>
      </c>
      <c r="PS6" s="1058" t="s">
        <v>2288</v>
      </c>
      <c r="PT6" s="1058" t="s">
        <v>2288</v>
      </c>
      <c r="PU6" s="1058" t="s">
        <v>2288</v>
      </c>
      <c r="PV6" s="1058" t="s">
        <v>2288</v>
      </c>
      <c r="PW6" s="1058" t="s">
        <v>2288</v>
      </c>
      <c r="PX6" s="1058" t="s">
        <v>2288</v>
      </c>
      <c r="PY6" s="1058" t="s">
        <v>2288</v>
      </c>
      <c r="PZ6" s="1058" t="s">
        <v>2288</v>
      </c>
      <c r="QA6" s="1058" t="s">
        <v>2288</v>
      </c>
      <c r="QB6" s="1058" t="s">
        <v>2288</v>
      </c>
      <c r="QC6" s="1058" t="s">
        <v>2288</v>
      </c>
      <c r="QD6" s="1058" t="s">
        <v>2288</v>
      </c>
      <c r="QE6" s="1058" t="s">
        <v>2288</v>
      </c>
      <c r="QF6" s="1058" t="s">
        <v>2288</v>
      </c>
      <c r="QG6" s="1058" t="s">
        <v>2288</v>
      </c>
      <c r="QH6" s="1058" t="s">
        <v>2288</v>
      </c>
      <c r="QI6" s="1058" t="s">
        <v>2288</v>
      </c>
      <c r="QJ6" s="1058" t="s">
        <v>2288</v>
      </c>
      <c r="QK6" s="1058" t="s">
        <v>2288</v>
      </c>
      <c r="QL6" s="1058" t="s">
        <v>2288</v>
      </c>
      <c r="QM6" s="1058" t="s">
        <v>2288</v>
      </c>
      <c r="QN6" s="1058" t="s">
        <v>2288</v>
      </c>
      <c r="QO6" s="1058" t="s">
        <v>2288</v>
      </c>
      <c r="QP6" s="1058" t="s">
        <v>2288</v>
      </c>
      <c r="QQ6" s="1058" t="s">
        <v>2288</v>
      </c>
      <c r="QR6" s="1058" t="s">
        <v>2288</v>
      </c>
      <c r="QS6" s="1058" t="s">
        <v>2288</v>
      </c>
      <c r="QT6" s="1058" t="s">
        <v>2288</v>
      </c>
      <c r="QU6" s="1058" t="s">
        <v>2288</v>
      </c>
      <c r="QV6" s="1058" t="s">
        <v>2288</v>
      </c>
      <c r="QW6" s="1058" t="s">
        <v>2288</v>
      </c>
      <c r="QX6" s="1058" t="s">
        <v>2288</v>
      </c>
      <c r="QY6" s="1058" t="s">
        <v>2288</v>
      </c>
      <c r="QZ6" s="1058" t="s">
        <v>2288</v>
      </c>
      <c r="RA6" s="1058" t="s">
        <v>2288</v>
      </c>
      <c r="RB6" s="1058" t="s">
        <v>2288</v>
      </c>
      <c r="RC6" s="1058" t="s">
        <v>2288</v>
      </c>
      <c r="RD6" s="1058" t="s">
        <v>2288</v>
      </c>
      <c r="RE6" s="1058" t="s">
        <v>2288</v>
      </c>
      <c r="RF6" s="1058" t="s">
        <v>2288</v>
      </c>
      <c r="RG6" s="1058" t="s">
        <v>2288</v>
      </c>
      <c r="RH6" s="1058" t="s">
        <v>2288</v>
      </c>
      <c r="RI6" s="1058" t="s">
        <v>2288</v>
      </c>
      <c r="RJ6" s="1058" t="s">
        <v>2288</v>
      </c>
      <c r="RK6" s="1058" t="s">
        <v>2288</v>
      </c>
      <c r="RL6" s="1058" t="s">
        <v>2288</v>
      </c>
      <c r="RM6" s="1058" t="s">
        <v>2288</v>
      </c>
      <c r="RN6" s="1058" t="s">
        <v>2288</v>
      </c>
      <c r="RO6" s="1058" t="s">
        <v>2288</v>
      </c>
      <c r="RP6" s="1058" t="s">
        <v>2288</v>
      </c>
      <c r="RQ6" s="1058" t="s">
        <v>2288</v>
      </c>
      <c r="RR6" s="1058" t="s">
        <v>2288</v>
      </c>
      <c r="RS6" s="1058" t="s">
        <v>2288</v>
      </c>
      <c r="RT6" s="1058" t="s">
        <v>2288</v>
      </c>
      <c r="RU6" s="1058" t="s">
        <v>2288</v>
      </c>
      <c r="RV6" s="1058" t="s">
        <v>2288</v>
      </c>
      <c r="RW6" s="1058" t="s">
        <v>2288</v>
      </c>
      <c r="RX6" s="1058" t="s">
        <v>2288</v>
      </c>
      <c r="RY6" s="1058" t="s">
        <v>2288</v>
      </c>
      <c r="RZ6" s="1058" t="s">
        <v>2288</v>
      </c>
      <c r="SA6" s="1058" t="s">
        <v>2288</v>
      </c>
      <c r="SB6" s="1058" t="s">
        <v>2288</v>
      </c>
      <c r="SC6" s="1058" t="s">
        <v>2288</v>
      </c>
      <c r="SD6" s="1058" t="s">
        <v>2288</v>
      </c>
      <c r="SE6" s="1058" t="s">
        <v>2288</v>
      </c>
      <c r="SF6" s="1058" t="s">
        <v>2288</v>
      </c>
      <c r="SG6" s="1058" t="s">
        <v>2288</v>
      </c>
      <c r="SH6" s="1058" t="s">
        <v>2288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2065</v>
      </c>
      <c r="B9" s="70">
        <v>1</v>
      </c>
      <c r="C9" s="70">
        <v>1</v>
      </c>
      <c r="D9" s="70">
        <v>1</v>
      </c>
      <c r="E9" s="70">
        <v>1990</v>
      </c>
      <c r="F9" s="70" t="s">
        <v>787</v>
      </c>
      <c r="G9" s="1073" t="s">
        <v>2066</v>
      </c>
      <c r="H9" s="70" t="s">
        <v>2067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2068</v>
      </c>
      <c r="B10" s="70">
        <v>2</v>
      </c>
      <c r="C10" s="70">
        <v>2</v>
      </c>
      <c r="D10" s="70">
        <v>1</v>
      </c>
      <c r="E10" s="70">
        <v>2005</v>
      </c>
      <c r="F10" s="70" t="s">
        <v>789</v>
      </c>
      <c r="G10" s="1073" t="s">
        <v>2066</v>
      </c>
      <c r="H10" s="70" t="s">
        <v>2067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2069</v>
      </c>
      <c r="B11" s="70">
        <v>3</v>
      </c>
      <c r="C11" s="70">
        <v>3</v>
      </c>
      <c r="D11" s="70">
        <v>1</v>
      </c>
      <c r="E11" s="70">
        <v>2006</v>
      </c>
      <c r="F11" s="70" t="s">
        <v>790</v>
      </c>
      <c r="G11" s="1073" t="s">
        <v>2066</v>
      </c>
      <c r="H11" s="70" t="s">
        <v>2067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2070</v>
      </c>
      <c r="B12" s="70">
        <v>4</v>
      </c>
      <c r="C12" s="70">
        <v>4</v>
      </c>
      <c r="D12" s="70">
        <v>1</v>
      </c>
      <c r="E12" s="70">
        <v>2007</v>
      </c>
      <c r="F12" s="70" t="s">
        <v>791</v>
      </c>
      <c r="G12" s="1073" t="s">
        <v>2066</v>
      </c>
      <c r="H12" s="70" t="s">
        <v>2067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2071</v>
      </c>
      <c r="B13" s="70">
        <v>5</v>
      </c>
      <c r="C13" s="70">
        <v>5</v>
      </c>
      <c r="D13" s="70">
        <v>1</v>
      </c>
      <c r="E13" s="70">
        <v>2008</v>
      </c>
      <c r="F13" s="70" t="s">
        <v>792</v>
      </c>
      <c r="G13" s="1073" t="s">
        <v>2066</v>
      </c>
      <c r="H13" s="70" t="s">
        <v>2067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2072</v>
      </c>
      <c r="B14" s="70">
        <v>6</v>
      </c>
      <c r="C14" s="70">
        <v>6</v>
      </c>
      <c r="D14" s="70">
        <v>1</v>
      </c>
      <c r="E14" s="70">
        <v>2009</v>
      </c>
      <c r="F14" s="70" t="s">
        <v>176</v>
      </c>
      <c r="G14" s="1073" t="s">
        <v>2066</v>
      </c>
      <c r="H14" s="70" t="s">
        <v>2067</v>
      </c>
      <c r="I14" s="1066"/>
      <c r="J14" s="73">
        <v>0</v>
      </c>
      <c r="K14" s="73">
        <v>0</v>
      </c>
      <c r="L14" s="73">
        <v>0</v>
      </c>
      <c r="M14" s="73">
        <v>0</v>
      </c>
      <c r="N14" s="73">
        <v>0</v>
      </c>
      <c r="O14" s="73">
        <v>0</v>
      </c>
      <c r="P14" s="73">
        <v>0</v>
      </c>
      <c r="Q14" s="73">
        <v>0</v>
      </c>
      <c r="R14" s="73">
        <v>0</v>
      </c>
      <c r="S14" s="73">
        <v>0</v>
      </c>
      <c r="T14" s="73">
        <v>5.31</v>
      </c>
      <c r="U14" s="73">
        <v>0</v>
      </c>
      <c r="V14" s="73">
        <v>0</v>
      </c>
      <c r="W14" s="73">
        <v>0</v>
      </c>
      <c r="X14" s="73">
        <v>0</v>
      </c>
      <c r="Y14" s="73">
        <v>2.9790000000000001</v>
      </c>
      <c r="Z14" s="73">
        <v>0</v>
      </c>
      <c r="AA14" s="73">
        <v>4.18</v>
      </c>
      <c r="AB14" s="73">
        <v>0</v>
      </c>
      <c r="AC14" s="73">
        <v>0</v>
      </c>
      <c r="AD14" s="73">
        <v>0</v>
      </c>
      <c r="AE14" s="73">
        <v>79</v>
      </c>
      <c r="AF14" s="73">
        <v>0</v>
      </c>
      <c r="AG14" s="73">
        <v>0</v>
      </c>
      <c r="AH14" s="73">
        <v>0</v>
      </c>
      <c r="AI14" s="73">
        <v>0</v>
      </c>
      <c r="AJ14" s="73">
        <v>0</v>
      </c>
      <c r="AK14" s="73">
        <v>0</v>
      </c>
      <c r="AL14" s="73">
        <v>0</v>
      </c>
      <c r="AM14" s="73">
        <v>0</v>
      </c>
      <c r="AN14" s="73">
        <v>0</v>
      </c>
      <c r="AO14" s="73">
        <v>0</v>
      </c>
      <c r="AP14" s="73">
        <v>0</v>
      </c>
      <c r="AQ14" s="73">
        <v>0</v>
      </c>
      <c r="AR14" s="73">
        <v>0</v>
      </c>
      <c r="AS14" s="73">
        <v>53.497</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22.35</v>
      </c>
      <c r="BN14" s="73">
        <v>0</v>
      </c>
      <c r="BO14" s="73">
        <v>0</v>
      </c>
      <c r="BP14" s="73">
        <v>0</v>
      </c>
      <c r="BQ14" s="73">
        <v>0</v>
      </c>
      <c r="BR14" s="73">
        <v>0</v>
      </c>
      <c r="BS14" s="73">
        <v>0</v>
      </c>
      <c r="BT14" s="73">
        <v>0</v>
      </c>
      <c r="BU14" s="73">
        <v>0</v>
      </c>
      <c r="BV14" s="73">
        <v>0</v>
      </c>
      <c r="BW14" s="73">
        <v>0</v>
      </c>
      <c r="BX14" s="73">
        <v>0</v>
      </c>
      <c r="BY14" s="73">
        <v>0</v>
      </c>
      <c r="BZ14" s="73">
        <v>8.14</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64.55</v>
      </c>
      <c r="CT14" s="73">
        <v>0</v>
      </c>
      <c r="CU14" s="73">
        <v>0</v>
      </c>
      <c r="CV14" s="73">
        <v>0</v>
      </c>
      <c r="CW14" s="73">
        <v>3.42</v>
      </c>
      <c r="CX14" s="73">
        <v>0</v>
      </c>
      <c r="CY14" s="73">
        <v>0</v>
      </c>
      <c r="CZ14" s="73">
        <v>0</v>
      </c>
      <c r="DA14" s="73">
        <v>0</v>
      </c>
      <c r="DB14" s="73">
        <v>0</v>
      </c>
      <c r="DC14" s="73">
        <v>4.72</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5.31</v>
      </c>
      <c r="DV14" s="73">
        <v>0</v>
      </c>
      <c r="DW14" s="73">
        <v>0</v>
      </c>
      <c r="DX14" s="73">
        <v>0</v>
      </c>
      <c r="DY14" s="73">
        <v>0</v>
      </c>
      <c r="DZ14" s="73">
        <v>2.9790000000000001</v>
      </c>
      <c r="EA14" s="73">
        <v>0</v>
      </c>
      <c r="EB14" s="73">
        <v>4.18</v>
      </c>
      <c r="EC14" s="73">
        <v>0</v>
      </c>
      <c r="ED14" s="73">
        <v>0</v>
      </c>
      <c r="EE14" s="73">
        <v>0</v>
      </c>
      <c r="EF14" s="73">
        <v>79</v>
      </c>
      <c r="EG14" s="73">
        <v>0</v>
      </c>
      <c r="EH14" s="73">
        <v>0</v>
      </c>
      <c r="EI14" s="73">
        <v>0</v>
      </c>
      <c r="EJ14" s="73">
        <v>0</v>
      </c>
      <c r="EK14" s="73">
        <v>0</v>
      </c>
      <c r="EL14" s="73">
        <v>0</v>
      </c>
      <c r="EM14" s="73">
        <v>0</v>
      </c>
      <c r="EN14" s="73">
        <v>0</v>
      </c>
      <c r="EO14" s="73">
        <v>0</v>
      </c>
      <c r="EP14" s="73">
        <v>0</v>
      </c>
      <c r="EQ14" s="73">
        <v>0</v>
      </c>
      <c r="ER14" s="73">
        <v>0</v>
      </c>
      <c r="ES14" s="73">
        <v>0</v>
      </c>
      <c r="ET14" s="73">
        <v>53.497</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22.35</v>
      </c>
      <c r="FO14" s="73">
        <v>0</v>
      </c>
      <c r="FP14" s="73">
        <v>0</v>
      </c>
      <c r="FQ14" s="73">
        <v>0</v>
      </c>
      <c r="FR14" s="73">
        <v>0</v>
      </c>
      <c r="FS14" s="73">
        <v>0</v>
      </c>
      <c r="FT14" s="73">
        <v>0</v>
      </c>
      <c r="FU14" s="73">
        <v>0</v>
      </c>
      <c r="FV14" s="73">
        <v>0</v>
      </c>
      <c r="FW14" s="73">
        <v>0</v>
      </c>
      <c r="FX14" s="73">
        <v>0</v>
      </c>
      <c r="FY14" s="73">
        <v>0</v>
      </c>
      <c r="FZ14" s="73">
        <v>0</v>
      </c>
      <c r="GA14" s="73">
        <v>8.14</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64.55</v>
      </c>
      <c r="GU14" s="73">
        <v>0</v>
      </c>
      <c r="GV14" s="73">
        <v>0</v>
      </c>
      <c r="GW14" s="73">
        <v>0</v>
      </c>
      <c r="GX14" s="73">
        <v>3.42</v>
      </c>
      <c r="GY14" s="73">
        <v>0</v>
      </c>
      <c r="GZ14" s="73">
        <v>0</v>
      </c>
      <c r="HA14" s="73">
        <v>0</v>
      </c>
      <c r="HB14" s="73">
        <v>0</v>
      </c>
      <c r="HC14" s="73">
        <v>0</v>
      </c>
      <c r="HD14" s="73">
        <v>4.72</v>
      </c>
      <c r="HE14" s="73">
        <v>0</v>
      </c>
      <c r="HF14" s="73">
        <v>0</v>
      </c>
      <c r="HG14" s="73">
        <v>0</v>
      </c>
      <c r="HH14" s="73">
        <v>0</v>
      </c>
      <c r="HI14" s="73">
        <v>0</v>
      </c>
      <c r="HJ14" s="73">
        <v>0</v>
      </c>
      <c r="HK14" s="73">
        <v>91.468999999999994</v>
      </c>
      <c r="HL14" s="73">
        <v>53.497</v>
      </c>
      <c r="HM14" s="73">
        <v>0</v>
      </c>
      <c r="HN14" s="73">
        <v>0</v>
      </c>
      <c r="HO14" s="73">
        <v>22.35</v>
      </c>
      <c r="HP14" s="73">
        <v>0</v>
      </c>
      <c r="HQ14" s="73">
        <v>8.14</v>
      </c>
      <c r="HR14" s="73">
        <v>0</v>
      </c>
      <c r="HS14" s="73">
        <v>0</v>
      </c>
      <c r="HT14" s="73">
        <v>0</v>
      </c>
      <c r="HU14" s="73">
        <v>0</v>
      </c>
      <c r="HV14" s="73">
        <v>0</v>
      </c>
      <c r="HW14" s="73">
        <v>0</v>
      </c>
      <c r="HX14" s="73">
        <v>67.97</v>
      </c>
      <c r="HY14" s="73">
        <v>4.72</v>
      </c>
      <c r="HZ14" s="73">
        <v>0</v>
      </c>
      <c r="IA14" s="73">
        <v>0</v>
      </c>
      <c r="IB14" s="73">
        <v>0</v>
      </c>
      <c r="IC14" s="73">
        <v>0</v>
      </c>
      <c r="ID14" s="73">
        <v>0</v>
      </c>
      <c r="IE14" s="73">
        <v>0</v>
      </c>
      <c r="IF14" s="73">
        <v>91.468999999999994</v>
      </c>
      <c r="IG14" s="73">
        <v>53.497</v>
      </c>
      <c r="IH14" s="73">
        <v>0</v>
      </c>
      <c r="II14" s="73">
        <v>0</v>
      </c>
      <c r="IJ14" s="73">
        <v>22.35</v>
      </c>
      <c r="IK14" s="73">
        <v>0</v>
      </c>
      <c r="IL14" s="73">
        <v>8.14</v>
      </c>
      <c r="IM14" s="73">
        <v>0</v>
      </c>
      <c r="IN14" s="73">
        <v>0</v>
      </c>
      <c r="IO14" s="73">
        <v>0</v>
      </c>
      <c r="IP14" s="73">
        <v>0</v>
      </c>
      <c r="IQ14" s="73">
        <v>0</v>
      </c>
      <c r="IR14" s="73">
        <v>0</v>
      </c>
      <c r="IS14" s="73">
        <v>67.97</v>
      </c>
      <c r="IT14" s="73">
        <v>4.72</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1</v>
      </c>
      <c r="JM14" s="71">
        <v>0</v>
      </c>
      <c r="JN14" s="71">
        <v>1</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1</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1</v>
      </c>
      <c r="NN14" s="71">
        <v>0</v>
      </c>
      <c r="NO14" s="71">
        <v>1</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1</v>
      </c>
      <c r="QL14" s="71">
        <v>0</v>
      </c>
      <c r="QM14" s="71">
        <v>0</v>
      </c>
      <c r="QN14" s="71">
        <v>0</v>
      </c>
      <c r="QO14" s="71">
        <v>0</v>
      </c>
      <c r="QP14" s="71">
        <v>0</v>
      </c>
      <c r="QQ14" s="71">
        <v>1</v>
      </c>
      <c r="QR14" s="71">
        <v>0</v>
      </c>
      <c r="QS14" s="71">
        <v>0</v>
      </c>
      <c r="QT14" s="71">
        <v>0</v>
      </c>
      <c r="QU14" s="71">
        <v>0</v>
      </c>
      <c r="QV14" s="71">
        <v>0</v>
      </c>
      <c r="QW14" s="71">
        <v>0</v>
      </c>
      <c r="QX14" s="71">
        <v>4</v>
      </c>
      <c r="QY14" s="71">
        <v>2</v>
      </c>
      <c r="QZ14" s="71">
        <v>0</v>
      </c>
      <c r="RA14" s="71">
        <v>0</v>
      </c>
      <c r="RB14" s="71">
        <v>3</v>
      </c>
      <c r="RC14" s="71">
        <v>0</v>
      </c>
      <c r="RD14" s="71">
        <v>2</v>
      </c>
      <c r="RE14" s="71">
        <v>0</v>
      </c>
      <c r="RF14" s="71">
        <v>0</v>
      </c>
      <c r="RG14" s="71">
        <v>0</v>
      </c>
      <c r="RH14" s="71">
        <v>0</v>
      </c>
      <c r="RI14" s="71">
        <v>0</v>
      </c>
      <c r="RJ14" s="71">
        <v>0</v>
      </c>
      <c r="RK14" s="71">
        <v>2</v>
      </c>
      <c r="RL14" s="71">
        <v>1</v>
      </c>
      <c r="RM14" s="71">
        <v>0</v>
      </c>
      <c r="RN14" s="71">
        <v>0</v>
      </c>
      <c r="RO14" s="71">
        <v>0</v>
      </c>
      <c r="RP14" s="71">
        <v>0</v>
      </c>
      <c r="RQ14" s="71">
        <v>0</v>
      </c>
      <c r="RR14" s="71">
        <v>0</v>
      </c>
      <c r="RS14" s="71">
        <v>4</v>
      </c>
      <c r="RT14" s="71">
        <v>2</v>
      </c>
      <c r="RU14" s="71">
        <v>0</v>
      </c>
      <c r="RV14" s="71">
        <v>0</v>
      </c>
      <c r="RW14" s="71">
        <v>3</v>
      </c>
      <c r="RX14" s="71">
        <v>0</v>
      </c>
      <c r="RY14" s="71">
        <v>2</v>
      </c>
      <c r="RZ14" s="71">
        <v>0</v>
      </c>
      <c r="SA14" s="71">
        <v>0</v>
      </c>
      <c r="SB14" s="71">
        <v>0</v>
      </c>
      <c r="SC14" s="71">
        <v>0</v>
      </c>
      <c r="SD14" s="71">
        <v>0</v>
      </c>
      <c r="SE14" s="71">
        <v>0</v>
      </c>
      <c r="SF14" s="71">
        <v>2</v>
      </c>
      <c r="SG14" s="71">
        <v>1</v>
      </c>
      <c r="SH14" s="71">
        <v>0</v>
      </c>
    </row>
    <row r="15" spans="1:503">
      <c r="A15" s="16" t="s">
        <v>2073</v>
      </c>
      <c r="B15" s="70">
        <v>7</v>
      </c>
      <c r="C15" s="70">
        <v>7</v>
      </c>
      <c r="D15" s="70">
        <v>1</v>
      </c>
      <c r="E15" s="70">
        <v>2010</v>
      </c>
      <c r="F15" s="70" t="s">
        <v>177</v>
      </c>
      <c r="G15" s="1073" t="s">
        <v>2066</v>
      </c>
      <c r="H15" s="70" t="s">
        <v>2067</v>
      </c>
      <c r="I15" s="1066"/>
      <c r="J15" s="73">
        <v>0</v>
      </c>
      <c r="K15" s="73">
        <v>0</v>
      </c>
      <c r="L15" s="73">
        <v>0</v>
      </c>
      <c r="M15" s="73">
        <v>0</v>
      </c>
      <c r="N15" s="73">
        <v>0</v>
      </c>
      <c r="O15" s="73">
        <v>0</v>
      </c>
      <c r="P15" s="73">
        <v>0</v>
      </c>
      <c r="Q15" s="73">
        <v>0</v>
      </c>
      <c r="R15" s="73">
        <v>0</v>
      </c>
      <c r="S15" s="73">
        <v>0</v>
      </c>
      <c r="T15" s="73">
        <v>4.26</v>
      </c>
      <c r="U15" s="73">
        <v>0</v>
      </c>
      <c r="V15" s="73">
        <v>0</v>
      </c>
      <c r="W15" s="73">
        <v>0</v>
      </c>
      <c r="X15" s="73">
        <v>0</v>
      </c>
      <c r="Y15" s="73">
        <v>3.323</v>
      </c>
      <c r="Z15" s="73">
        <v>0</v>
      </c>
      <c r="AA15" s="73">
        <v>4.5469999999999997</v>
      </c>
      <c r="AB15" s="73">
        <v>0</v>
      </c>
      <c r="AC15" s="73">
        <v>0</v>
      </c>
      <c r="AD15" s="73">
        <v>0</v>
      </c>
      <c r="AE15" s="73">
        <v>69.201999999999998</v>
      </c>
      <c r="AF15" s="73">
        <v>0</v>
      </c>
      <c r="AG15" s="73">
        <v>0</v>
      </c>
      <c r="AH15" s="73">
        <v>0</v>
      </c>
      <c r="AI15" s="73">
        <v>0</v>
      </c>
      <c r="AJ15" s="73">
        <v>0</v>
      </c>
      <c r="AK15" s="73">
        <v>0</v>
      </c>
      <c r="AL15" s="73">
        <v>0</v>
      </c>
      <c r="AM15" s="73">
        <v>0</v>
      </c>
      <c r="AN15" s="73">
        <v>0</v>
      </c>
      <c r="AO15" s="73">
        <v>0</v>
      </c>
      <c r="AP15" s="73">
        <v>0</v>
      </c>
      <c r="AQ15" s="73">
        <v>0</v>
      </c>
      <c r="AR15" s="73">
        <v>0</v>
      </c>
      <c r="AS15" s="73">
        <v>46.53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17.832000000000001</v>
      </c>
      <c r="BN15" s="73">
        <v>0</v>
      </c>
      <c r="BO15" s="73">
        <v>0</v>
      </c>
      <c r="BP15" s="73">
        <v>0</v>
      </c>
      <c r="BQ15" s="73">
        <v>0</v>
      </c>
      <c r="BR15" s="73">
        <v>0</v>
      </c>
      <c r="BS15" s="73">
        <v>0</v>
      </c>
      <c r="BT15" s="73">
        <v>0</v>
      </c>
      <c r="BU15" s="73">
        <v>0</v>
      </c>
      <c r="BV15" s="73">
        <v>0</v>
      </c>
      <c r="BW15" s="73">
        <v>0</v>
      </c>
      <c r="BX15" s="73">
        <v>0</v>
      </c>
      <c r="BY15" s="73">
        <v>0</v>
      </c>
      <c r="BZ15" s="73">
        <v>7.4509999999999996</v>
      </c>
      <c r="CA15" s="73">
        <v>0</v>
      </c>
      <c r="CB15" s="73">
        <v>0</v>
      </c>
      <c r="CC15" s="73">
        <v>0</v>
      </c>
      <c r="CD15" s="73">
        <v>0</v>
      </c>
      <c r="CE15" s="73">
        <v>0</v>
      </c>
      <c r="CF15" s="73">
        <v>0</v>
      </c>
      <c r="CG15" s="73">
        <v>0</v>
      </c>
      <c r="CH15" s="73">
        <v>0</v>
      </c>
      <c r="CI15" s="73">
        <v>0</v>
      </c>
      <c r="CJ15" s="73">
        <v>0</v>
      </c>
      <c r="CK15" s="73">
        <v>0</v>
      </c>
      <c r="CL15" s="73">
        <v>0</v>
      </c>
      <c r="CM15" s="73">
        <v>0</v>
      </c>
      <c r="CN15" s="73">
        <v>2.605</v>
      </c>
      <c r="CO15" s="73">
        <v>0</v>
      </c>
      <c r="CP15" s="73">
        <v>0</v>
      </c>
      <c r="CQ15" s="73">
        <v>0</v>
      </c>
      <c r="CR15" s="73">
        <v>0</v>
      </c>
      <c r="CS15" s="73">
        <v>63.293999999999997</v>
      </c>
      <c r="CT15" s="73">
        <v>0</v>
      </c>
      <c r="CU15" s="73">
        <v>0</v>
      </c>
      <c r="CV15" s="73">
        <v>0</v>
      </c>
      <c r="CW15" s="73">
        <v>3.2</v>
      </c>
      <c r="CX15" s="73">
        <v>0</v>
      </c>
      <c r="CY15" s="73">
        <v>0</v>
      </c>
      <c r="CZ15" s="73">
        <v>0</v>
      </c>
      <c r="DA15" s="73">
        <v>0</v>
      </c>
      <c r="DB15" s="73">
        <v>0</v>
      </c>
      <c r="DC15" s="73">
        <v>4.5119999999999996</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4.26</v>
      </c>
      <c r="DV15" s="73">
        <v>0</v>
      </c>
      <c r="DW15" s="73">
        <v>0</v>
      </c>
      <c r="DX15" s="73">
        <v>0</v>
      </c>
      <c r="DY15" s="73">
        <v>0</v>
      </c>
      <c r="DZ15" s="73">
        <v>3.323</v>
      </c>
      <c r="EA15" s="73">
        <v>0</v>
      </c>
      <c r="EB15" s="73">
        <v>4.5469999999999997</v>
      </c>
      <c r="EC15" s="73">
        <v>0</v>
      </c>
      <c r="ED15" s="73">
        <v>0</v>
      </c>
      <c r="EE15" s="73">
        <v>0</v>
      </c>
      <c r="EF15" s="73">
        <v>69.201999999999998</v>
      </c>
      <c r="EG15" s="73">
        <v>0</v>
      </c>
      <c r="EH15" s="73">
        <v>0</v>
      </c>
      <c r="EI15" s="73">
        <v>0</v>
      </c>
      <c r="EJ15" s="73">
        <v>0</v>
      </c>
      <c r="EK15" s="73">
        <v>0</v>
      </c>
      <c r="EL15" s="73">
        <v>0</v>
      </c>
      <c r="EM15" s="73">
        <v>0</v>
      </c>
      <c r="EN15" s="73">
        <v>0</v>
      </c>
      <c r="EO15" s="73">
        <v>0</v>
      </c>
      <c r="EP15" s="73">
        <v>0</v>
      </c>
      <c r="EQ15" s="73">
        <v>0</v>
      </c>
      <c r="ER15" s="73">
        <v>0</v>
      </c>
      <c r="ES15" s="73">
        <v>0</v>
      </c>
      <c r="ET15" s="73">
        <v>46.53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17.832000000000001</v>
      </c>
      <c r="FO15" s="73">
        <v>0</v>
      </c>
      <c r="FP15" s="73">
        <v>0</v>
      </c>
      <c r="FQ15" s="73">
        <v>0</v>
      </c>
      <c r="FR15" s="73">
        <v>0</v>
      </c>
      <c r="FS15" s="73">
        <v>0</v>
      </c>
      <c r="FT15" s="73">
        <v>0</v>
      </c>
      <c r="FU15" s="73">
        <v>0</v>
      </c>
      <c r="FV15" s="73">
        <v>0</v>
      </c>
      <c r="FW15" s="73">
        <v>0</v>
      </c>
      <c r="FX15" s="73">
        <v>0</v>
      </c>
      <c r="FY15" s="73">
        <v>0</v>
      </c>
      <c r="FZ15" s="73">
        <v>0</v>
      </c>
      <c r="GA15" s="73">
        <v>7.4509999999999996</v>
      </c>
      <c r="GB15" s="73">
        <v>0</v>
      </c>
      <c r="GC15" s="73">
        <v>0</v>
      </c>
      <c r="GD15" s="73">
        <v>0</v>
      </c>
      <c r="GE15" s="73">
        <v>0</v>
      </c>
      <c r="GF15" s="73">
        <v>0</v>
      </c>
      <c r="GG15" s="73">
        <v>0</v>
      </c>
      <c r="GH15" s="73">
        <v>0</v>
      </c>
      <c r="GI15" s="73">
        <v>0</v>
      </c>
      <c r="GJ15" s="73">
        <v>0</v>
      </c>
      <c r="GK15" s="73">
        <v>0</v>
      </c>
      <c r="GL15" s="73">
        <v>0</v>
      </c>
      <c r="GM15" s="73">
        <v>0</v>
      </c>
      <c r="GN15" s="73">
        <v>0</v>
      </c>
      <c r="GO15" s="73">
        <v>2.605</v>
      </c>
      <c r="GP15" s="73">
        <v>0</v>
      </c>
      <c r="GQ15" s="73">
        <v>0</v>
      </c>
      <c r="GR15" s="73">
        <v>0</v>
      </c>
      <c r="GS15" s="73">
        <v>0</v>
      </c>
      <c r="GT15" s="73">
        <v>63.293999999999997</v>
      </c>
      <c r="GU15" s="73">
        <v>0</v>
      </c>
      <c r="GV15" s="73">
        <v>0</v>
      </c>
      <c r="GW15" s="73">
        <v>0</v>
      </c>
      <c r="GX15" s="73">
        <v>3.2</v>
      </c>
      <c r="GY15" s="73">
        <v>0</v>
      </c>
      <c r="GZ15" s="73">
        <v>0</v>
      </c>
      <c r="HA15" s="73">
        <v>0</v>
      </c>
      <c r="HB15" s="73">
        <v>0</v>
      </c>
      <c r="HC15" s="73">
        <v>0</v>
      </c>
      <c r="HD15" s="73">
        <v>4.5119999999999996</v>
      </c>
      <c r="HE15" s="73">
        <v>0</v>
      </c>
      <c r="HF15" s="73">
        <v>0</v>
      </c>
      <c r="HG15" s="73">
        <v>0</v>
      </c>
      <c r="HH15" s="73">
        <v>0</v>
      </c>
      <c r="HI15" s="73">
        <v>0</v>
      </c>
      <c r="HJ15" s="73">
        <v>0</v>
      </c>
      <c r="HK15" s="73">
        <v>81.331999999999994</v>
      </c>
      <c r="HL15" s="73">
        <v>46.53</v>
      </c>
      <c r="HM15" s="73">
        <v>0</v>
      </c>
      <c r="HN15" s="73">
        <v>0</v>
      </c>
      <c r="HO15" s="73">
        <v>17.832000000000001</v>
      </c>
      <c r="HP15" s="73">
        <v>0</v>
      </c>
      <c r="HQ15" s="73">
        <v>7.4509999999999996</v>
      </c>
      <c r="HR15" s="73">
        <v>0</v>
      </c>
      <c r="HS15" s="73">
        <v>0</v>
      </c>
      <c r="HT15" s="73">
        <v>0</v>
      </c>
      <c r="HU15" s="73">
        <v>0</v>
      </c>
      <c r="HV15" s="73">
        <v>2.605</v>
      </c>
      <c r="HW15" s="73">
        <v>0</v>
      </c>
      <c r="HX15" s="73">
        <v>66.494</v>
      </c>
      <c r="HY15" s="73">
        <v>4.5119999999999996</v>
      </c>
      <c r="HZ15" s="73">
        <v>0</v>
      </c>
      <c r="IA15" s="73">
        <v>0</v>
      </c>
      <c r="IB15" s="73">
        <v>0</v>
      </c>
      <c r="IC15" s="73">
        <v>0</v>
      </c>
      <c r="ID15" s="73">
        <v>0</v>
      </c>
      <c r="IE15" s="73">
        <v>0</v>
      </c>
      <c r="IF15" s="73">
        <v>81.331999999999994</v>
      </c>
      <c r="IG15" s="73">
        <v>46.53</v>
      </c>
      <c r="IH15" s="73">
        <v>0</v>
      </c>
      <c r="II15" s="73">
        <v>0</v>
      </c>
      <c r="IJ15" s="73">
        <v>17.832000000000001</v>
      </c>
      <c r="IK15" s="73">
        <v>0</v>
      </c>
      <c r="IL15" s="73">
        <v>7.4509999999999996</v>
      </c>
      <c r="IM15" s="73">
        <v>0</v>
      </c>
      <c r="IN15" s="73">
        <v>0</v>
      </c>
      <c r="IO15" s="73">
        <v>0</v>
      </c>
      <c r="IP15" s="73">
        <v>0</v>
      </c>
      <c r="IQ15" s="73">
        <v>2.605</v>
      </c>
      <c r="IR15" s="73">
        <v>0</v>
      </c>
      <c r="IS15" s="73">
        <v>66.494</v>
      </c>
      <c r="IT15" s="73">
        <v>4.5119999999999996</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1</v>
      </c>
      <c r="JM15" s="71">
        <v>0</v>
      </c>
      <c r="JN15" s="71">
        <v>1</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1</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1</v>
      </c>
      <c r="NN15" s="71">
        <v>0</v>
      </c>
      <c r="NO15" s="71">
        <v>1</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1</v>
      </c>
      <c r="QL15" s="71">
        <v>0</v>
      </c>
      <c r="QM15" s="71">
        <v>0</v>
      </c>
      <c r="QN15" s="71">
        <v>0</v>
      </c>
      <c r="QO15" s="71">
        <v>0</v>
      </c>
      <c r="QP15" s="71">
        <v>0</v>
      </c>
      <c r="QQ15" s="71">
        <v>1</v>
      </c>
      <c r="QR15" s="71">
        <v>0</v>
      </c>
      <c r="QS15" s="71">
        <v>0</v>
      </c>
      <c r="QT15" s="71">
        <v>0</v>
      </c>
      <c r="QU15" s="71">
        <v>0</v>
      </c>
      <c r="QV15" s="71">
        <v>0</v>
      </c>
      <c r="QW15" s="71">
        <v>0</v>
      </c>
      <c r="QX15" s="71">
        <v>4</v>
      </c>
      <c r="QY15" s="71">
        <v>2</v>
      </c>
      <c r="QZ15" s="71">
        <v>0</v>
      </c>
      <c r="RA15" s="71">
        <v>0</v>
      </c>
      <c r="RB15" s="71">
        <v>2</v>
      </c>
      <c r="RC15" s="71">
        <v>0</v>
      </c>
      <c r="RD15" s="71">
        <v>2</v>
      </c>
      <c r="RE15" s="71">
        <v>0</v>
      </c>
      <c r="RF15" s="71">
        <v>0</v>
      </c>
      <c r="RG15" s="71">
        <v>0</v>
      </c>
      <c r="RH15" s="71">
        <v>0</v>
      </c>
      <c r="RI15" s="71">
        <v>1</v>
      </c>
      <c r="RJ15" s="71">
        <v>0</v>
      </c>
      <c r="RK15" s="71">
        <v>2</v>
      </c>
      <c r="RL15" s="71">
        <v>1</v>
      </c>
      <c r="RM15" s="71">
        <v>0</v>
      </c>
      <c r="RN15" s="71">
        <v>0</v>
      </c>
      <c r="RO15" s="71">
        <v>0</v>
      </c>
      <c r="RP15" s="71">
        <v>0</v>
      </c>
      <c r="RQ15" s="71">
        <v>0</v>
      </c>
      <c r="RR15" s="71">
        <v>0</v>
      </c>
      <c r="RS15" s="71">
        <v>4</v>
      </c>
      <c r="RT15" s="71">
        <v>2</v>
      </c>
      <c r="RU15" s="71">
        <v>0</v>
      </c>
      <c r="RV15" s="71">
        <v>0</v>
      </c>
      <c r="RW15" s="71">
        <v>2</v>
      </c>
      <c r="RX15" s="71">
        <v>0</v>
      </c>
      <c r="RY15" s="71">
        <v>2</v>
      </c>
      <c r="RZ15" s="71">
        <v>0</v>
      </c>
      <c r="SA15" s="71">
        <v>0</v>
      </c>
      <c r="SB15" s="71">
        <v>0</v>
      </c>
      <c r="SC15" s="71">
        <v>0</v>
      </c>
      <c r="SD15" s="71">
        <v>1</v>
      </c>
      <c r="SE15" s="71">
        <v>0</v>
      </c>
      <c r="SF15" s="71">
        <v>2</v>
      </c>
      <c r="SG15" s="71">
        <v>1</v>
      </c>
      <c r="SH15" s="71">
        <v>0</v>
      </c>
    </row>
    <row r="16" spans="1:503">
      <c r="A16" s="16" t="s">
        <v>2074</v>
      </c>
      <c r="B16" s="70">
        <v>8</v>
      </c>
      <c r="C16" s="70">
        <v>8</v>
      </c>
      <c r="D16" s="70">
        <v>1</v>
      </c>
      <c r="E16" s="70">
        <v>2011</v>
      </c>
      <c r="F16" s="70" t="s">
        <v>178</v>
      </c>
      <c r="G16" s="1073" t="s">
        <v>2066</v>
      </c>
      <c r="H16" s="70" t="s">
        <v>2067</v>
      </c>
      <c r="I16" s="1066"/>
      <c r="J16" s="73">
        <v>0</v>
      </c>
      <c r="K16" s="73">
        <v>0</v>
      </c>
      <c r="L16" s="73">
        <v>0</v>
      </c>
      <c r="M16" s="73">
        <v>0</v>
      </c>
      <c r="N16" s="73">
        <v>0</v>
      </c>
      <c r="O16" s="73">
        <v>0</v>
      </c>
      <c r="P16" s="73">
        <v>0</v>
      </c>
      <c r="Q16" s="73">
        <v>0</v>
      </c>
      <c r="R16" s="73">
        <v>0</v>
      </c>
      <c r="S16" s="73">
        <v>0</v>
      </c>
      <c r="T16" s="73">
        <v>4.5599999999999996</v>
      </c>
      <c r="U16" s="73">
        <v>0</v>
      </c>
      <c r="V16" s="73">
        <v>0</v>
      </c>
      <c r="W16" s="73">
        <v>0</v>
      </c>
      <c r="X16" s="73">
        <v>0</v>
      </c>
      <c r="Y16" s="73">
        <v>2.851</v>
      </c>
      <c r="Z16" s="73">
        <v>0</v>
      </c>
      <c r="AA16" s="73">
        <v>4.444</v>
      </c>
      <c r="AB16" s="73">
        <v>0</v>
      </c>
      <c r="AC16" s="73">
        <v>0</v>
      </c>
      <c r="AD16" s="73">
        <v>0</v>
      </c>
      <c r="AE16" s="73">
        <v>72.242000000000004</v>
      </c>
      <c r="AF16" s="73">
        <v>0</v>
      </c>
      <c r="AG16" s="73">
        <v>0</v>
      </c>
      <c r="AH16" s="73">
        <v>0</v>
      </c>
      <c r="AI16" s="73">
        <v>0</v>
      </c>
      <c r="AJ16" s="73">
        <v>0</v>
      </c>
      <c r="AK16" s="73">
        <v>0</v>
      </c>
      <c r="AL16" s="73">
        <v>0</v>
      </c>
      <c r="AM16" s="73">
        <v>0</v>
      </c>
      <c r="AN16" s="73">
        <v>0</v>
      </c>
      <c r="AO16" s="73">
        <v>0</v>
      </c>
      <c r="AP16" s="73">
        <v>0</v>
      </c>
      <c r="AQ16" s="73">
        <v>0</v>
      </c>
      <c r="AR16" s="73">
        <v>0</v>
      </c>
      <c r="AS16" s="73">
        <v>28.846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28.646000000000001</v>
      </c>
      <c r="BN16" s="73">
        <v>0</v>
      </c>
      <c r="BO16" s="73">
        <v>0</v>
      </c>
      <c r="BP16" s="73">
        <v>0</v>
      </c>
      <c r="BQ16" s="73">
        <v>0</v>
      </c>
      <c r="BR16" s="73">
        <v>0</v>
      </c>
      <c r="BS16" s="73">
        <v>0</v>
      </c>
      <c r="BT16" s="73">
        <v>0</v>
      </c>
      <c r="BU16" s="73">
        <v>0</v>
      </c>
      <c r="BV16" s="73">
        <v>0</v>
      </c>
      <c r="BW16" s="73">
        <v>0</v>
      </c>
      <c r="BX16" s="73">
        <v>0</v>
      </c>
      <c r="BY16" s="73">
        <v>0</v>
      </c>
      <c r="BZ16" s="73">
        <v>5.7629999999999999</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66.198999999999998</v>
      </c>
      <c r="CT16" s="73">
        <v>0</v>
      </c>
      <c r="CU16" s="73">
        <v>0</v>
      </c>
      <c r="CV16" s="73">
        <v>0</v>
      </c>
      <c r="CW16" s="73">
        <v>2.83</v>
      </c>
      <c r="CX16" s="73">
        <v>0</v>
      </c>
      <c r="CY16" s="73">
        <v>0</v>
      </c>
      <c r="CZ16" s="73">
        <v>0</v>
      </c>
      <c r="DA16" s="73">
        <v>0</v>
      </c>
      <c r="DB16" s="73">
        <v>0</v>
      </c>
      <c r="DC16" s="73">
        <v>4.1210000000000004</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4.5599999999999996</v>
      </c>
      <c r="DV16" s="73">
        <v>0</v>
      </c>
      <c r="DW16" s="73">
        <v>0</v>
      </c>
      <c r="DX16" s="73">
        <v>0</v>
      </c>
      <c r="DY16" s="73">
        <v>0</v>
      </c>
      <c r="DZ16" s="73">
        <v>2.851</v>
      </c>
      <c r="EA16" s="73">
        <v>0</v>
      </c>
      <c r="EB16" s="73">
        <v>4.444</v>
      </c>
      <c r="EC16" s="73">
        <v>0</v>
      </c>
      <c r="ED16" s="73">
        <v>0</v>
      </c>
      <c r="EE16" s="73">
        <v>0</v>
      </c>
      <c r="EF16" s="73">
        <v>72.242000000000004</v>
      </c>
      <c r="EG16" s="73">
        <v>0</v>
      </c>
      <c r="EH16" s="73">
        <v>0</v>
      </c>
      <c r="EI16" s="73">
        <v>0</v>
      </c>
      <c r="EJ16" s="73">
        <v>0</v>
      </c>
      <c r="EK16" s="73">
        <v>0</v>
      </c>
      <c r="EL16" s="73">
        <v>0</v>
      </c>
      <c r="EM16" s="73">
        <v>0</v>
      </c>
      <c r="EN16" s="73">
        <v>0</v>
      </c>
      <c r="EO16" s="73">
        <v>0</v>
      </c>
      <c r="EP16" s="73">
        <v>0</v>
      </c>
      <c r="EQ16" s="73">
        <v>0</v>
      </c>
      <c r="ER16" s="73">
        <v>0</v>
      </c>
      <c r="ES16" s="73">
        <v>0</v>
      </c>
      <c r="ET16" s="73">
        <v>28.846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28.646000000000001</v>
      </c>
      <c r="FO16" s="73">
        <v>0</v>
      </c>
      <c r="FP16" s="73">
        <v>0</v>
      </c>
      <c r="FQ16" s="73">
        <v>0</v>
      </c>
      <c r="FR16" s="73">
        <v>0</v>
      </c>
      <c r="FS16" s="73">
        <v>0</v>
      </c>
      <c r="FT16" s="73">
        <v>0</v>
      </c>
      <c r="FU16" s="73">
        <v>0</v>
      </c>
      <c r="FV16" s="73">
        <v>0</v>
      </c>
      <c r="FW16" s="73">
        <v>0</v>
      </c>
      <c r="FX16" s="73">
        <v>0</v>
      </c>
      <c r="FY16" s="73">
        <v>0</v>
      </c>
      <c r="FZ16" s="73">
        <v>0</v>
      </c>
      <c r="GA16" s="73">
        <v>5.7629999999999999</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66.198999999999998</v>
      </c>
      <c r="GU16" s="73">
        <v>0</v>
      </c>
      <c r="GV16" s="73">
        <v>0</v>
      </c>
      <c r="GW16" s="73">
        <v>0</v>
      </c>
      <c r="GX16" s="73">
        <v>2.83</v>
      </c>
      <c r="GY16" s="73">
        <v>0</v>
      </c>
      <c r="GZ16" s="73">
        <v>0</v>
      </c>
      <c r="HA16" s="73">
        <v>0</v>
      </c>
      <c r="HB16" s="73">
        <v>0</v>
      </c>
      <c r="HC16" s="73">
        <v>0</v>
      </c>
      <c r="HD16" s="73">
        <v>4.1210000000000004</v>
      </c>
      <c r="HE16" s="73">
        <v>0</v>
      </c>
      <c r="HF16" s="73">
        <v>0</v>
      </c>
      <c r="HG16" s="73">
        <v>0</v>
      </c>
      <c r="HH16" s="73">
        <v>0</v>
      </c>
      <c r="HI16" s="73">
        <v>0</v>
      </c>
      <c r="HJ16" s="73">
        <v>0</v>
      </c>
      <c r="HK16" s="73">
        <v>84.096999999999994</v>
      </c>
      <c r="HL16" s="73">
        <v>28.846</v>
      </c>
      <c r="HM16" s="73">
        <v>0</v>
      </c>
      <c r="HN16" s="73">
        <v>0</v>
      </c>
      <c r="HO16" s="73">
        <v>28.646000000000001</v>
      </c>
      <c r="HP16" s="73">
        <v>0</v>
      </c>
      <c r="HQ16" s="73">
        <v>5.7629999999999999</v>
      </c>
      <c r="HR16" s="73">
        <v>0</v>
      </c>
      <c r="HS16" s="73">
        <v>0</v>
      </c>
      <c r="HT16" s="73">
        <v>0</v>
      </c>
      <c r="HU16" s="73">
        <v>0</v>
      </c>
      <c r="HV16" s="73">
        <v>0</v>
      </c>
      <c r="HW16" s="73">
        <v>0</v>
      </c>
      <c r="HX16" s="73">
        <v>69.028999999999996</v>
      </c>
      <c r="HY16" s="73">
        <v>4.1210000000000004</v>
      </c>
      <c r="HZ16" s="73">
        <v>0</v>
      </c>
      <c r="IA16" s="73">
        <v>0</v>
      </c>
      <c r="IB16" s="73">
        <v>0</v>
      </c>
      <c r="IC16" s="73">
        <v>0</v>
      </c>
      <c r="ID16" s="73">
        <v>0</v>
      </c>
      <c r="IE16" s="73">
        <v>0</v>
      </c>
      <c r="IF16" s="73">
        <v>84.096999999999994</v>
      </c>
      <c r="IG16" s="73">
        <v>28.846</v>
      </c>
      <c r="IH16" s="73">
        <v>0</v>
      </c>
      <c r="II16" s="73">
        <v>0</v>
      </c>
      <c r="IJ16" s="73">
        <v>28.646000000000001</v>
      </c>
      <c r="IK16" s="73">
        <v>0</v>
      </c>
      <c r="IL16" s="73">
        <v>5.7629999999999999</v>
      </c>
      <c r="IM16" s="73">
        <v>0</v>
      </c>
      <c r="IN16" s="73">
        <v>0</v>
      </c>
      <c r="IO16" s="73">
        <v>0</v>
      </c>
      <c r="IP16" s="73">
        <v>0</v>
      </c>
      <c r="IQ16" s="73">
        <v>0</v>
      </c>
      <c r="IR16" s="73">
        <v>0</v>
      </c>
      <c r="IS16" s="73">
        <v>69.028999999999996</v>
      </c>
      <c r="IT16" s="73">
        <v>4.1210000000000004</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1</v>
      </c>
      <c r="JM16" s="71">
        <v>0</v>
      </c>
      <c r="JN16" s="71">
        <v>1</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1</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1</v>
      </c>
      <c r="NN16" s="71">
        <v>0</v>
      </c>
      <c r="NO16" s="71">
        <v>1</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1</v>
      </c>
      <c r="QL16" s="71">
        <v>0</v>
      </c>
      <c r="QM16" s="71">
        <v>0</v>
      </c>
      <c r="QN16" s="71">
        <v>0</v>
      </c>
      <c r="QO16" s="71">
        <v>0</v>
      </c>
      <c r="QP16" s="71">
        <v>0</v>
      </c>
      <c r="QQ16" s="71">
        <v>1</v>
      </c>
      <c r="QR16" s="71">
        <v>0</v>
      </c>
      <c r="QS16" s="71">
        <v>0</v>
      </c>
      <c r="QT16" s="71">
        <v>0</v>
      </c>
      <c r="QU16" s="71">
        <v>0</v>
      </c>
      <c r="QV16" s="71">
        <v>0</v>
      </c>
      <c r="QW16" s="71">
        <v>0</v>
      </c>
      <c r="QX16" s="71">
        <v>4</v>
      </c>
      <c r="QY16" s="71">
        <v>2</v>
      </c>
      <c r="QZ16" s="71">
        <v>0</v>
      </c>
      <c r="RA16" s="71">
        <v>0</v>
      </c>
      <c r="RB16" s="71">
        <v>3</v>
      </c>
      <c r="RC16" s="71">
        <v>0</v>
      </c>
      <c r="RD16" s="71">
        <v>2</v>
      </c>
      <c r="RE16" s="71">
        <v>0</v>
      </c>
      <c r="RF16" s="71">
        <v>0</v>
      </c>
      <c r="RG16" s="71">
        <v>0</v>
      </c>
      <c r="RH16" s="71">
        <v>0</v>
      </c>
      <c r="RI16" s="71">
        <v>0</v>
      </c>
      <c r="RJ16" s="71">
        <v>0</v>
      </c>
      <c r="RK16" s="71">
        <v>2</v>
      </c>
      <c r="RL16" s="71">
        <v>1</v>
      </c>
      <c r="RM16" s="71">
        <v>0</v>
      </c>
      <c r="RN16" s="71">
        <v>0</v>
      </c>
      <c r="RO16" s="71">
        <v>0</v>
      </c>
      <c r="RP16" s="71">
        <v>0</v>
      </c>
      <c r="RQ16" s="71">
        <v>0</v>
      </c>
      <c r="RR16" s="71">
        <v>0</v>
      </c>
      <c r="RS16" s="71">
        <v>4</v>
      </c>
      <c r="RT16" s="71">
        <v>2</v>
      </c>
      <c r="RU16" s="71">
        <v>0</v>
      </c>
      <c r="RV16" s="71">
        <v>0</v>
      </c>
      <c r="RW16" s="71">
        <v>3</v>
      </c>
      <c r="RX16" s="71">
        <v>0</v>
      </c>
      <c r="RY16" s="71">
        <v>2</v>
      </c>
      <c r="RZ16" s="71">
        <v>0</v>
      </c>
      <c r="SA16" s="71">
        <v>0</v>
      </c>
      <c r="SB16" s="71">
        <v>0</v>
      </c>
      <c r="SC16" s="71">
        <v>0</v>
      </c>
      <c r="SD16" s="71">
        <v>0</v>
      </c>
      <c r="SE16" s="71">
        <v>0</v>
      </c>
      <c r="SF16" s="71">
        <v>2</v>
      </c>
      <c r="SG16" s="71">
        <v>1</v>
      </c>
      <c r="SH16" s="71">
        <v>0</v>
      </c>
    </row>
    <row r="17" spans="1:502">
      <c r="A17" s="16" t="s">
        <v>2075</v>
      </c>
      <c r="B17" s="70">
        <v>9</v>
      </c>
      <c r="C17" s="70">
        <v>9</v>
      </c>
      <c r="D17" s="70">
        <v>1</v>
      </c>
      <c r="E17" s="70">
        <v>2012</v>
      </c>
      <c r="F17" s="70" t="s">
        <v>179</v>
      </c>
      <c r="G17" s="1073" t="s">
        <v>2066</v>
      </c>
      <c r="H17" s="70" t="s">
        <v>2067</v>
      </c>
      <c r="I17" s="1066"/>
      <c r="J17" s="73">
        <v>0</v>
      </c>
      <c r="K17" s="73">
        <v>0</v>
      </c>
      <c r="L17" s="73">
        <v>0</v>
      </c>
      <c r="M17" s="73">
        <v>0</v>
      </c>
      <c r="N17" s="73">
        <v>0</v>
      </c>
      <c r="O17" s="73">
        <v>0</v>
      </c>
      <c r="P17" s="73">
        <v>0</v>
      </c>
      <c r="Q17" s="73">
        <v>0</v>
      </c>
      <c r="R17" s="73">
        <v>0</v>
      </c>
      <c r="S17" s="73">
        <v>0</v>
      </c>
      <c r="T17" s="73">
        <v>4.7759999999999998</v>
      </c>
      <c r="U17" s="73">
        <v>0</v>
      </c>
      <c r="V17" s="73">
        <v>0</v>
      </c>
      <c r="W17" s="73">
        <v>0</v>
      </c>
      <c r="X17" s="73">
        <v>0</v>
      </c>
      <c r="Y17" s="73">
        <v>2.9289999999999998</v>
      </c>
      <c r="Z17" s="73">
        <v>0</v>
      </c>
      <c r="AA17" s="73">
        <v>4.8319999999999999</v>
      </c>
      <c r="AB17" s="73">
        <v>0</v>
      </c>
      <c r="AC17" s="73">
        <v>0</v>
      </c>
      <c r="AD17" s="73">
        <v>0</v>
      </c>
      <c r="AE17" s="73">
        <v>86.39</v>
      </c>
      <c r="AF17" s="73">
        <v>0</v>
      </c>
      <c r="AG17" s="73">
        <v>0</v>
      </c>
      <c r="AH17" s="73">
        <v>0</v>
      </c>
      <c r="AI17" s="73">
        <v>0</v>
      </c>
      <c r="AJ17" s="73">
        <v>0</v>
      </c>
      <c r="AK17" s="73">
        <v>0</v>
      </c>
      <c r="AL17" s="73">
        <v>0</v>
      </c>
      <c r="AM17" s="73">
        <v>0</v>
      </c>
      <c r="AN17" s="73">
        <v>0</v>
      </c>
      <c r="AO17" s="73">
        <v>0</v>
      </c>
      <c r="AP17" s="73">
        <v>0</v>
      </c>
      <c r="AQ17" s="73">
        <v>0</v>
      </c>
      <c r="AR17" s="73">
        <v>0</v>
      </c>
      <c r="AS17" s="73">
        <v>48.494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29.977</v>
      </c>
      <c r="BN17" s="73">
        <v>0</v>
      </c>
      <c r="BO17" s="73">
        <v>0</v>
      </c>
      <c r="BP17" s="73">
        <v>0</v>
      </c>
      <c r="BQ17" s="73">
        <v>0</v>
      </c>
      <c r="BR17" s="73">
        <v>0</v>
      </c>
      <c r="BS17" s="73">
        <v>0</v>
      </c>
      <c r="BT17" s="73">
        <v>0</v>
      </c>
      <c r="BU17" s="73">
        <v>0</v>
      </c>
      <c r="BV17" s="73">
        <v>0</v>
      </c>
      <c r="BW17" s="73">
        <v>0</v>
      </c>
      <c r="BX17" s="73">
        <v>0</v>
      </c>
      <c r="BY17" s="73">
        <v>0</v>
      </c>
      <c r="BZ17" s="73">
        <v>3.9260000000000002</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1.27</v>
      </c>
      <c r="CT17" s="73">
        <v>0</v>
      </c>
      <c r="CU17" s="73">
        <v>0</v>
      </c>
      <c r="CV17" s="73">
        <v>0</v>
      </c>
      <c r="CW17" s="73">
        <v>3.1</v>
      </c>
      <c r="CX17" s="73">
        <v>0</v>
      </c>
      <c r="CY17" s="73">
        <v>0</v>
      </c>
      <c r="CZ17" s="73">
        <v>0</v>
      </c>
      <c r="DA17" s="73">
        <v>0</v>
      </c>
      <c r="DB17" s="73">
        <v>0</v>
      </c>
      <c r="DC17" s="73">
        <v>4.91</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4.7759999999999998</v>
      </c>
      <c r="DV17" s="73">
        <v>0</v>
      </c>
      <c r="DW17" s="73">
        <v>0</v>
      </c>
      <c r="DX17" s="73">
        <v>0</v>
      </c>
      <c r="DY17" s="73">
        <v>0</v>
      </c>
      <c r="DZ17" s="73">
        <v>2.9289999999999998</v>
      </c>
      <c r="EA17" s="73">
        <v>0</v>
      </c>
      <c r="EB17" s="73">
        <v>4.8319999999999999</v>
      </c>
      <c r="EC17" s="73">
        <v>0</v>
      </c>
      <c r="ED17" s="73">
        <v>0</v>
      </c>
      <c r="EE17" s="73">
        <v>0</v>
      </c>
      <c r="EF17" s="73">
        <v>86.39</v>
      </c>
      <c r="EG17" s="73">
        <v>0</v>
      </c>
      <c r="EH17" s="73">
        <v>0</v>
      </c>
      <c r="EI17" s="73">
        <v>0</v>
      </c>
      <c r="EJ17" s="73">
        <v>0</v>
      </c>
      <c r="EK17" s="73">
        <v>0</v>
      </c>
      <c r="EL17" s="73">
        <v>0</v>
      </c>
      <c r="EM17" s="73">
        <v>0</v>
      </c>
      <c r="EN17" s="73">
        <v>0</v>
      </c>
      <c r="EO17" s="73">
        <v>0</v>
      </c>
      <c r="EP17" s="73">
        <v>0</v>
      </c>
      <c r="EQ17" s="73">
        <v>0</v>
      </c>
      <c r="ER17" s="73">
        <v>0</v>
      </c>
      <c r="ES17" s="73">
        <v>0</v>
      </c>
      <c r="ET17" s="73">
        <v>48.494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29.977</v>
      </c>
      <c r="FO17" s="73">
        <v>0</v>
      </c>
      <c r="FP17" s="73">
        <v>0</v>
      </c>
      <c r="FQ17" s="73">
        <v>0</v>
      </c>
      <c r="FR17" s="73">
        <v>0</v>
      </c>
      <c r="FS17" s="73">
        <v>0</v>
      </c>
      <c r="FT17" s="73">
        <v>0</v>
      </c>
      <c r="FU17" s="73">
        <v>0</v>
      </c>
      <c r="FV17" s="73">
        <v>0</v>
      </c>
      <c r="FW17" s="73">
        <v>0</v>
      </c>
      <c r="FX17" s="73">
        <v>0</v>
      </c>
      <c r="FY17" s="73">
        <v>0</v>
      </c>
      <c r="FZ17" s="73">
        <v>0</v>
      </c>
      <c r="GA17" s="73">
        <v>3.9260000000000002</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1.27</v>
      </c>
      <c r="GU17" s="73">
        <v>0</v>
      </c>
      <c r="GV17" s="73">
        <v>0</v>
      </c>
      <c r="GW17" s="73">
        <v>0</v>
      </c>
      <c r="GX17" s="73">
        <v>3.1</v>
      </c>
      <c r="GY17" s="73">
        <v>0</v>
      </c>
      <c r="GZ17" s="73">
        <v>0</v>
      </c>
      <c r="HA17" s="73">
        <v>0</v>
      </c>
      <c r="HB17" s="73">
        <v>0</v>
      </c>
      <c r="HC17" s="73">
        <v>0</v>
      </c>
      <c r="HD17" s="73">
        <v>4.91</v>
      </c>
      <c r="HE17" s="73">
        <v>0</v>
      </c>
      <c r="HF17" s="73">
        <v>0</v>
      </c>
      <c r="HG17" s="73">
        <v>0</v>
      </c>
      <c r="HH17" s="73">
        <v>0</v>
      </c>
      <c r="HI17" s="73">
        <v>0</v>
      </c>
      <c r="HJ17" s="73">
        <v>0</v>
      </c>
      <c r="HK17" s="73">
        <v>98.927000000000007</v>
      </c>
      <c r="HL17" s="73">
        <v>48.494</v>
      </c>
      <c r="HM17" s="73">
        <v>0</v>
      </c>
      <c r="HN17" s="73">
        <v>0</v>
      </c>
      <c r="HO17" s="73">
        <v>29.977</v>
      </c>
      <c r="HP17" s="73">
        <v>0</v>
      </c>
      <c r="HQ17" s="73">
        <v>3.9260000000000002</v>
      </c>
      <c r="HR17" s="73">
        <v>0</v>
      </c>
      <c r="HS17" s="73">
        <v>0</v>
      </c>
      <c r="HT17" s="73">
        <v>0</v>
      </c>
      <c r="HU17" s="73">
        <v>0</v>
      </c>
      <c r="HV17" s="73">
        <v>0</v>
      </c>
      <c r="HW17" s="73">
        <v>0</v>
      </c>
      <c r="HX17" s="73">
        <v>4.37</v>
      </c>
      <c r="HY17" s="73">
        <v>4.91</v>
      </c>
      <c r="HZ17" s="73">
        <v>0</v>
      </c>
      <c r="IA17" s="73">
        <v>0</v>
      </c>
      <c r="IB17" s="73">
        <v>0</v>
      </c>
      <c r="IC17" s="73">
        <v>0</v>
      </c>
      <c r="ID17" s="73">
        <v>0</v>
      </c>
      <c r="IE17" s="73">
        <v>0</v>
      </c>
      <c r="IF17" s="73">
        <v>98.927000000000007</v>
      </c>
      <c r="IG17" s="73">
        <v>48.494</v>
      </c>
      <c r="IH17" s="73">
        <v>0</v>
      </c>
      <c r="II17" s="73">
        <v>0</v>
      </c>
      <c r="IJ17" s="73">
        <v>29.977</v>
      </c>
      <c r="IK17" s="73">
        <v>0</v>
      </c>
      <c r="IL17" s="73">
        <v>3.9260000000000002</v>
      </c>
      <c r="IM17" s="73">
        <v>0</v>
      </c>
      <c r="IN17" s="73">
        <v>0</v>
      </c>
      <c r="IO17" s="73">
        <v>0</v>
      </c>
      <c r="IP17" s="73">
        <v>0</v>
      </c>
      <c r="IQ17" s="73">
        <v>0</v>
      </c>
      <c r="IR17" s="73">
        <v>0</v>
      </c>
      <c r="IS17" s="73">
        <v>4.37</v>
      </c>
      <c r="IT17" s="73">
        <v>4.91</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1</v>
      </c>
      <c r="JM17" s="71">
        <v>0</v>
      </c>
      <c r="JN17" s="71">
        <v>1</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1</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1</v>
      </c>
      <c r="NN17" s="71">
        <v>0</v>
      </c>
      <c r="NO17" s="71">
        <v>1</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1</v>
      </c>
      <c r="QL17" s="71">
        <v>0</v>
      </c>
      <c r="QM17" s="71">
        <v>0</v>
      </c>
      <c r="QN17" s="71">
        <v>0</v>
      </c>
      <c r="QO17" s="71">
        <v>0</v>
      </c>
      <c r="QP17" s="71">
        <v>0</v>
      </c>
      <c r="QQ17" s="71">
        <v>1</v>
      </c>
      <c r="QR17" s="71">
        <v>0</v>
      </c>
      <c r="QS17" s="71">
        <v>0</v>
      </c>
      <c r="QT17" s="71">
        <v>0</v>
      </c>
      <c r="QU17" s="71">
        <v>0</v>
      </c>
      <c r="QV17" s="71">
        <v>0</v>
      </c>
      <c r="QW17" s="71">
        <v>0</v>
      </c>
      <c r="QX17" s="71">
        <v>4</v>
      </c>
      <c r="QY17" s="71">
        <v>2</v>
      </c>
      <c r="QZ17" s="71">
        <v>0</v>
      </c>
      <c r="RA17" s="71">
        <v>0</v>
      </c>
      <c r="RB17" s="71">
        <v>3</v>
      </c>
      <c r="RC17" s="71">
        <v>0</v>
      </c>
      <c r="RD17" s="71">
        <v>1</v>
      </c>
      <c r="RE17" s="71">
        <v>0</v>
      </c>
      <c r="RF17" s="71">
        <v>0</v>
      </c>
      <c r="RG17" s="71">
        <v>0</v>
      </c>
      <c r="RH17" s="71">
        <v>0</v>
      </c>
      <c r="RI17" s="71">
        <v>0</v>
      </c>
      <c r="RJ17" s="71">
        <v>0</v>
      </c>
      <c r="RK17" s="71">
        <v>2</v>
      </c>
      <c r="RL17" s="71">
        <v>1</v>
      </c>
      <c r="RM17" s="71">
        <v>0</v>
      </c>
      <c r="RN17" s="71">
        <v>0</v>
      </c>
      <c r="RO17" s="71">
        <v>0</v>
      </c>
      <c r="RP17" s="71">
        <v>0</v>
      </c>
      <c r="RQ17" s="71">
        <v>0</v>
      </c>
      <c r="RR17" s="71">
        <v>0</v>
      </c>
      <c r="RS17" s="71">
        <v>4</v>
      </c>
      <c r="RT17" s="71">
        <v>2</v>
      </c>
      <c r="RU17" s="71">
        <v>0</v>
      </c>
      <c r="RV17" s="71">
        <v>0</v>
      </c>
      <c r="RW17" s="71">
        <v>3</v>
      </c>
      <c r="RX17" s="71">
        <v>0</v>
      </c>
      <c r="RY17" s="71">
        <v>1</v>
      </c>
      <c r="RZ17" s="71">
        <v>0</v>
      </c>
      <c r="SA17" s="71">
        <v>0</v>
      </c>
      <c r="SB17" s="71">
        <v>0</v>
      </c>
      <c r="SC17" s="71">
        <v>0</v>
      </c>
      <c r="SD17" s="71">
        <v>0</v>
      </c>
      <c r="SE17" s="71">
        <v>0</v>
      </c>
      <c r="SF17" s="71">
        <v>2</v>
      </c>
      <c r="SG17" s="71">
        <v>1</v>
      </c>
      <c r="SH17" s="71">
        <v>0</v>
      </c>
    </row>
    <row r="18" spans="1:502">
      <c r="A18" s="16" t="s">
        <v>2076</v>
      </c>
      <c r="B18" s="70">
        <v>10</v>
      </c>
      <c r="C18" s="70">
        <v>10</v>
      </c>
      <c r="D18" s="70">
        <v>1</v>
      </c>
      <c r="E18" s="70">
        <v>2013</v>
      </c>
      <c r="F18" s="70" t="s">
        <v>180</v>
      </c>
      <c r="G18" s="1073" t="s">
        <v>2066</v>
      </c>
      <c r="H18" s="70" t="s">
        <v>2067</v>
      </c>
      <c r="I18" s="1066"/>
      <c r="J18" s="73">
        <v>0</v>
      </c>
      <c r="K18" s="73">
        <v>0</v>
      </c>
      <c r="L18" s="73">
        <v>0</v>
      </c>
      <c r="M18" s="73">
        <v>0</v>
      </c>
      <c r="N18" s="73">
        <v>0</v>
      </c>
      <c r="O18" s="73">
        <v>0</v>
      </c>
      <c r="P18" s="73">
        <v>0</v>
      </c>
      <c r="Q18" s="73">
        <v>0</v>
      </c>
      <c r="R18" s="73">
        <v>0</v>
      </c>
      <c r="S18" s="73">
        <v>0</v>
      </c>
      <c r="T18" s="73">
        <v>4.5389999999999997</v>
      </c>
      <c r="U18" s="73">
        <v>0</v>
      </c>
      <c r="V18" s="73">
        <v>0</v>
      </c>
      <c r="W18" s="73">
        <v>0</v>
      </c>
      <c r="X18" s="73">
        <v>0</v>
      </c>
      <c r="Y18" s="73">
        <v>2.669</v>
      </c>
      <c r="Z18" s="73">
        <v>0</v>
      </c>
      <c r="AA18" s="73">
        <v>5.67</v>
      </c>
      <c r="AB18" s="73">
        <v>0</v>
      </c>
      <c r="AC18" s="73">
        <v>0</v>
      </c>
      <c r="AD18" s="73">
        <v>0</v>
      </c>
      <c r="AE18" s="73">
        <v>98.433000000000007</v>
      </c>
      <c r="AF18" s="73">
        <v>0</v>
      </c>
      <c r="AG18" s="73">
        <v>0</v>
      </c>
      <c r="AH18" s="73">
        <v>0</v>
      </c>
      <c r="AI18" s="73">
        <v>0</v>
      </c>
      <c r="AJ18" s="73">
        <v>0</v>
      </c>
      <c r="AK18" s="73">
        <v>0</v>
      </c>
      <c r="AL18" s="73">
        <v>0</v>
      </c>
      <c r="AM18" s="73">
        <v>0</v>
      </c>
      <c r="AN18" s="73">
        <v>0</v>
      </c>
      <c r="AO18" s="73">
        <v>0</v>
      </c>
      <c r="AP18" s="73">
        <v>0</v>
      </c>
      <c r="AQ18" s="73">
        <v>0</v>
      </c>
      <c r="AR18" s="73">
        <v>0</v>
      </c>
      <c r="AS18" s="73">
        <v>49.31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31.19</v>
      </c>
      <c r="BN18" s="73">
        <v>0</v>
      </c>
      <c r="BO18" s="73">
        <v>0</v>
      </c>
      <c r="BP18" s="73">
        <v>0</v>
      </c>
      <c r="BQ18" s="73">
        <v>0</v>
      </c>
      <c r="BR18" s="73">
        <v>0</v>
      </c>
      <c r="BS18" s="73">
        <v>0</v>
      </c>
      <c r="BT18" s="73">
        <v>0</v>
      </c>
      <c r="BU18" s="73">
        <v>0</v>
      </c>
      <c r="BV18" s="73">
        <v>0</v>
      </c>
      <c r="BW18" s="73">
        <v>0</v>
      </c>
      <c r="BX18" s="73">
        <v>0</v>
      </c>
      <c r="BY18" s="73">
        <v>0</v>
      </c>
      <c r="BZ18" s="73">
        <v>4.2469999999999999</v>
      </c>
      <c r="CA18" s="73">
        <v>0</v>
      </c>
      <c r="CB18" s="73">
        <v>0</v>
      </c>
      <c r="CC18" s="73">
        <v>0</v>
      </c>
      <c r="CD18" s="73">
        <v>0</v>
      </c>
      <c r="CE18" s="73">
        <v>0</v>
      </c>
      <c r="CF18" s="73">
        <v>0</v>
      </c>
      <c r="CG18" s="73">
        <v>0</v>
      </c>
      <c r="CH18" s="73">
        <v>0</v>
      </c>
      <c r="CI18" s="73">
        <v>0</v>
      </c>
      <c r="CJ18" s="73">
        <v>0</v>
      </c>
      <c r="CK18" s="73">
        <v>0</v>
      </c>
      <c r="CL18" s="73">
        <v>4.6870000000000003</v>
      </c>
      <c r="CM18" s="73">
        <v>0</v>
      </c>
      <c r="CN18" s="73">
        <v>0</v>
      </c>
      <c r="CO18" s="73">
        <v>0</v>
      </c>
      <c r="CP18" s="73">
        <v>0</v>
      </c>
      <c r="CQ18" s="73">
        <v>0</v>
      </c>
      <c r="CR18" s="73">
        <v>0</v>
      </c>
      <c r="CS18" s="73">
        <v>82.103999999999999</v>
      </c>
      <c r="CT18" s="73">
        <v>0</v>
      </c>
      <c r="CU18" s="73">
        <v>0</v>
      </c>
      <c r="CV18" s="73">
        <v>0</v>
      </c>
      <c r="CW18" s="73">
        <v>3.4380000000000002</v>
      </c>
      <c r="CX18" s="73">
        <v>0</v>
      </c>
      <c r="CY18" s="73">
        <v>0</v>
      </c>
      <c r="CZ18" s="73">
        <v>0</v>
      </c>
      <c r="DA18" s="73">
        <v>0</v>
      </c>
      <c r="DB18" s="73">
        <v>0</v>
      </c>
      <c r="DC18" s="73">
        <v>5.6180000000000003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4.5389999999999997</v>
      </c>
      <c r="DV18" s="73">
        <v>0</v>
      </c>
      <c r="DW18" s="73">
        <v>0</v>
      </c>
      <c r="DX18" s="73">
        <v>0</v>
      </c>
      <c r="DY18" s="73">
        <v>0</v>
      </c>
      <c r="DZ18" s="73">
        <v>2.669</v>
      </c>
      <c r="EA18" s="73">
        <v>0</v>
      </c>
      <c r="EB18" s="73">
        <v>5.67</v>
      </c>
      <c r="EC18" s="73">
        <v>0</v>
      </c>
      <c r="ED18" s="73">
        <v>0</v>
      </c>
      <c r="EE18" s="73">
        <v>0</v>
      </c>
      <c r="EF18" s="73">
        <v>98.433000000000007</v>
      </c>
      <c r="EG18" s="73">
        <v>0</v>
      </c>
      <c r="EH18" s="73">
        <v>0</v>
      </c>
      <c r="EI18" s="73">
        <v>0</v>
      </c>
      <c r="EJ18" s="73">
        <v>0</v>
      </c>
      <c r="EK18" s="73">
        <v>0</v>
      </c>
      <c r="EL18" s="73">
        <v>0</v>
      </c>
      <c r="EM18" s="73">
        <v>0</v>
      </c>
      <c r="EN18" s="73">
        <v>0</v>
      </c>
      <c r="EO18" s="73">
        <v>0</v>
      </c>
      <c r="EP18" s="73">
        <v>0</v>
      </c>
      <c r="EQ18" s="73">
        <v>0</v>
      </c>
      <c r="ER18" s="73">
        <v>0</v>
      </c>
      <c r="ES18" s="73">
        <v>0</v>
      </c>
      <c r="ET18" s="73">
        <v>49.31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31.19</v>
      </c>
      <c r="FO18" s="73">
        <v>0</v>
      </c>
      <c r="FP18" s="73">
        <v>0</v>
      </c>
      <c r="FQ18" s="73">
        <v>0</v>
      </c>
      <c r="FR18" s="73">
        <v>0</v>
      </c>
      <c r="FS18" s="73">
        <v>0</v>
      </c>
      <c r="FT18" s="73">
        <v>0</v>
      </c>
      <c r="FU18" s="73">
        <v>0</v>
      </c>
      <c r="FV18" s="73">
        <v>0</v>
      </c>
      <c r="FW18" s="73">
        <v>0</v>
      </c>
      <c r="FX18" s="73">
        <v>0</v>
      </c>
      <c r="FY18" s="73">
        <v>0</v>
      </c>
      <c r="FZ18" s="73">
        <v>0</v>
      </c>
      <c r="GA18" s="73">
        <v>4.2469999999999999</v>
      </c>
      <c r="GB18" s="73">
        <v>0</v>
      </c>
      <c r="GC18" s="73">
        <v>0</v>
      </c>
      <c r="GD18" s="73">
        <v>0</v>
      </c>
      <c r="GE18" s="73">
        <v>0</v>
      </c>
      <c r="GF18" s="73">
        <v>0</v>
      </c>
      <c r="GG18" s="73">
        <v>0</v>
      </c>
      <c r="GH18" s="73">
        <v>0</v>
      </c>
      <c r="GI18" s="73">
        <v>0</v>
      </c>
      <c r="GJ18" s="73">
        <v>0</v>
      </c>
      <c r="GK18" s="73">
        <v>0</v>
      </c>
      <c r="GL18" s="73">
        <v>0</v>
      </c>
      <c r="GM18" s="73">
        <v>4.6870000000000003</v>
      </c>
      <c r="GN18" s="73">
        <v>0</v>
      </c>
      <c r="GO18" s="73">
        <v>0</v>
      </c>
      <c r="GP18" s="73">
        <v>0</v>
      </c>
      <c r="GQ18" s="73">
        <v>0</v>
      </c>
      <c r="GR18" s="73">
        <v>0</v>
      </c>
      <c r="GS18" s="73">
        <v>0</v>
      </c>
      <c r="GT18" s="73">
        <v>82.103999999999999</v>
      </c>
      <c r="GU18" s="73">
        <v>0</v>
      </c>
      <c r="GV18" s="73">
        <v>0</v>
      </c>
      <c r="GW18" s="73">
        <v>0</v>
      </c>
      <c r="GX18" s="73">
        <v>3.4380000000000002</v>
      </c>
      <c r="GY18" s="73">
        <v>0</v>
      </c>
      <c r="GZ18" s="73">
        <v>0</v>
      </c>
      <c r="HA18" s="73">
        <v>0</v>
      </c>
      <c r="HB18" s="73">
        <v>0</v>
      </c>
      <c r="HC18" s="73">
        <v>0</v>
      </c>
      <c r="HD18" s="73">
        <v>5.6180000000000003</v>
      </c>
      <c r="HE18" s="73">
        <v>0</v>
      </c>
      <c r="HF18" s="73">
        <v>0</v>
      </c>
      <c r="HG18" s="73">
        <v>0</v>
      </c>
      <c r="HH18" s="73">
        <v>0</v>
      </c>
      <c r="HI18" s="73">
        <v>0</v>
      </c>
      <c r="HJ18" s="73">
        <v>0</v>
      </c>
      <c r="HK18" s="73">
        <v>111.31100000000001</v>
      </c>
      <c r="HL18" s="73">
        <v>49.31</v>
      </c>
      <c r="HM18" s="73">
        <v>0</v>
      </c>
      <c r="HN18" s="73">
        <v>0</v>
      </c>
      <c r="HO18" s="73">
        <v>31.19</v>
      </c>
      <c r="HP18" s="73">
        <v>0</v>
      </c>
      <c r="HQ18" s="73">
        <v>4.2469999999999999</v>
      </c>
      <c r="HR18" s="73">
        <v>0</v>
      </c>
      <c r="HS18" s="73">
        <v>0</v>
      </c>
      <c r="HT18" s="73">
        <v>0</v>
      </c>
      <c r="HU18" s="73">
        <v>4.6870000000000003</v>
      </c>
      <c r="HV18" s="73">
        <v>0</v>
      </c>
      <c r="HW18" s="73">
        <v>0</v>
      </c>
      <c r="HX18" s="73">
        <v>85.542000000000002</v>
      </c>
      <c r="HY18" s="73">
        <v>5.6180000000000003</v>
      </c>
      <c r="HZ18" s="73">
        <v>0</v>
      </c>
      <c r="IA18" s="73">
        <v>0</v>
      </c>
      <c r="IB18" s="73">
        <v>0</v>
      </c>
      <c r="IC18" s="73">
        <v>0</v>
      </c>
      <c r="ID18" s="73">
        <v>0</v>
      </c>
      <c r="IE18" s="73">
        <v>0</v>
      </c>
      <c r="IF18" s="73">
        <v>111.31100000000001</v>
      </c>
      <c r="IG18" s="73">
        <v>49.31</v>
      </c>
      <c r="IH18" s="73">
        <v>0</v>
      </c>
      <c r="II18" s="73">
        <v>0</v>
      </c>
      <c r="IJ18" s="73">
        <v>31.19</v>
      </c>
      <c r="IK18" s="73">
        <v>0</v>
      </c>
      <c r="IL18" s="73">
        <v>4.2469999999999999</v>
      </c>
      <c r="IM18" s="73">
        <v>0</v>
      </c>
      <c r="IN18" s="73">
        <v>0</v>
      </c>
      <c r="IO18" s="73">
        <v>0</v>
      </c>
      <c r="IP18" s="73">
        <v>4.6870000000000003</v>
      </c>
      <c r="IQ18" s="73">
        <v>0</v>
      </c>
      <c r="IR18" s="73">
        <v>0</v>
      </c>
      <c r="IS18" s="73">
        <v>85.542000000000002</v>
      </c>
      <c r="IT18" s="73">
        <v>5.6180000000000003</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1</v>
      </c>
      <c r="JM18" s="71">
        <v>0</v>
      </c>
      <c r="JN18" s="71">
        <v>1</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1</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1</v>
      </c>
      <c r="NN18" s="71">
        <v>0</v>
      </c>
      <c r="NO18" s="71">
        <v>1</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1</v>
      </c>
      <c r="QL18" s="71">
        <v>0</v>
      </c>
      <c r="QM18" s="71">
        <v>0</v>
      </c>
      <c r="QN18" s="71">
        <v>0</v>
      </c>
      <c r="QO18" s="71">
        <v>0</v>
      </c>
      <c r="QP18" s="71">
        <v>0</v>
      </c>
      <c r="QQ18" s="71">
        <v>1</v>
      </c>
      <c r="QR18" s="71">
        <v>0</v>
      </c>
      <c r="QS18" s="71">
        <v>0</v>
      </c>
      <c r="QT18" s="71">
        <v>0</v>
      </c>
      <c r="QU18" s="71">
        <v>0</v>
      </c>
      <c r="QV18" s="71">
        <v>0</v>
      </c>
      <c r="QW18" s="71">
        <v>0</v>
      </c>
      <c r="QX18" s="71">
        <v>4</v>
      </c>
      <c r="QY18" s="71">
        <v>2</v>
      </c>
      <c r="QZ18" s="71">
        <v>0</v>
      </c>
      <c r="RA18" s="71">
        <v>0</v>
      </c>
      <c r="RB18" s="71">
        <v>3</v>
      </c>
      <c r="RC18" s="71">
        <v>0</v>
      </c>
      <c r="RD18" s="71">
        <v>1</v>
      </c>
      <c r="RE18" s="71">
        <v>0</v>
      </c>
      <c r="RF18" s="71">
        <v>0</v>
      </c>
      <c r="RG18" s="71">
        <v>0</v>
      </c>
      <c r="RH18" s="71">
        <v>1</v>
      </c>
      <c r="RI18" s="71">
        <v>0</v>
      </c>
      <c r="RJ18" s="71">
        <v>0</v>
      </c>
      <c r="RK18" s="71">
        <v>2</v>
      </c>
      <c r="RL18" s="71">
        <v>1</v>
      </c>
      <c r="RM18" s="71">
        <v>0</v>
      </c>
      <c r="RN18" s="71">
        <v>0</v>
      </c>
      <c r="RO18" s="71">
        <v>0</v>
      </c>
      <c r="RP18" s="71">
        <v>0</v>
      </c>
      <c r="RQ18" s="71">
        <v>0</v>
      </c>
      <c r="RR18" s="71">
        <v>0</v>
      </c>
      <c r="RS18" s="71">
        <v>4</v>
      </c>
      <c r="RT18" s="71">
        <v>2</v>
      </c>
      <c r="RU18" s="71">
        <v>0</v>
      </c>
      <c r="RV18" s="71">
        <v>0</v>
      </c>
      <c r="RW18" s="71">
        <v>3</v>
      </c>
      <c r="RX18" s="71">
        <v>0</v>
      </c>
      <c r="RY18" s="71">
        <v>1</v>
      </c>
      <c r="RZ18" s="71">
        <v>0</v>
      </c>
      <c r="SA18" s="71">
        <v>0</v>
      </c>
      <c r="SB18" s="71">
        <v>0</v>
      </c>
      <c r="SC18" s="71">
        <v>1</v>
      </c>
      <c r="SD18" s="71">
        <v>0</v>
      </c>
      <c r="SE18" s="71">
        <v>0</v>
      </c>
      <c r="SF18" s="71">
        <v>2</v>
      </c>
      <c r="SG18" s="71">
        <v>1</v>
      </c>
      <c r="SH18" s="71">
        <v>0</v>
      </c>
    </row>
    <row r="19" spans="1:502">
      <c r="A19" s="16" t="s">
        <v>2077</v>
      </c>
      <c r="B19" s="70">
        <v>11</v>
      </c>
      <c r="C19" s="70">
        <v>11</v>
      </c>
      <c r="D19" s="70">
        <v>1</v>
      </c>
      <c r="E19" s="70">
        <v>2014</v>
      </c>
      <c r="F19" s="70" t="s">
        <v>181</v>
      </c>
      <c r="G19" s="1073" t="s">
        <v>2066</v>
      </c>
      <c r="H19" s="70" t="s">
        <v>2067</v>
      </c>
      <c r="I19" s="1066"/>
      <c r="J19" s="73">
        <v>0</v>
      </c>
      <c r="K19" s="73">
        <v>0</v>
      </c>
      <c r="L19" s="73">
        <v>0</v>
      </c>
      <c r="M19" s="73">
        <v>0</v>
      </c>
      <c r="N19" s="73">
        <v>0</v>
      </c>
      <c r="O19" s="73">
        <v>0</v>
      </c>
      <c r="P19" s="73">
        <v>0</v>
      </c>
      <c r="Q19" s="73">
        <v>0</v>
      </c>
      <c r="R19" s="73">
        <v>0</v>
      </c>
      <c r="S19" s="73">
        <v>0</v>
      </c>
      <c r="T19" s="73">
        <v>4.7370000000000001</v>
      </c>
      <c r="U19" s="73">
        <v>0</v>
      </c>
      <c r="V19" s="73">
        <v>0</v>
      </c>
      <c r="W19" s="73">
        <v>0</v>
      </c>
      <c r="X19" s="73">
        <v>0</v>
      </c>
      <c r="Y19" s="73">
        <v>2.766</v>
      </c>
      <c r="Z19" s="73">
        <v>0</v>
      </c>
      <c r="AA19" s="73">
        <v>5.6529999999999996</v>
      </c>
      <c r="AB19" s="73">
        <v>0</v>
      </c>
      <c r="AC19" s="73">
        <v>0</v>
      </c>
      <c r="AD19" s="73">
        <v>0</v>
      </c>
      <c r="AE19" s="73">
        <v>103.529</v>
      </c>
      <c r="AF19" s="73">
        <v>0</v>
      </c>
      <c r="AG19" s="73">
        <v>0</v>
      </c>
      <c r="AH19" s="73">
        <v>0</v>
      </c>
      <c r="AI19" s="73">
        <v>0</v>
      </c>
      <c r="AJ19" s="73">
        <v>0</v>
      </c>
      <c r="AK19" s="73">
        <v>0</v>
      </c>
      <c r="AL19" s="73">
        <v>0</v>
      </c>
      <c r="AM19" s="73">
        <v>0</v>
      </c>
      <c r="AN19" s="73">
        <v>0</v>
      </c>
      <c r="AO19" s="73">
        <v>0</v>
      </c>
      <c r="AP19" s="73">
        <v>0</v>
      </c>
      <c r="AQ19" s="73">
        <v>0</v>
      </c>
      <c r="AR19" s="73">
        <v>0</v>
      </c>
      <c r="AS19" s="73">
        <v>48.152999999999999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28.381</v>
      </c>
      <c r="BN19" s="73">
        <v>0</v>
      </c>
      <c r="BO19" s="73">
        <v>0</v>
      </c>
      <c r="BP19" s="73">
        <v>0</v>
      </c>
      <c r="BQ19" s="73">
        <v>0</v>
      </c>
      <c r="BR19" s="73">
        <v>0</v>
      </c>
      <c r="BS19" s="73">
        <v>0</v>
      </c>
      <c r="BT19" s="73">
        <v>0</v>
      </c>
      <c r="BU19" s="73">
        <v>0</v>
      </c>
      <c r="BV19" s="73">
        <v>0</v>
      </c>
      <c r="BW19" s="73">
        <v>0</v>
      </c>
      <c r="BX19" s="73">
        <v>0</v>
      </c>
      <c r="BY19" s="73">
        <v>0</v>
      </c>
      <c r="BZ19" s="73">
        <v>3.887</v>
      </c>
      <c r="CA19" s="73">
        <v>0</v>
      </c>
      <c r="CB19" s="73">
        <v>0</v>
      </c>
      <c r="CC19" s="73">
        <v>0</v>
      </c>
      <c r="CD19" s="73">
        <v>0</v>
      </c>
      <c r="CE19" s="73">
        <v>0</v>
      </c>
      <c r="CF19" s="73">
        <v>0</v>
      </c>
      <c r="CG19" s="73">
        <v>0</v>
      </c>
      <c r="CH19" s="73">
        <v>0</v>
      </c>
      <c r="CI19" s="73">
        <v>0</v>
      </c>
      <c r="CJ19" s="73">
        <v>0</v>
      </c>
      <c r="CK19" s="73">
        <v>0</v>
      </c>
      <c r="CL19" s="73">
        <v>4.5279999999999996</v>
      </c>
      <c r="CM19" s="73">
        <v>0</v>
      </c>
      <c r="CN19" s="73">
        <v>0</v>
      </c>
      <c r="CO19" s="73">
        <v>0</v>
      </c>
      <c r="CP19" s="73">
        <v>0</v>
      </c>
      <c r="CQ19" s="73">
        <v>0</v>
      </c>
      <c r="CR19" s="73">
        <v>0</v>
      </c>
      <c r="CS19" s="73">
        <v>84.091999999999999</v>
      </c>
      <c r="CT19" s="73">
        <v>0</v>
      </c>
      <c r="CU19" s="73">
        <v>0</v>
      </c>
      <c r="CV19" s="73">
        <v>0</v>
      </c>
      <c r="CW19" s="73">
        <v>3.35</v>
      </c>
      <c r="CX19" s="73">
        <v>0</v>
      </c>
      <c r="CY19" s="73">
        <v>0</v>
      </c>
      <c r="CZ19" s="73">
        <v>0</v>
      </c>
      <c r="DA19" s="73">
        <v>0</v>
      </c>
      <c r="DB19" s="73">
        <v>0</v>
      </c>
      <c r="DC19" s="73">
        <v>4.5990000000000002</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4.7370000000000001</v>
      </c>
      <c r="DV19" s="73">
        <v>0</v>
      </c>
      <c r="DW19" s="73">
        <v>0</v>
      </c>
      <c r="DX19" s="73">
        <v>0</v>
      </c>
      <c r="DY19" s="73">
        <v>0</v>
      </c>
      <c r="DZ19" s="73">
        <v>2.766</v>
      </c>
      <c r="EA19" s="73">
        <v>0</v>
      </c>
      <c r="EB19" s="73">
        <v>5.6529999999999996</v>
      </c>
      <c r="EC19" s="73">
        <v>0</v>
      </c>
      <c r="ED19" s="73">
        <v>0</v>
      </c>
      <c r="EE19" s="73">
        <v>0</v>
      </c>
      <c r="EF19" s="73">
        <v>103.529</v>
      </c>
      <c r="EG19" s="73">
        <v>0</v>
      </c>
      <c r="EH19" s="73">
        <v>0</v>
      </c>
      <c r="EI19" s="73">
        <v>0</v>
      </c>
      <c r="EJ19" s="73">
        <v>0</v>
      </c>
      <c r="EK19" s="73">
        <v>0</v>
      </c>
      <c r="EL19" s="73">
        <v>0</v>
      </c>
      <c r="EM19" s="73">
        <v>0</v>
      </c>
      <c r="EN19" s="73">
        <v>0</v>
      </c>
      <c r="EO19" s="73">
        <v>0</v>
      </c>
      <c r="EP19" s="73">
        <v>0</v>
      </c>
      <c r="EQ19" s="73">
        <v>0</v>
      </c>
      <c r="ER19" s="73">
        <v>0</v>
      </c>
      <c r="ES19" s="73">
        <v>0</v>
      </c>
      <c r="ET19" s="73">
        <v>48.152999999999999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28.381</v>
      </c>
      <c r="FO19" s="73">
        <v>0</v>
      </c>
      <c r="FP19" s="73">
        <v>0</v>
      </c>
      <c r="FQ19" s="73">
        <v>0</v>
      </c>
      <c r="FR19" s="73">
        <v>0</v>
      </c>
      <c r="FS19" s="73">
        <v>0</v>
      </c>
      <c r="FT19" s="73">
        <v>0</v>
      </c>
      <c r="FU19" s="73">
        <v>0</v>
      </c>
      <c r="FV19" s="73">
        <v>0</v>
      </c>
      <c r="FW19" s="73">
        <v>0</v>
      </c>
      <c r="FX19" s="73">
        <v>0</v>
      </c>
      <c r="FY19" s="73">
        <v>0</v>
      </c>
      <c r="FZ19" s="73">
        <v>0</v>
      </c>
      <c r="GA19" s="73">
        <v>3.887</v>
      </c>
      <c r="GB19" s="73">
        <v>0</v>
      </c>
      <c r="GC19" s="73">
        <v>0</v>
      </c>
      <c r="GD19" s="73">
        <v>0</v>
      </c>
      <c r="GE19" s="73">
        <v>0</v>
      </c>
      <c r="GF19" s="73">
        <v>0</v>
      </c>
      <c r="GG19" s="73">
        <v>0</v>
      </c>
      <c r="GH19" s="73">
        <v>0</v>
      </c>
      <c r="GI19" s="73">
        <v>0</v>
      </c>
      <c r="GJ19" s="73">
        <v>0</v>
      </c>
      <c r="GK19" s="73">
        <v>0</v>
      </c>
      <c r="GL19" s="73">
        <v>0</v>
      </c>
      <c r="GM19" s="73">
        <v>4.5279999999999996</v>
      </c>
      <c r="GN19" s="73">
        <v>0</v>
      </c>
      <c r="GO19" s="73">
        <v>0</v>
      </c>
      <c r="GP19" s="73">
        <v>0</v>
      </c>
      <c r="GQ19" s="73">
        <v>0</v>
      </c>
      <c r="GR19" s="73">
        <v>0</v>
      </c>
      <c r="GS19" s="73">
        <v>0</v>
      </c>
      <c r="GT19" s="73">
        <v>84.091999999999999</v>
      </c>
      <c r="GU19" s="73">
        <v>0</v>
      </c>
      <c r="GV19" s="73">
        <v>0</v>
      </c>
      <c r="GW19" s="73">
        <v>0</v>
      </c>
      <c r="GX19" s="73">
        <v>3.35</v>
      </c>
      <c r="GY19" s="73">
        <v>0</v>
      </c>
      <c r="GZ19" s="73">
        <v>0</v>
      </c>
      <c r="HA19" s="73">
        <v>0</v>
      </c>
      <c r="HB19" s="73">
        <v>0</v>
      </c>
      <c r="HC19" s="73">
        <v>0</v>
      </c>
      <c r="HD19" s="73">
        <v>4.5990000000000002</v>
      </c>
      <c r="HE19" s="73">
        <v>0</v>
      </c>
      <c r="HF19" s="73">
        <v>0</v>
      </c>
      <c r="HG19" s="73">
        <v>0</v>
      </c>
      <c r="HH19" s="73">
        <v>0</v>
      </c>
      <c r="HI19" s="73">
        <v>0</v>
      </c>
      <c r="HJ19" s="73">
        <v>0</v>
      </c>
      <c r="HK19" s="73">
        <v>116.685</v>
      </c>
      <c r="HL19" s="73">
        <v>48.152999999999999</v>
      </c>
      <c r="HM19" s="73">
        <v>0</v>
      </c>
      <c r="HN19" s="73">
        <v>0</v>
      </c>
      <c r="HO19" s="73">
        <v>28.381</v>
      </c>
      <c r="HP19" s="73">
        <v>0</v>
      </c>
      <c r="HQ19" s="73">
        <v>3.887</v>
      </c>
      <c r="HR19" s="73">
        <v>0</v>
      </c>
      <c r="HS19" s="73">
        <v>0</v>
      </c>
      <c r="HT19" s="73">
        <v>0</v>
      </c>
      <c r="HU19" s="73">
        <v>4.5279999999999996</v>
      </c>
      <c r="HV19" s="73">
        <v>0</v>
      </c>
      <c r="HW19" s="73">
        <v>0</v>
      </c>
      <c r="HX19" s="73">
        <v>87.441999999999993</v>
      </c>
      <c r="HY19" s="73">
        <v>4.5990000000000002</v>
      </c>
      <c r="HZ19" s="73">
        <v>0</v>
      </c>
      <c r="IA19" s="73">
        <v>0</v>
      </c>
      <c r="IB19" s="73">
        <v>0</v>
      </c>
      <c r="IC19" s="73">
        <v>0</v>
      </c>
      <c r="ID19" s="73">
        <v>0</v>
      </c>
      <c r="IE19" s="73">
        <v>0</v>
      </c>
      <c r="IF19" s="73">
        <v>116.685</v>
      </c>
      <c r="IG19" s="73">
        <v>48.152999999999999</v>
      </c>
      <c r="IH19" s="73">
        <v>0</v>
      </c>
      <c r="II19" s="73">
        <v>0</v>
      </c>
      <c r="IJ19" s="73">
        <v>28.381</v>
      </c>
      <c r="IK19" s="73">
        <v>0</v>
      </c>
      <c r="IL19" s="73">
        <v>3.887</v>
      </c>
      <c r="IM19" s="73">
        <v>0</v>
      </c>
      <c r="IN19" s="73">
        <v>0</v>
      </c>
      <c r="IO19" s="73">
        <v>0</v>
      </c>
      <c r="IP19" s="73">
        <v>4.5279999999999996</v>
      </c>
      <c r="IQ19" s="73">
        <v>0</v>
      </c>
      <c r="IR19" s="73">
        <v>0</v>
      </c>
      <c r="IS19" s="73">
        <v>87.441999999999993</v>
      </c>
      <c r="IT19" s="73">
        <v>4.5990000000000002</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1</v>
      </c>
      <c r="JM19" s="71">
        <v>0</v>
      </c>
      <c r="JN19" s="71">
        <v>1</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1</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1</v>
      </c>
      <c r="NN19" s="71">
        <v>0</v>
      </c>
      <c r="NO19" s="71">
        <v>1</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1</v>
      </c>
      <c r="QL19" s="71">
        <v>0</v>
      </c>
      <c r="QM19" s="71">
        <v>0</v>
      </c>
      <c r="QN19" s="71">
        <v>0</v>
      </c>
      <c r="QO19" s="71">
        <v>0</v>
      </c>
      <c r="QP19" s="71">
        <v>0</v>
      </c>
      <c r="QQ19" s="71">
        <v>1</v>
      </c>
      <c r="QR19" s="71">
        <v>0</v>
      </c>
      <c r="QS19" s="71">
        <v>0</v>
      </c>
      <c r="QT19" s="71">
        <v>0</v>
      </c>
      <c r="QU19" s="71">
        <v>0</v>
      </c>
      <c r="QV19" s="71">
        <v>0</v>
      </c>
      <c r="QW19" s="71">
        <v>0</v>
      </c>
      <c r="QX19" s="71">
        <v>4</v>
      </c>
      <c r="QY19" s="71">
        <v>2</v>
      </c>
      <c r="QZ19" s="71">
        <v>0</v>
      </c>
      <c r="RA19" s="71">
        <v>0</v>
      </c>
      <c r="RB19" s="71">
        <v>3</v>
      </c>
      <c r="RC19" s="71">
        <v>0</v>
      </c>
      <c r="RD19" s="71">
        <v>1</v>
      </c>
      <c r="RE19" s="71">
        <v>0</v>
      </c>
      <c r="RF19" s="71">
        <v>0</v>
      </c>
      <c r="RG19" s="71">
        <v>0</v>
      </c>
      <c r="RH19" s="71">
        <v>1</v>
      </c>
      <c r="RI19" s="71">
        <v>0</v>
      </c>
      <c r="RJ19" s="71">
        <v>0</v>
      </c>
      <c r="RK19" s="71">
        <v>2</v>
      </c>
      <c r="RL19" s="71">
        <v>1</v>
      </c>
      <c r="RM19" s="71">
        <v>0</v>
      </c>
      <c r="RN19" s="71">
        <v>0</v>
      </c>
      <c r="RO19" s="71">
        <v>0</v>
      </c>
      <c r="RP19" s="71">
        <v>0</v>
      </c>
      <c r="RQ19" s="71">
        <v>0</v>
      </c>
      <c r="RR19" s="71">
        <v>0</v>
      </c>
      <c r="RS19" s="71">
        <v>4</v>
      </c>
      <c r="RT19" s="71">
        <v>2</v>
      </c>
      <c r="RU19" s="71">
        <v>0</v>
      </c>
      <c r="RV19" s="71">
        <v>0</v>
      </c>
      <c r="RW19" s="71">
        <v>3</v>
      </c>
      <c r="RX19" s="71">
        <v>0</v>
      </c>
      <c r="RY19" s="71">
        <v>1</v>
      </c>
      <c r="RZ19" s="71">
        <v>0</v>
      </c>
      <c r="SA19" s="71">
        <v>0</v>
      </c>
      <c r="SB19" s="71">
        <v>0</v>
      </c>
      <c r="SC19" s="71">
        <v>1</v>
      </c>
      <c r="SD19" s="71">
        <v>0</v>
      </c>
      <c r="SE19" s="71">
        <v>0</v>
      </c>
      <c r="SF19" s="71">
        <v>2</v>
      </c>
      <c r="SG19" s="71">
        <v>1</v>
      </c>
      <c r="SH19" s="71">
        <v>0</v>
      </c>
    </row>
    <row r="20" spans="1:502">
      <c r="A20" s="16" t="s">
        <v>2078</v>
      </c>
      <c r="B20" s="70">
        <v>12</v>
      </c>
      <c r="C20" s="70">
        <v>12</v>
      </c>
      <c r="D20" s="70">
        <v>1</v>
      </c>
      <c r="E20" s="70">
        <v>2015</v>
      </c>
      <c r="F20" s="70" t="s">
        <v>182</v>
      </c>
      <c r="G20" s="1073" t="s">
        <v>2066</v>
      </c>
      <c r="H20" s="70" t="s">
        <v>2067</v>
      </c>
      <c r="I20" s="1066"/>
      <c r="J20" s="73">
        <v>0</v>
      </c>
      <c r="K20" s="73">
        <v>0</v>
      </c>
      <c r="L20" s="73">
        <v>0</v>
      </c>
      <c r="M20" s="73">
        <v>0</v>
      </c>
      <c r="N20" s="73">
        <v>0</v>
      </c>
      <c r="O20" s="73">
        <v>0</v>
      </c>
      <c r="P20" s="73">
        <v>0</v>
      </c>
      <c r="Q20" s="73">
        <v>0</v>
      </c>
      <c r="R20" s="73">
        <v>0</v>
      </c>
      <c r="S20" s="73">
        <v>0</v>
      </c>
      <c r="T20" s="73">
        <v>4.2770000000000001</v>
      </c>
      <c r="U20" s="73">
        <v>0</v>
      </c>
      <c r="V20" s="73">
        <v>0</v>
      </c>
      <c r="W20" s="73">
        <v>0</v>
      </c>
      <c r="X20" s="73">
        <v>0</v>
      </c>
      <c r="Y20" s="73">
        <v>2.3650000000000002</v>
      </c>
      <c r="Z20" s="73">
        <v>0</v>
      </c>
      <c r="AA20" s="73">
        <v>5.3369999999999997</v>
      </c>
      <c r="AB20" s="73">
        <v>0</v>
      </c>
      <c r="AC20" s="73">
        <v>0</v>
      </c>
      <c r="AD20" s="73">
        <v>0</v>
      </c>
      <c r="AE20" s="73">
        <v>96.885000000000005</v>
      </c>
      <c r="AF20" s="73">
        <v>0</v>
      </c>
      <c r="AG20" s="73">
        <v>0</v>
      </c>
      <c r="AH20" s="73">
        <v>0</v>
      </c>
      <c r="AI20" s="73">
        <v>0</v>
      </c>
      <c r="AJ20" s="73">
        <v>0</v>
      </c>
      <c r="AK20" s="73">
        <v>0</v>
      </c>
      <c r="AL20" s="73">
        <v>0</v>
      </c>
      <c r="AM20" s="73">
        <v>0</v>
      </c>
      <c r="AN20" s="73">
        <v>0</v>
      </c>
      <c r="AO20" s="73">
        <v>0</v>
      </c>
      <c r="AP20" s="73">
        <v>0</v>
      </c>
      <c r="AQ20" s="73">
        <v>0</v>
      </c>
      <c r="AR20" s="73">
        <v>0</v>
      </c>
      <c r="AS20" s="73">
        <v>40.581000000000003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28.263999999999999</v>
      </c>
      <c r="BN20" s="73">
        <v>0</v>
      </c>
      <c r="BO20" s="73">
        <v>0</v>
      </c>
      <c r="BP20" s="73">
        <v>0</v>
      </c>
      <c r="BQ20" s="73">
        <v>0</v>
      </c>
      <c r="BR20" s="73">
        <v>0</v>
      </c>
      <c r="BS20" s="73">
        <v>0</v>
      </c>
      <c r="BT20" s="73">
        <v>0</v>
      </c>
      <c r="BU20" s="73">
        <v>0</v>
      </c>
      <c r="BV20" s="73">
        <v>0</v>
      </c>
      <c r="BW20" s="73">
        <v>0</v>
      </c>
      <c r="BX20" s="73">
        <v>0</v>
      </c>
      <c r="BY20" s="73">
        <v>0</v>
      </c>
      <c r="BZ20" s="73">
        <v>3.5910000000000002</v>
      </c>
      <c r="CA20" s="73">
        <v>0</v>
      </c>
      <c r="CB20" s="73">
        <v>0</v>
      </c>
      <c r="CC20" s="73">
        <v>0</v>
      </c>
      <c r="CD20" s="73">
        <v>0</v>
      </c>
      <c r="CE20" s="73">
        <v>0</v>
      </c>
      <c r="CF20" s="73">
        <v>0</v>
      </c>
      <c r="CG20" s="73">
        <v>0</v>
      </c>
      <c r="CH20" s="73">
        <v>0</v>
      </c>
      <c r="CI20" s="73">
        <v>0</v>
      </c>
      <c r="CJ20" s="73">
        <v>0</v>
      </c>
      <c r="CK20" s="73">
        <v>0</v>
      </c>
      <c r="CL20" s="73">
        <v>4.2110000000000003</v>
      </c>
      <c r="CM20" s="73">
        <v>0</v>
      </c>
      <c r="CN20" s="73">
        <v>0</v>
      </c>
      <c r="CO20" s="73">
        <v>0</v>
      </c>
      <c r="CP20" s="73">
        <v>0</v>
      </c>
      <c r="CQ20" s="73">
        <v>0</v>
      </c>
      <c r="CR20" s="73">
        <v>0</v>
      </c>
      <c r="CS20" s="73">
        <v>80.438000000000002</v>
      </c>
      <c r="CT20" s="73">
        <v>0</v>
      </c>
      <c r="CU20" s="73">
        <v>0</v>
      </c>
      <c r="CV20" s="73">
        <v>0</v>
      </c>
      <c r="CW20" s="73">
        <v>2.96</v>
      </c>
      <c r="CX20" s="73">
        <v>0</v>
      </c>
      <c r="CY20" s="73">
        <v>0</v>
      </c>
      <c r="CZ20" s="73">
        <v>0</v>
      </c>
      <c r="DA20" s="73">
        <v>0</v>
      </c>
      <c r="DB20" s="73">
        <v>0</v>
      </c>
      <c r="DC20" s="73">
        <v>4.6890000000000001</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4.2770000000000001</v>
      </c>
      <c r="DV20" s="73">
        <v>0</v>
      </c>
      <c r="DW20" s="73">
        <v>0</v>
      </c>
      <c r="DX20" s="73">
        <v>0</v>
      </c>
      <c r="DY20" s="73">
        <v>0</v>
      </c>
      <c r="DZ20" s="73">
        <v>2.3650000000000002</v>
      </c>
      <c r="EA20" s="73">
        <v>0</v>
      </c>
      <c r="EB20" s="73">
        <v>5.3369999999999997</v>
      </c>
      <c r="EC20" s="73">
        <v>0</v>
      </c>
      <c r="ED20" s="73">
        <v>0</v>
      </c>
      <c r="EE20" s="73">
        <v>0</v>
      </c>
      <c r="EF20" s="73">
        <v>96.885000000000005</v>
      </c>
      <c r="EG20" s="73">
        <v>0</v>
      </c>
      <c r="EH20" s="73">
        <v>0</v>
      </c>
      <c r="EI20" s="73">
        <v>0</v>
      </c>
      <c r="EJ20" s="73">
        <v>0</v>
      </c>
      <c r="EK20" s="73">
        <v>0</v>
      </c>
      <c r="EL20" s="73">
        <v>0</v>
      </c>
      <c r="EM20" s="73">
        <v>0</v>
      </c>
      <c r="EN20" s="73">
        <v>0</v>
      </c>
      <c r="EO20" s="73">
        <v>0</v>
      </c>
      <c r="EP20" s="73">
        <v>0</v>
      </c>
      <c r="EQ20" s="73">
        <v>0</v>
      </c>
      <c r="ER20" s="73">
        <v>0</v>
      </c>
      <c r="ES20" s="73">
        <v>0</v>
      </c>
      <c r="ET20" s="73">
        <v>40.581000000000003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28.263999999999999</v>
      </c>
      <c r="FO20" s="73">
        <v>0</v>
      </c>
      <c r="FP20" s="73">
        <v>0</v>
      </c>
      <c r="FQ20" s="73">
        <v>0</v>
      </c>
      <c r="FR20" s="73">
        <v>0</v>
      </c>
      <c r="FS20" s="73">
        <v>0</v>
      </c>
      <c r="FT20" s="73">
        <v>0</v>
      </c>
      <c r="FU20" s="73">
        <v>0</v>
      </c>
      <c r="FV20" s="73">
        <v>0</v>
      </c>
      <c r="FW20" s="73">
        <v>0</v>
      </c>
      <c r="FX20" s="73">
        <v>0</v>
      </c>
      <c r="FY20" s="73">
        <v>0</v>
      </c>
      <c r="FZ20" s="73">
        <v>0</v>
      </c>
      <c r="GA20" s="73">
        <v>3.5910000000000002</v>
      </c>
      <c r="GB20" s="73">
        <v>0</v>
      </c>
      <c r="GC20" s="73">
        <v>0</v>
      </c>
      <c r="GD20" s="73">
        <v>0</v>
      </c>
      <c r="GE20" s="73">
        <v>0</v>
      </c>
      <c r="GF20" s="73">
        <v>0</v>
      </c>
      <c r="GG20" s="73">
        <v>0</v>
      </c>
      <c r="GH20" s="73">
        <v>0</v>
      </c>
      <c r="GI20" s="73">
        <v>0</v>
      </c>
      <c r="GJ20" s="73">
        <v>0</v>
      </c>
      <c r="GK20" s="73">
        <v>0</v>
      </c>
      <c r="GL20" s="73">
        <v>0</v>
      </c>
      <c r="GM20" s="73">
        <v>4.2110000000000003</v>
      </c>
      <c r="GN20" s="73">
        <v>0</v>
      </c>
      <c r="GO20" s="73">
        <v>0</v>
      </c>
      <c r="GP20" s="73">
        <v>0</v>
      </c>
      <c r="GQ20" s="73">
        <v>0</v>
      </c>
      <c r="GR20" s="73">
        <v>0</v>
      </c>
      <c r="GS20" s="73">
        <v>0</v>
      </c>
      <c r="GT20" s="73">
        <v>80.438000000000002</v>
      </c>
      <c r="GU20" s="73">
        <v>0</v>
      </c>
      <c r="GV20" s="73">
        <v>0</v>
      </c>
      <c r="GW20" s="73">
        <v>0</v>
      </c>
      <c r="GX20" s="73">
        <v>2.96</v>
      </c>
      <c r="GY20" s="73">
        <v>0</v>
      </c>
      <c r="GZ20" s="73">
        <v>0</v>
      </c>
      <c r="HA20" s="73">
        <v>0</v>
      </c>
      <c r="HB20" s="73">
        <v>0</v>
      </c>
      <c r="HC20" s="73">
        <v>0</v>
      </c>
      <c r="HD20" s="73">
        <v>4.6890000000000001</v>
      </c>
      <c r="HE20" s="73">
        <v>0</v>
      </c>
      <c r="HF20" s="73">
        <v>0</v>
      </c>
      <c r="HG20" s="73">
        <v>0</v>
      </c>
      <c r="HH20" s="73">
        <v>0</v>
      </c>
      <c r="HI20" s="73">
        <v>0</v>
      </c>
      <c r="HJ20" s="73">
        <v>0</v>
      </c>
      <c r="HK20" s="73">
        <v>108.864</v>
      </c>
      <c r="HL20" s="73">
        <v>40.581000000000003</v>
      </c>
      <c r="HM20" s="73">
        <v>0</v>
      </c>
      <c r="HN20" s="73">
        <v>0</v>
      </c>
      <c r="HO20" s="73">
        <v>28.263999999999999</v>
      </c>
      <c r="HP20" s="73">
        <v>0</v>
      </c>
      <c r="HQ20" s="73">
        <v>3.5910000000000002</v>
      </c>
      <c r="HR20" s="73">
        <v>0</v>
      </c>
      <c r="HS20" s="73">
        <v>0</v>
      </c>
      <c r="HT20" s="73">
        <v>0</v>
      </c>
      <c r="HU20" s="73">
        <v>4.2110000000000003</v>
      </c>
      <c r="HV20" s="73">
        <v>0</v>
      </c>
      <c r="HW20" s="73">
        <v>0</v>
      </c>
      <c r="HX20" s="73">
        <v>83.397999999999996</v>
      </c>
      <c r="HY20" s="73">
        <v>4.6890000000000001</v>
      </c>
      <c r="HZ20" s="73">
        <v>0</v>
      </c>
      <c r="IA20" s="73">
        <v>0</v>
      </c>
      <c r="IB20" s="73">
        <v>0</v>
      </c>
      <c r="IC20" s="73">
        <v>0</v>
      </c>
      <c r="ID20" s="73">
        <v>0</v>
      </c>
      <c r="IE20" s="73">
        <v>0</v>
      </c>
      <c r="IF20" s="73">
        <v>108.864</v>
      </c>
      <c r="IG20" s="73">
        <v>40.581000000000003</v>
      </c>
      <c r="IH20" s="73">
        <v>0</v>
      </c>
      <c r="II20" s="73">
        <v>0</v>
      </c>
      <c r="IJ20" s="73">
        <v>28.263999999999999</v>
      </c>
      <c r="IK20" s="73">
        <v>0</v>
      </c>
      <c r="IL20" s="73">
        <v>3.5910000000000002</v>
      </c>
      <c r="IM20" s="73">
        <v>0</v>
      </c>
      <c r="IN20" s="73">
        <v>0</v>
      </c>
      <c r="IO20" s="73">
        <v>0</v>
      </c>
      <c r="IP20" s="73">
        <v>4.2110000000000003</v>
      </c>
      <c r="IQ20" s="73">
        <v>0</v>
      </c>
      <c r="IR20" s="73">
        <v>0</v>
      </c>
      <c r="IS20" s="73">
        <v>83.397999999999996</v>
      </c>
      <c r="IT20" s="73">
        <v>4.6890000000000001</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1</v>
      </c>
      <c r="JM20" s="71">
        <v>0</v>
      </c>
      <c r="JN20" s="71">
        <v>1</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1</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1</v>
      </c>
      <c r="NN20" s="71">
        <v>0</v>
      </c>
      <c r="NO20" s="71">
        <v>1</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1</v>
      </c>
      <c r="QL20" s="71">
        <v>0</v>
      </c>
      <c r="QM20" s="71">
        <v>0</v>
      </c>
      <c r="QN20" s="71">
        <v>0</v>
      </c>
      <c r="QO20" s="71">
        <v>0</v>
      </c>
      <c r="QP20" s="71">
        <v>0</v>
      </c>
      <c r="QQ20" s="71">
        <v>1</v>
      </c>
      <c r="QR20" s="71">
        <v>0</v>
      </c>
      <c r="QS20" s="71">
        <v>0</v>
      </c>
      <c r="QT20" s="71">
        <v>0</v>
      </c>
      <c r="QU20" s="71">
        <v>0</v>
      </c>
      <c r="QV20" s="71">
        <v>0</v>
      </c>
      <c r="QW20" s="71">
        <v>0</v>
      </c>
      <c r="QX20" s="71">
        <v>4</v>
      </c>
      <c r="QY20" s="71">
        <v>2</v>
      </c>
      <c r="QZ20" s="71">
        <v>0</v>
      </c>
      <c r="RA20" s="71">
        <v>0</v>
      </c>
      <c r="RB20" s="71">
        <v>3</v>
      </c>
      <c r="RC20" s="71">
        <v>0</v>
      </c>
      <c r="RD20" s="71">
        <v>1</v>
      </c>
      <c r="RE20" s="71">
        <v>0</v>
      </c>
      <c r="RF20" s="71">
        <v>0</v>
      </c>
      <c r="RG20" s="71">
        <v>0</v>
      </c>
      <c r="RH20" s="71">
        <v>1</v>
      </c>
      <c r="RI20" s="71">
        <v>0</v>
      </c>
      <c r="RJ20" s="71">
        <v>0</v>
      </c>
      <c r="RK20" s="71">
        <v>2</v>
      </c>
      <c r="RL20" s="71">
        <v>1</v>
      </c>
      <c r="RM20" s="71">
        <v>0</v>
      </c>
      <c r="RN20" s="71">
        <v>0</v>
      </c>
      <c r="RO20" s="71">
        <v>0</v>
      </c>
      <c r="RP20" s="71">
        <v>0</v>
      </c>
      <c r="RQ20" s="71">
        <v>0</v>
      </c>
      <c r="RR20" s="71">
        <v>0</v>
      </c>
      <c r="RS20" s="71">
        <v>4</v>
      </c>
      <c r="RT20" s="71">
        <v>2</v>
      </c>
      <c r="RU20" s="71">
        <v>0</v>
      </c>
      <c r="RV20" s="71">
        <v>0</v>
      </c>
      <c r="RW20" s="71">
        <v>3</v>
      </c>
      <c r="RX20" s="71">
        <v>0</v>
      </c>
      <c r="RY20" s="71">
        <v>1</v>
      </c>
      <c r="RZ20" s="71">
        <v>0</v>
      </c>
      <c r="SA20" s="71">
        <v>0</v>
      </c>
      <c r="SB20" s="71">
        <v>0</v>
      </c>
      <c r="SC20" s="71">
        <v>1</v>
      </c>
      <c r="SD20" s="71">
        <v>0</v>
      </c>
      <c r="SE20" s="71">
        <v>0</v>
      </c>
      <c r="SF20" s="71">
        <v>2</v>
      </c>
      <c r="SG20" s="71">
        <v>1</v>
      </c>
      <c r="SH20" s="71">
        <v>0</v>
      </c>
    </row>
    <row r="21" spans="1:502">
      <c r="A21" s="16" t="s">
        <v>2079</v>
      </c>
      <c r="B21" s="70">
        <v>13</v>
      </c>
      <c r="C21" s="70">
        <v>13</v>
      </c>
      <c r="D21" s="70">
        <v>1</v>
      </c>
      <c r="E21" s="70">
        <v>2016</v>
      </c>
      <c r="F21" s="70" t="s">
        <v>155</v>
      </c>
      <c r="G21" s="1073" t="s">
        <v>2066</v>
      </c>
      <c r="H21" s="70" t="s">
        <v>2067</v>
      </c>
      <c r="I21" s="1066"/>
      <c r="J21" s="73">
        <v>0</v>
      </c>
      <c r="K21" s="73">
        <v>0</v>
      </c>
      <c r="L21" s="73">
        <v>0</v>
      </c>
      <c r="M21" s="73">
        <v>0</v>
      </c>
      <c r="N21" s="73">
        <v>0</v>
      </c>
      <c r="O21" s="73">
        <v>0</v>
      </c>
      <c r="P21" s="73">
        <v>0</v>
      </c>
      <c r="Q21" s="73">
        <v>0</v>
      </c>
      <c r="R21" s="73">
        <v>0</v>
      </c>
      <c r="S21" s="73">
        <v>0</v>
      </c>
      <c r="T21" s="73">
        <v>4.1849999999999996</v>
      </c>
      <c r="U21" s="73">
        <v>0</v>
      </c>
      <c r="V21" s="73">
        <v>0</v>
      </c>
      <c r="W21" s="73">
        <v>0</v>
      </c>
      <c r="X21" s="73">
        <v>0</v>
      </c>
      <c r="Y21" s="73">
        <v>2.41</v>
      </c>
      <c r="Z21" s="73">
        <v>0</v>
      </c>
      <c r="AA21" s="73">
        <v>5.3639999999999999</v>
      </c>
      <c r="AB21" s="73">
        <v>0</v>
      </c>
      <c r="AC21" s="73">
        <v>0</v>
      </c>
      <c r="AD21" s="73">
        <v>0</v>
      </c>
      <c r="AE21" s="73">
        <v>101.18899999999999</v>
      </c>
      <c r="AF21" s="73">
        <v>0</v>
      </c>
      <c r="AG21" s="73">
        <v>0</v>
      </c>
      <c r="AH21" s="73">
        <v>0</v>
      </c>
      <c r="AI21" s="73">
        <v>0</v>
      </c>
      <c r="AJ21" s="73">
        <v>0</v>
      </c>
      <c r="AK21" s="73">
        <v>0</v>
      </c>
      <c r="AL21" s="73">
        <v>0</v>
      </c>
      <c r="AM21" s="73">
        <v>0</v>
      </c>
      <c r="AN21" s="73">
        <v>0</v>
      </c>
      <c r="AO21" s="73">
        <v>0</v>
      </c>
      <c r="AP21" s="73">
        <v>0</v>
      </c>
      <c r="AQ21" s="73">
        <v>0</v>
      </c>
      <c r="AR21" s="73">
        <v>0</v>
      </c>
      <c r="AS21" s="73">
        <v>31.356000000000002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26.51</v>
      </c>
      <c r="BN21" s="73">
        <v>0</v>
      </c>
      <c r="BO21" s="73">
        <v>0</v>
      </c>
      <c r="BP21" s="73">
        <v>0</v>
      </c>
      <c r="BQ21" s="73">
        <v>0</v>
      </c>
      <c r="BR21" s="73">
        <v>0</v>
      </c>
      <c r="BS21" s="73">
        <v>0</v>
      </c>
      <c r="BT21" s="73">
        <v>0</v>
      </c>
      <c r="BU21" s="73">
        <v>0</v>
      </c>
      <c r="BV21" s="73">
        <v>0</v>
      </c>
      <c r="BW21" s="73">
        <v>0</v>
      </c>
      <c r="BX21" s="73">
        <v>0</v>
      </c>
      <c r="BY21" s="73">
        <v>0</v>
      </c>
      <c r="BZ21" s="73">
        <v>3.2970000000000002</v>
      </c>
      <c r="CA21" s="73">
        <v>0</v>
      </c>
      <c r="CB21" s="73">
        <v>0</v>
      </c>
      <c r="CC21" s="73">
        <v>0</v>
      </c>
      <c r="CD21" s="73">
        <v>0</v>
      </c>
      <c r="CE21" s="73">
        <v>0</v>
      </c>
      <c r="CF21" s="73">
        <v>0</v>
      </c>
      <c r="CG21" s="73">
        <v>0</v>
      </c>
      <c r="CH21" s="73">
        <v>0</v>
      </c>
      <c r="CI21" s="73">
        <v>0</v>
      </c>
      <c r="CJ21" s="73">
        <v>0</v>
      </c>
      <c r="CK21" s="73">
        <v>0</v>
      </c>
      <c r="CL21" s="73">
        <v>4.4260000000000002</v>
      </c>
      <c r="CM21" s="73">
        <v>0</v>
      </c>
      <c r="CN21" s="73">
        <v>0</v>
      </c>
      <c r="CO21" s="73">
        <v>0</v>
      </c>
      <c r="CP21" s="73">
        <v>0</v>
      </c>
      <c r="CQ21" s="73">
        <v>0</v>
      </c>
      <c r="CR21" s="73">
        <v>0</v>
      </c>
      <c r="CS21" s="73">
        <v>78.887</v>
      </c>
      <c r="CT21" s="73">
        <v>0</v>
      </c>
      <c r="CU21" s="73">
        <v>0</v>
      </c>
      <c r="CV21" s="73">
        <v>0</v>
      </c>
      <c r="CW21" s="73">
        <v>0</v>
      </c>
      <c r="CX21" s="73">
        <v>0</v>
      </c>
      <c r="CY21" s="73">
        <v>0</v>
      </c>
      <c r="CZ21" s="73">
        <v>0</v>
      </c>
      <c r="DA21" s="73">
        <v>0</v>
      </c>
      <c r="DB21" s="73">
        <v>0</v>
      </c>
      <c r="DC21" s="73">
        <v>4.3899999999999997</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4.1849999999999996</v>
      </c>
      <c r="DV21" s="73">
        <v>0</v>
      </c>
      <c r="DW21" s="73">
        <v>0</v>
      </c>
      <c r="DX21" s="73">
        <v>0</v>
      </c>
      <c r="DY21" s="73">
        <v>0</v>
      </c>
      <c r="DZ21" s="73">
        <v>2.41</v>
      </c>
      <c r="EA21" s="73">
        <v>0</v>
      </c>
      <c r="EB21" s="73">
        <v>5.3639999999999999</v>
      </c>
      <c r="EC21" s="73">
        <v>0</v>
      </c>
      <c r="ED21" s="73">
        <v>0</v>
      </c>
      <c r="EE21" s="73">
        <v>0</v>
      </c>
      <c r="EF21" s="73">
        <v>101.18899999999999</v>
      </c>
      <c r="EG21" s="73">
        <v>0</v>
      </c>
      <c r="EH21" s="73">
        <v>0</v>
      </c>
      <c r="EI21" s="73">
        <v>0</v>
      </c>
      <c r="EJ21" s="73">
        <v>0</v>
      </c>
      <c r="EK21" s="73">
        <v>0</v>
      </c>
      <c r="EL21" s="73">
        <v>0</v>
      </c>
      <c r="EM21" s="73">
        <v>0</v>
      </c>
      <c r="EN21" s="73">
        <v>0</v>
      </c>
      <c r="EO21" s="73">
        <v>0</v>
      </c>
      <c r="EP21" s="73">
        <v>0</v>
      </c>
      <c r="EQ21" s="73">
        <v>0</v>
      </c>
      <c r="ER21" s="73">
        <v>0</v>
      </c>
      <c r="ES21" s="73">
        <v>0</v>
      </c>
      <c r="ET21" s="73">
        <v>31.356000000000002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26.51</v>
      </c>
      <c r="FO21" s="73">
        <v>0</v>
      </c>
      <c r="FP21" s="73">
        <v>0</v>
      </c>
      <c r="FQ21" s="73">
        <v>0</v>
      </c>
      <c r="FR21" s="73">
        <v>0</v>
      </c>
      <c r="FS21" s="73">
        <v>0</v>
      </c>
      <c r="FT21" s="73">
        <v>0</v>
      </c>
      <c r="FU21" s="73">
        <v>0</v>
      </c>
      <c r="FV21" s="73">
        <v>0</v>
      </c>
      <c r="FW21" s="73">
        <v>0</v>
      </c>
      <c r="FX21" s="73">
        <v>0</v>
      </c>
      <c r="FY21" s="73">
        <v>0</v>
      </c>
      <c r="FZ21" s="73">
        <v>0</v>
      </c>
      <c r="GA21" s="73">
        <v>3.2970000000000002</v>
      </c>
      <c r="GB21" s="73">
        <v>0</v>
      </c>
      <c r="GC21" s="73">
        <v>0</v>
      </c>
      <c r="GD21" s="73">
        <v>0</v>
      </c>
      <c r="GE21" s="73">
        <v>0</v>
      </c>
      <c r="GF21" s="73">
        <v>0</v>
      </c>
      <c r="GG21" s="73">
        <v>0</v>
      </c>
      <c r="GH21" s="73">
        <v>0</v>
      </c>
      <c r="GI21" s="73">
        <v>0</v>
      </c>
      <c r="GJ21" s="73">
        <v>0</v>
      </c>
      <c r="GK21" s="73">
        <v>0</v>
      </c>
      <c r="GL21" s="73">
        <v>0</v>
      </c>
      <c r="GM21" s="73">
        <v>4.4260000000000002</v>
      </c>
      <c r="GN21" s="73">
        <v>0</v>
      </c>
      <c r="GO21" s="73">
        <v>0</v>
      </c>
      <c r="GP21" s="73">
        <v>0</v>
      </c>
      <c r="GQ21" s="73">
        <v>0</v>
      </c>
      <c r="GR21" s="73">
        <v>0</v>
      </c>
      <c r="GS21" s="73">
        <v>0</v>
      </c>
      <c r="GT21" s="73">
        <v>78.887</v>
      </c>
      <c r="GU21" s="73">
        <v>0</v>
      </c>
      <c r="GV21" s="73">
        <v>0</v>
      </c>
      <c r="GW21" s="73">
        <v>0</v>
      </c>
      <c r="GX21" s="73">
        <v>0</v>
      </c>
      <c r="GY21" s="73">
        <v>0</v>
      </c>
      <c r="GZ21" s="73">
        <v>0</v>
      </c>
      <c r="HA21" s="73">
        <v>0</v>
      </c>
      <c r="HB21" s="73">
        <v>0</v>
      </c>
      <c r="HC21" s="73">
        <v>0</v>
      </c>
      <c r="HD21" s="73">
        <v>4.3899999999999997</v>
      </c>
      <c r="HE21" s="73">
        <v>0</v>
      </c>
      <c r="HF21" s="73">
        <v>0</v>
      </c>
      <c r="HG21" s="73">
        <v>0</v>
      </c>
      <c r="HH21" s="73">
        <v>0</v>
      </c>
      <c r="HI21" s="73">
        <v>0</v>
      </c>
      <c r="HJ21" s="73">
        <v>0</v>
      </c>
      <c r="HK21" s="73">
        <v>113.148</v>
      </c>
      <c r="HL21" s="73">
        <v>31.356000000000002</v>
      </c>
      <c r="HM21" s="73">
        <v>0</v>
      </c>
      <c r="HN21" s="73">
        <v>0</v>
      </c>
      <c r="HO21" s="73">
        <v>26.51</v>
      </c>
      <c r="HP21" s="73">
        <v>0</v>
      </c>
      <c r="HQ21" s="73">
        <v>3.2970000000000002</v>
      </c>
      <c r="HR21" s="73">
        <v>0</v>
      </c>
      <c r="HS21" s="73">
        <v>0</v>
      </c>
      <c r="HT21" s="73">
        <v>0</v>
      </c>
      <c r="HU21" s="73">
        <v>4.4260000000000002</v>
      </c>
      <c r="HV21" s="73">
        <v>0</v>
      </c>
      <c r="HW21" s="73">
        <v>0</v>
      </c>
      <c r="HX21" s="73">
        <v>78.887</v>
      </c>
      <c r="HY21" s="73">
        <v>4.3899999999999997</v>
      </c>
      <c r="HZ21" s="73">
        <v>0</v>
      </c>
      <c r="IA21" s="73">
        <v>0</v>
      </c>
      <c r="IB21" s="73">
        <v>0</v>
      </c>
      <c r="IC21" s="73">
        <v>0</v>
      </c>
      <c r="ID21" s="73">
        <v>0</v>
      </c>
      <c r="IE21" s="73">
        <v>0</v>
      </c>
      <c r="IF21" s="73">
        <v>113.148</v>
      </c>
      <c r="IG21" s="73">
        <v>31.356000000000002</v>
      </c>
      <c r="IH21" s="73">
        <v>0</v>
      </c>
      <c r="II21" s="73">
        <v>0</v>
      </c>
      <c r="IJ21" s="73">
        <v>26.51</v>
      </c>
      <c r="IK21" s="73">
        <v>0</v>
      </c>
      <c r="IL21" s="73">
        <v>3.2970000000000002</v>
      </c>
      <c r="IM21" s="73">
        <v>0</v>
      </c>
      <c r="IN21" s="73">
        <v>0</v>
      </c>
      <c r="IO21" s="73">
        <v>0</v>
      </c>
      <c r="IP21" s="73">
        <v>4.4260000000000002</v>
      </c>
      <c r="IQ21" s="73">
        <v>0</v>
      </c>
      <c r="IR21" s="73">
        <v>0</v>
      </c>
      <c r="IS21" s="73">
        <v>78.887</v>
      </c>
      <c r="IT21" s="73">
        <v>4.3899999999999997</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1</v>
      </c>
      <c r="JM21" s="71">
        <v>0</v>
      </c>
      <c r="JN21" s="71">
        <v>1</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1</v>
      </c>
      <c r="NN21" s="71">
        <v>0</v>
      </c>
      <c r="NO21" s="71">
        <v>1</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4</v>
      </c>
      <c r="QY21" s="71">
        <v>2</v>
      </c>
      <c r="QZ21" s="71">
        <v>0</v>
      </c>
      <c r="RA21" s="71">
        <v>0</v>
      </c>
      <c r="RB21" s="71">
        <v>3</v>
      </c>
      <c r="RC21" s="71">
        <v>0</v>
      </c>
      <c r="RD21" s="71">
        <v>1</v>
      </c>
      <c r="RE21" s="71">
        <v>0</v>
      </c>
      <c r="RF21" s="71">
        <v>0</v>
      </c>
      <c r="RG21" s="71">
        <v>0</v>
      </c>
      <c r="RH21" s="71">
        <v>1</v>
      </c>
      <c r="RI21" s="71">
        <v>0</v>
      </c>
      <c r="RJ21" s="71">
        <v>0</v>
      </c>
      <c r="RK21" s="71">
        <v>1</v>
      </c>
      <c r="RL21" s="71">
        <v>1</v>
      </c>
      <c r="RM21" s="71">
        <v>0</v>
      </c>
      <c r="RN21" s="71">
        <v>0</v>
      </c>
      <c r="RO21" s="71">
        <v>0</v>
      </c>
      <c r="RP21" s="71">
        <v>0</v>
      </c>
      <c r="RQ21" s="71">
        <v>0</v>
      </c>
      <c r="RR21" s="71">
        <v>0</v>
      </c>
      <c r="RS21" s="71">
        <v>4</v>
      </c>
      <c r="RT21" s="71">
        <v>2</v>
      </c>
      <c r="RU21" s="71">
        <v>0</v>
      </c>
      <c r="RV21" s="71">
        <v>0</v>
      </c>
      <c r="RW21" s="71">
        <v>3</v>
      </c>
      <c r="RX21" s="71">
        <v>0</v>
      </c>
      <c r="RY21" s="71">
        <v>1</v>
      </c>
      <c r="RZ21" s="71">
        <v>0</v>
      </c>
      <c r="SA21" s="71">
        <v>0</v>
      </c>
      <c r="SB21" s="71">
        <v>0</v>
      </c>
      <c r="SC21" s="71">
        <v>1</v>
      </c>
      <c r="SD21" s="71">
        <v>0</v>
      </c>
      <c r="SE21" s="71">
        <v>0</v>
      </c>
      <c r="SF21" s="71">
        <v>1</v>
      </c>
      <c r="SG21" s="71">
        <v>1</v>
      </c>
      <c r="SH21" s="71">
        <v>0</v>
      </c>
    </row>
    <row r="22" spans="1:502">
      <c r="A22" s="16" t="s">
        <v>2080</v>
      </c>
      <c r="B22" s="70">
        <v>14</v>
      </c>
      <c r="C22" s="70">
        <v>14</v>
      </c>
      <c r="D22" s="70">
        <v>1</v>
      </c>
      <c r="E22" s="70">
        <v>2017</v>
      </c>
      <c r="F22" s="70" t="s">
        <v>156</v>
      </c>
      <c r="G22" s="1073" t="s">
        <v>2066</v>
      </c>
      <c r="H22" s="70" t="s">
        <v>2067</v>
      </c>
      <c r="I22" s="1066"/>
      <c r="J22" s="73">
        <v>0</v>
      </c>
      <c r="K22" s="73">
        <v>0</v>
      </c>
      <c r="L22" s="73">
        <v>0</v>
      </c>
      <c r="M22" s="73">
        <v>0</v>
      </c>
      <c r="N22" s="73">
        <v>0</v>
      </c>
      <c r="O22" s="73">
        <v>0</v>
      </c>
      <c r="P22" s="73">
        <v>0</v>
      </c>
      <c r="Q22" s="73">
        <v>0</v>
      </c>
      <c r="R22" s="73">
        <v>0</v>
      </c>
      <c r="S22" s="73">
        <v>0</v>
      </c>
      <c r="T22" s="73">
        <v>4.1449999999999996</v>
      </c>
      <c r="U22" s="73">
        <v>0</v>
      </c>
      <c r="V22" s="73">
        <v>0</v>
      </c>
      <c r="W22" s="73">
        <v>0</v>
      </c>
      <c r="X22" s="73">
        <v>0</v>
      </c>
      <c r="Y22" s="73">
        <v>2.379</v>
      </c>
      <c r="Z22" s="73">
        <v>0</v>
      </c>
      <c r="AA22" s="73">
        <v>5.141</v>
      </c>
      <c r="AB22" s="73">
        <v>0</v>
      </c>
      <c r="AC22" s="73">
        <v>0</v>
      </c>
      <c r="AD22" s="73">
        <v>0</v>
      </c>
      <c r="AE22" s="73">
        <v>98.754000000000005</v>
      </c>
      <c r="AF22" s="73">
        <v>0</v>
      </c>
      <c r="AG22" s="73">
        <v>0</v>
      </c>
      <c r="AH22" s="73">
        <v>0</v>
      </c>
      <c r="AI22" s="73">
        <v>0</v>
      </c>
      <c r="AJ22" s="73">
        <v>0</v>
      </c>
      <c r="AK22" s="73">
        <v>0</v>
      </c>
      <c r="AL22" s="73">
        <v>0</v>
      </c>
      <c r="AM22" s="73">
        <v>0</v>
      </c>
      <c r="AN22" s="73">
        <v>0</v>
      </c>
      <c r="AO22" s="73">
        <v>0</v>
      </c>
      <c r="AP22" s="73">
        <v>0</v>
      </c>
      <c r="AQ22" s="73">
        <v>0</v>
      </c>
      <c r="AR22" s="73">
        <v>0</v>
      </c>
      <c r="AS22" s="73">
        <v>34.994999999999997</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26.102</v>
      </c>
      <c r="BN22" s="73">
        <v>0</v>
      </c>
      <c r="BO22" s="73">
        <v>0</v>
      </c>
      <c r="BP22" s="73">
        <v>0</v>
      </c>
      <c r="BQ22" s="73">
        <v>0</v>
      </c>
      <c r="BR22" s="73">
        <v>0</v>
      </c>
      <c r="BS22" s="73">
        <v>0</v>
      </c>
      <c r="BT22" s="73">
        <v>0</v>
      </c>
      <c r="BU22" s="73">
        <v>0</v>
      </c>
      <c r="BV22" s="73">
        <v>0</v>
      </c>
      <c r="BW22" s="73">
        <v>0</v>
      </c>
      <c r="BX22" s="73">
        <v>0</v>
      </c>
      <c r="BY22" s="73">
        <v>0</v>
      </c>
      <c r="BZ22" s="73">
        <v>3.0859999999999999</v>
      </c>
      <c r="CA22" s="73">
        <v>0</v>
      </c>
      <c r="CB22" s="73">
        <v>0</v>
      </c>
      <c r="CC22" s="73">
        <v>0</v>
      </c>
      <c r="CD22" s="73">
        <v>0</v>
      </c>
      <c r="CE22" s="73">
        <v>0</v>
      </c>
      <c r="CF22" s="73">
        <v>0</v>
      </c>
      <c r="CG22" s="73">
        <v>0</v>
      </c>
      <c r="CH22" s="73">
        <v>0</v>
      </c>
      <c r="CI22" s="73">
        <v>0</v>
      </c>
      <c r="CJ22" s="73">
        <v>0</v>
      </c>
      <c r="CK22" s="73">
        <v>0</v>
      </c>
      <c r="CL22" s="73">
        <v>4.7889999999999997</v>
      </c>
      <c r="CM22" s="73">
        <v>0</v>
      </c>
      <c r="CN22" s="73">
        <v>0</v>
      </c>
      <c r="CO22" s="73">
        <v>0</v>
      </c>
      <c r="CP22" s="73">
        <v>0</v>
      </c>
      <c r="CQ22" s="73">
        <v>0</v>
      </c>
      <c r="CR22" s="73">
        <v>0</v>
      </c>
      <c r="CS22" s="73">
        <v>101.339</v>
      </c>
      <c r="CT22" s="73">
        <v>0</v>
      </c>
      <c r="CU22" s="73">
        <v>0</v>
      </c>
      <c r="CV22" s="73">
        <v>0</v>
      </c>
      <c r="CW22" s="73">
        <v>0</v>
      </c>
      <c r="CX22" s="73">
        <v>0</v>
      </c>
      <c r="CY22" s="73">
        <v>0</v>
      </c>
      <c r="CZ22" s="73">
        <v>0</v>
      </c>
      <c r="DA22" s="73">
        <v>0</v>
      </c>
      <c r="DB22" s="73">
        <v>0</v>
      </c>
      <c r="DC22" s="73">
        <v>4.76</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4.1449999999999996</v>
      </c>
      <c r="DV22" s="73">
        <v>0</v>
      </c>
      <c r="DW22" s="73">
        <v>0</v>
      </c>
      <c r="DX22" s="73">
        <v>0</v>
      </c>
      <c r="DY22" s="73">
        <v>0</v>
      </c>
      <c r="DZ22" s="73">
        <v>2.379</v>
      </c>
      <c r="EA22" s="73">
        <v>0</v>
      </c>
      <c r="EB22" s="73">
        <v>5.141</v>
      </c>
      <c r="EC22" s="73">
        <v>0</v>
      </c>
      <c r="ED22" s="73">
        <v>0</v>
      </c>
      <c r="EE22" s="73">
        <v>0</v>
      </c>
      <c r="EF22" s="73">
        <v>98.754000000000005</v>
      </c>
      <c r="EG22" s="73">
        <v>0</v>
      </c>
      <c r="EH22" s="73">
        <v>0</v>
      </c>
      <c r="EI22" s="73">
        <v>0</v>
      </c>
      <c r="EJ22" s="73">
        <v>0</v>
      </c>
      <c r="EK22" s="73">
        <v>0</v>
      </c>
      <c r="EL22" s="73">
        <v>0</v>
      </c>
      <c r="EM22" s="73">
        <v>0</v>
      </c>
      <c r="EN22" s="73">
        <v>0</v>
      </c>
      <c r="EO22" s="73">
        <v>0</v>
      </c>
      <c r="EP22" s="73">
        <v>0</v>
      </c>
      <c r="EQ22" s="73">
        <v>0</v>
      </c>
      <c r="ER22" s="73">
        <v>0</v>
      </c>
      <c r="ES22" s="73">
        <v>0</v>
      </c>
      <c r="ET22" s="73">
        <v>34.994999999999997</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26.102</v>
      </c>
      <c r="FO22" s="73">
        <v>0</v>
      </c>
      <c r="FP22" s="73">
        <v>0</v>
      </c>
      <c r="FQ22" s="73">
        <v>0</v>
      </c>
      <c r="FR22" s="73">
        <v>0</v>
      </c>
      <c r="FS22" s="73">
        <v>0</v>
      </c>
      <c r="FT22" s="73">
        <v>0</v>
      </c>
      <c r="FU22" s="73">
        <v>0</v>
      </c>
      <c r="FV22" s="73">
        <v>0</v>
      </c>
      <c r="FW22" s="73">
        <v>0</v>
      </c>
      <c r="FX22" s="73">
        <v>0</v>
      </c>
      <c r="FY22" s="73">
        <v>0</v>
      </c>
      <c r="FZ22" s="73">
        <v>0</v>
      </c>
      <c r="GA22" s="73">
        <v>3.0859999999999999</v>
      </c>
      <c r="GB22" s="73">
        <v>0</v>
      </c>
      <c r="GC22" s="73">
        <v>0</v>
      </c>
      <c r="GD22" s="73">
        <v>0</v>
      </c>
      <c r="GE22" s="73">
        <v>0</v>
      </c>
      <c r="GF22" s="73">
        <v>0</v>
      </c>
      <c r="GG22" s="73">
        <v>0</v>
      </c>
      <c r="GH22" s="73">
        <v>0</v>
      </c>
      <c r="GI22" s="73">
        <v>0</v>
      </c>
      <c r="GJ22" s="73">
        <v>0</v>
      </c>
      <c r="GK22" s="73">
        <v>0</v>
      </c>
      <c r="GL22" s="73">
        <v>0</v>
      </c>
      <c r="GM22" s="73">
        <v>4.7889999999999997</v>
      </c>
      <c r="GN22" s="73">
        <v>0</v>
      </c>
      <c r="GO22" s="73">
        <v>0</v>
      </c>
      <c r="GP22" s="73">
        <v>0</v>
      </c>
      <c r="GQ22" s="73">
        <v>0</v>
      </c>
      <c r="GR22" s="73">
        <v>0</v>
      </c>
      <c r="GS22" s="73">
        <v>0</v>
      </c>
      <c r="GT22" s="73">
        <v>101.339</v>
      </c>
      <c r="GU22" s="73">
        <v>0</v>
      </c>
      <c r="GV22" s="73">
        <v>0</v>
      </c>
      <c r="GW22" s="73">
        <v>0</v>
      </c>
      <c r="GX22" s="73">
        <v>0</v>
      </c>
      <c r="GY22" s="73">
        <v>0</v>
      </c>
      <c r="GZ22" s="73">
        <v>0</v>
      </c>
      <c r="HA22" s="73">
        <v>0</v>
      </c>
      <c r="HB22" s="73">
        <v>0</v>
      </c>
      <c r="HC22" s="73">
        <v>0</v>
      </c>
      <c r="HD22" s="73">
        <v>4.76</v>
      </c>
      <c r="HE22" s="73">
        <v>0</v>
      </c>
      <c r="HF22" s="73">
        <v>0</v>
      </c>
      <c r="HG22" s="73">
        <v>0</v>
      </c>
      <c r="HH22" s="73">
        <v>0</v>
      </c>
      <c r="HI22" s="73">
        <v>0</v>
      </c>
      <c r="HJ22" s="73">
        <v>0</v>
      </c>
      <c r="HK22" s="73">
        <v>110.419</v>
      </c>
      <c r="HL22" s="73">
        <v>34.994999999999997</v>
      </c>
      <c r="HM22" s="73">
        <v>0</v>
      </c>
      <c r="HN22" s="73">
        <v>0</v>
      </c>
      <c r="HO22" s="73">
        <v>26.102</v>
      </c>
      <c r="HP22" s="73">
        <v>0</v>
      </c>
      <c r="HQ22" s="73">
        <v>3.0859999999999999</v>
      </c>
      <c r="HR22" s="73">
        <v>0</v>
      </c>
      <c r="HS22" s="73">
        <v>0</v>
      </c>
      <c r="HT22" s="73">
        <v>0</v>
      </c>
      <c r="HU22" s="73">
        <v>4.7889999999999997</v>
      </c>
      <c r="HV22" s="73">
        <v>0</v>
      </c>
      <c r="HW22" s="73">
        <v>0</v>
      </c>
      <c r="HX22" s="73">
        <v>101.339</v>
      </c>
      <c r="HY22" s="73">
        <v>4.76</v>
      </c>
      <c r="HZ22" s="73">
        <v>0</v>
      </c>
      <c r="IA22" s="73">
        <v>0</v>
      </c>
      <c r="IB22" s="73">
        <v>0</v>
      </c>
      <c r="IC22" s="73">
        <v>0</v>
      </c>
      <c r="ID22" s="73">
        <v>0</v>
      </c>
      <c r="IE22" s="73">
        <v>0</v>
      </c>
      <c r="IF22" s="73">
        <v>110.419</v>
      </c>
      <c r="IG22" s="73">
        <v>34.994999999999997</v>
      </c>
      <c r="IH22" s="73">
        <v>0</v>
      </c>
      <c r="II22" s="73">
        <v>0</v>
      </c>
      <c r="IJ22" s="73">
        <v>26.102</v>
      </c>
      <c r="IK22" s="73">
        <v>0</v>
      </c>
      <c r="IL22" s="73">
        <v>3.0859999999999999</v>
      </c>
      <c r="IM22" s="73">
        <v>0</v>
      </c>
      <c r="IN22" s="73">
        <v>0</v>
      </c>
      <c r="IO22" s="73">
        <v>0</v>
      </c>
      <c r="IP22" s="73">
        <v>4.7889999999999997</v>
      </c>
      <c r="IQ22" s="73">
        <v>0</v>
      </c>
      <c r="IR22" s="73">
        <v>0</v>
      </c>
      <c r="IS22" s="73">
        <v>101.339</v>
      </c>
      <c r="IT22" s="73">
        <v>4.76</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1</v>
      </c>
      <c r="JM22" s="71">
        <v>0</v>
      </c>
      <c r="JN22" s="71">
        <v>1</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1</v>
      </c>
      <c r="NN22" s="71">
        <v>0</v>
      </c>
      <c r="NO22" s="71">
        <v>1</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4</v>
      </c>
      <c r="QY22" s="71">
        <v>2</v>
      </c>
      <c r="QZ22" s="71">
        <v>0</v>
      </c>
      <c r="RA22" s="71">
        <v>0</v>
      </c>
      <c r="RB22" s="71">
        <v>3</v>
      </c>
      <c r="RC22" s="71">
        <v>0</v>
      </c>
      <c r="RD22" s="71">
        <v>1</v>
      </c>
      <c r="RE22" s="71">
        <v>0</v>
      </c>
      <c r="RF22" s="71">
        <v>0</v>
      </c>
      <c r="RG22" s="71">
        <v>0</v>
      </c>
      <c r="RH22" s="71">
        <v>1</v>
      </c>
      <c r="RI22" s="71">
        <v>0</v>
      </c>
      <c r="RJ22" s="71">
        <v>0</v>
      </c>
      <c r="RK22" s="71">
        <v>1</v>
      </c>
      <c r="RL22" s="71">
        <v>1</v>
      </c>
      <c r="RM22" s="71">
        <v>0</v>
      </c>
      <c r="RN22" s="71">
        <v>0</v>
      </c>
      <c r="RO22" s="71">
        <v>0</v>
      </c>
      <c r="RP22" s="71">
        <v>0</v>
      </c>
      <c r="RQ22" s="71">
        <v>0</v>
      </c>
      <c r="RR22" s="71">
        <v>0</v>
      </c>
      <c r="RS22" s="71">
        <v>4</v>
      </c>
      <c r="RT22" s="71">
        <v>2</v>
      </c>
      <c r="RU22" s="71">
        <v>0</v>
      </c>
      <c r="RV22" s="71">
        <v>0</v>
      </c>
      <c r="RW22" s="71">
        <v>3</v>
      </c>
      <c r="RX22" s="71">
        <v>0</v>
      </c>
      <c r="RY22" s="71">
        <v>1</v>
      </c>
      <c r="RZ22" s="71">
        <v>0</v>
      </c>
      <c r="SA22" s="71">
        <v>0</v>
      </c>
      <c r="SB22" s="71">
        <v>0</v>
      </c>
      <c r="SC22" s="71">
        <v>1</v>
      </c>
      <c r="SD22" s="71">
        <v>0</v>
      </c>
      <c r="SE22" s="71">
        <v>0</v>
      </c>
      <c r="SF22" s="71">
        <v>1</v>
      </c>
      <c r="SG22" s="71">
        <v>1</v>
      </c>
      <c r="SH22" s="71">
        <v>0</v>
      </c>
    </row>
    <row r="23" spans="1:502">
      <c r="A23" s="16" t="s">
        <v>2081</v>
      </c>
      <c r="B23" s="70">
        <v>15</v>
      </c>
      <c r="C23" s="70">
        <v>15</v>
      </c>
      <c r="D23" s="70">
        <v>1</v>
      </c>
      <c r="E23" s="70">
        <v>2018</v>
      </c>
      <c r="F23" s="70" t="s">
        <v>183</v>
      </c>
      <c r="G23" s="1073" t="s">
        <v>2066</v>
      </c>
      <c r="H23" s="70" t="s">
        <v>2067</v>
      </c>
      <c r="I23" s="1066"/>
      <c r="J23" s="73">
        <v>0</v>
      </c>
      <c r="K23" s="73">
        <v>0</v>
      </c>
      <c r="L23" s="73">
        <v>0</v>
      </c>
      <c r="M23" s="73">
        <v>0</v>
      </c>
      <c r="N23" s="73">
        <v>0</v>
      </c>
      <c r="O23" s="73">
        <v>0</v>
      </c>
      <c r="P23" s="73">
        <v>0</v>
      </c>
      <c r="Q23" s="73">
        <v>0</v>
      </c>
      <c r="R23" s="73">
        <v>0</v>
      </c>
      <c r="S23" s="73">
        <v>0</v>
      </c>
      <c r="T23" s="73">
        <v>4.1210000000000004</v>
      </c>
      <c r="U23" s="73">
        <v>0</v>
      </c>
      <c r="V23" s="73">
        <v>0</v>
      </c>
      <c r="W23" s="73">
        <v>0</v>
      </c>
      <c r="X23" s="73">
        <v>0</v>
      </c>
      <c r="Y23" s="73">
        <v>2.133</v>
      </c>
      <c r="Z23" s="73">
        <v>0</v>
      </c>
      <c r="AA23" s="73">
        <v>4.74</v>
      </c>
      <c r="AB23" s="73">
        <v>0</v>
      </c>
      <c r="AC23" s="73">
        <v>0</v>
      </c>
      <c r="AD23" s="73">
        <v>0</v>
      </c>
      <c r="AE23" s="73">
        <v>96.736999999999995</v>
      </c>
      <c r="AF23" s="73">
        <v>0</v>
      </c>
      <c r="AG23" s="73">
        <v>0</v>
      </c>
      <c r="AH23" s="73">
        <v>0</v>
      </c>
      <c r="AI23" s="73">
        <v>0</v>
      </c>
      <c r="AJ23" s="73">
        <v>0</v>
      </c>
      <c r="AK23" s="73">
        <v>0</v>
      </c>
      <c r="AL23" s="73">
        <v>0</v>
      </c>
      <c r="AM23" s="73">
        <v>0</v>
      </c>
      <c r="AN23" s="73">
        <v>0</v>
      </c>
      <c r="AO23" s="73">
        <v>0</v>
      </c>
      <c r="AP23" s="73">
        <v>0</v>
      </c>
      <c r="AQ23" s="73">
        <v>0</v>
      </c>
      <c r="AR23" s="73">
        <v>0</v>
      </c>
      <c r="AS23" s="73">
        <v>39.478000000000002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26.788</v>
      </c>
      <c r="BN23" s="73">
        <v>0</v>
      </c>
      <c r="BO23" s="73">
        <v>0</v>
      </c>
      <c r="BP23" s="73">
        <v>0</v>
      </c>
      <c r="BQ23" s="73">
        <v>0</v>
      </c>
      <c r="BR23" s="73">
        <v>0</v>
      </c>
      <c r="BS23" s="73">
        <v>0</v>
      </c>
      <c r="BT23" s="73">
        <v>0</v>
      </c>
      <c r="BU23" s="73">
        <v>0</v>
      </c>
      <c r="BV23" s="73">
        <v>0</v>
      </c>
      <c r="BW23" s="73">
        <v>0</v>
      </c>
      <c r="BX23" s="73">
        <v>0</v>
      </c>
      <c r="BY23" s="73">
        <v>0</v>
      </c>
      <c r="BZ23" s="73">
        <v>3.0979999999999999</v>
      </c>
      <c r="CA23" s="73">
        <v>0</v>
      </c>
      <c r="CB23" s="73">
        <v>0</v>
      </c>
      <c r="CC23" s="73">
        <v>0</v>
      </c>
      <c r="CD23" s="73">
        <v>0</v>
      </c>
      <c r="CE23" s="73">
        <v>0</v>
      </c>
      <c r="CF23" s="73">
        <v>0</v>
      </c>
      <c r="CG23" s="73">
        <v>0</v>
      </c>
      <c r="CH23" s="73">
        <v>0</v>
      </c>
      <c r="CI23" s="73">
        <v>0</v>
      </c>
      <c r="CJ23" s="73">
        <v>0</v>
      </c>
      <c r="CK23" s="73">
        <v>0</v>
      </c>
      <c r="CL23" s="73">
        <v>4.8520000000000003</v>
      </c>
      <c r="CM23" s="73">
        <v>0</v>
      </c>
      <c r="CN23" s="73">
        <v>0</v>
      </c>
      <c r="CO23" s="73">
        <v>0</v>
      </c>
      <c r="CP23" s="73">
        <v>0</v>
      </c>
      <c r="CQ23" s="73">
        <v>0</v>
      </c>
      <c r="CR23" s="73">
        <v>0</v>
      </c>
      <c r="CS23" s="73">
        <v>90.063000000000002</v>
      </c>
      <c r="CT23" s="73">
        <v>0</v>
      </c>
      <c r="CU23" s="73">
        <v>0</v>
      </c>
      <c r="CV23" s="73">
        <v>0</v>
      </c>
      <c r="CW23" s="73">
        <v>0</v>
      </c>
      <c r="CX23" s="73">
        <v>0</v>
      </c>
      <c r="CY23" s="73">
        <v>0</v>
      </c>
      <c r="CZ23" s="73">
        <v>0</v>
      </c>
      <c r="DA23" s="73">
        <v>0</v>
      </c>
      <c r="DB23" s="73">
        <v>0</v>
      </c>
      <c r="DC23" s="73">
        <v>4.7320000000000002</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4.1210000000000004</v>
      </c>
      <c r="DV23" s="73">
        <v>0</v>
      </c>
      <c r="DW23" s="73">
        <v>0</v>
      </c>
      <c r="DX23" s="73">
        <v>0</v>
      </c>
      <c r="DY23" s="73">
        <v>0</v>
      </c>
      <c r="DZ23" s="73">
        <v>2.133</v>
      </c>
      <c r="EA23" s="73">
        <v>0</v>
      </c>
      <c r="EB23" s="73">
        <v>4.74</v>
      </c>
      <c r="EC23" s="73">
        <v>0</v>
      </c>
      <c r="ED23" s="73">
        <v>0</v>
      </c>
      <c r="EE23" s="73">
        <v>0</v>
      </c>
      <c r="EF23" s="73">
        <v>96.736999999999995</v>
      </c>
      <c r="EG23" s="73">
        <v>0</v>
      </c>
      <c r="EH23" s="73">
        <v>0</v>
      </c>
      <c r="EI23" s="73">
        <v>0</v>
      </c>
      <c r="EJ23" s="73">
        <v>0</v>
      </c>
      <c r="EK23" s="73">
        <v>0</v>
      </c>
      <c r="EL23" s="73">
        <v>0</v>
      </c>
      <c r="EM23" s="73">
        <v>0</v>
      </c>
      <c r="EN23" s="73">
        <v>0</v>
      </c>
      <c r="EO23" s="73">
        <v>0</v>
      </c>
      <c r="EP23" s="73">
        <v>0</v>
      </c>
      <c r="EQ23" s="73">
        <v>0</v>
      </c>
      <c r="ER23" s="73">
        <v>0</v>
      </c>
      <c r="ES23" s="73">
        <v>0</v>
      </c>
      <c r="ET23" s="73">
        <v>39.478000000000002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26.788</v>
      </c>
      <c r="FO23" s="73">
        <v>0</v>
      </c>
      <c r="FP23" s="73">
        <v>0</v>
      </c>
      <c r="FQ23" s="73">
        <v>0</v>
      </c>
      <c r="FR23" s="73">
        <v>0</v>
      </c>
      <c r="FS23" s="73">
        <v>0</v>
      </c>
      <c r="FT23" s="73">
        <v>0</v>
      </c>
      <c r="FU23" s="73">
        <v>0</v>
      </c>
      <c r="FV23" s="73">
        <v>0</v>
      </c>
      <c r="FW23" s="73">
        <v>0</v>
      </c>
      <c r="FX23" s="73">
        <v>0</v>
      </c>
      <c r="FY23" s="73">
        <v>0</v>
      </c>
      <c r="FZ23" s="73">
        <v>0</v>
      </c>
      <c r="GA23" s="73">
        <v>3.0979999999999999</v>
      </c>
      <c r="GB23" s="73">
        <v>0</v>
      </c>
      <c r="GC23" s="73">
        <v>0</v>
      </c>
      <c r="GD23" s="73">
        <v>0</v>
      </c>
      <c r="GE23" s="73">
        <v>0</v>
      </c>
      <c r="GF23" s="73">
        <v>0</v>
      </c>
      <c r="GG23" s="73">
        <v>0</v>
      </c>
      <c r="GH23" s="73">
        <v>0</v>
      </c>
      <c r="GI23" s="73">
        <v>0</v>
      </c>
      <c r="GJ23" s="73">
        <v>0</v>
      </c>
      <c r="GK23" s="73">
        <v>0</v>
      </c>
      <c r="GL23" s="73">
        <v>0</v>
      </c>
      <c r="GM23" s="73">
        <v>4.8520000000000003</v>
      </c>
      <c r="GN23" s="73">
        <v>0</v>
      </c>
      <c r="GO23" s="73">
        <v>0</v>
      </c>
      <c r="GP23" s="73">
        <v>0</v>
      </c>
      <c r="GQ23" s="73">
        <v>0</v>
      </c>
      <c r="GR23" s="73">
        <v>0</v>
      </c>
      <c r="GS23" s="73">
        <v>0</v>
      </c>
      <c r="GT23" s="73">
        <v>90.063000000000002</v>
      </c>
      <c r="GU23" s="73">
        <v>0</v>
      </c>
      <c r="GV23" s="73">
        <v>0</v>
      </c>
      <c r="GW23" s="73">
        <v>0</v>
      </c>
      <c r="GX23" s="73">
        <v>0</v>
      </c>
      <c r="GY23" s="73">
        <v>0</v>
      </c>
      <c r="GZ23" s="73">
        <v>0</v>
      </c>
      <c r="HA23" s="73">
        <v>0</v>
      </c>
      <c r="HB23" s="73">
        <v>0</v>
      </c>
      <c r="HC23" s="73">
        <v>0</v>
      </c>
      <c r="HD23" s="73">
        <v>4.7320000000000002</v>
      </c>
      <c r="HE23" s="73">
        <v>0</v>
      </c>
      <c r="HF23" s="73">
        <v>0</v>
      </c>
      <c r="HG23" s="73">
        <v>0</v>
      </c>
      <c r="HH23" s="73">
        <v>0</v>
      </c>
      <c r="HI23" s="73">
        <v>0</v>
      </c>
      <c r="HJ23" s="73">
        <v>0</v>
      </c>
      <c r="HK23" s="73">
        <v>107.73099999999999</v>
      </c>
      <c r="HL23" s="73">
        <v>39.478000000000002</v>
      </c>
      <c r="HM23" s="73">
        <v>0</v>
      </c>
      <c r="HN23" s="73">
        <v>0</v>
      </c>
      <c r="HO23" s="73">
        <v>26.788</v>
      </c>
      <c r="HP23" s="73">
        <v>0</v>
      </c>
      <c r="HQ23" s="73">
        <v>3.0979999999999999</v>
      </c>
      <c r="HR23" s="73">
        <v>0</v>
      </c>
      <c r="HS23" s="73">
        <v>0</v>
      </c>
      <c r="HT23" s="73">
        <v>0</v>
      </c>
      <c r="HU23" s="73">
        <v>4.8520000000000003</v>
      </c>
      <c r="HV23" s="73">
        <v>0</v>
      </c>
      <c r="HW23" s="73">
        <v>0</v>
      </c>
      <c r="HX23" s="73">
        <v>90.063000000000002</v>
      </c>
      <c r="HY23" s="73">
        <v>4.7320000000000002</v>
      </c>
      <c r="HZ23" s="73">
        <v>0</v>
      </c>
      <c r="IA23" s="73">
        <v>0</v>
      </c>
      <c r="IB23" s="73">
        <v>0</v>
      </c>
      <c r="IC23" s="73">
        <v>0</v>
      </c>
      <c r="ID23" s="73">
        <v>0</v>
      </c>
      <c r="IE23" s="73">
        <v>0</v>
      </c>
      <c r="IF23" s="73">
        <v>107.73099999999999</v>
      </c>
      <c r="IG23" s="73">
        <v>39.478000000000002</v>
      </c>
      <c r="IH23" s="73">
        <v>0</v>
      </c>
      <c r="II23" s="73">
        <v>0</v>
      </c>
      <c r="IJ23" s="73">
        <v>26.788</v>
      </c>
      <c r="IK23" s="73">
        <v>0</v>
      </c>
      <c r="IL23" s="73">
        <v>3.0979999999999999</v>
      </c>
      <c r="IM23" s="73">
        <v>0</v>
      </c>
      <c r="IN23" s="73">
        <v>0</v>
      </c>
      <c r="IO23" s="73">
        <v>0</v>
      </c>
      <c r="IP23" s="73">
        <v>4.8520000000000003</v>
      </c>
      <c r="IQ23" s="73">
        <v>0</v>
      </c>
      <c r="IR23" s="73">
        <v>0</v>
      </c>
      <c r="IS23" s="73">
        <v>90.063000000000002</v>
      </c>
      <c r="IT23" s="73">
        <v>4.7320000000000002</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1</v>
      </c>
      <c r="JM23" s="71">
        <v>0</v>
      </c>
      <c r="JN23" s="71">
        <v>1</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1</v>
      </c>
      <c r="NN23" s="71">
        <v>0</v>
      </c>
      <c r="NO23" s="71">
        <v>1</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4</v>
      </c>
      <c r="QY23" s="71">
        <v>2</v>
      </c>
      <c r="QZ23" s="71">
        <v>0</v>
      </c>
      <c r="RA23" s="71">
        <v>0</v>
      </c>
      <c r="RB23" s="71">
        <v>3</v>
      </c>
      <c r="RC23" s="71">
        <v>0</v>
      </c>
      <c r="RD23" s="71">
        <v>1</v>
      </c>
      <c r="RE23" s="71">
        <v>0</v>
      </c>
      <c r="RF23" s="71">
        <v>0</v>
      </c>
      <c r="RG23" s="71">
        <v>0</v>
      </c>
      <c r="RH23" s="71">
        <v>1</v>
      </c>
      <c r="RI23" s="71">
        <v>0</v>
      </c>
      <c r="RJ23" s="71">
        <v>0</v>
      </c>
      <c r="RK23" s="71">
        <v>1</v>
      </c>
      <c r="RL23" s="71">
        <v>1</v>
      </c>
      <c r="RM23" s="71">
        <v>0</v>
      </c>
      <c r="RN23" s="71">
        <v>0</v>
      </c>
      <c r="RO23" s="71">
        <v>0</v>
      </c>
      <c r="RP23" s="71">
        <v>0</v>
      </c>
      <c r="RQ23" s="71">
        <v>0</v>
      </c>
      <c r="RR23" s="71">
        <v>0</v>
      </c>
      <c r="RS23" s="71">
        <v>4</v>
      </c>
      <c r="RT23" s="71">
        <v>2</v>
      </c>
      <c r="RU23" s="71">
        <v>0</v>
      </c>
      <c r="RV23" s="71">
        <v>0</v>
      </c>
      <c r="RW23" s="71">
        <v>3</v>
      </c>
      <c r="RX23" s="71">
        <v>0</v>
      </c>
      <c r="RY23" s="71">
        <v>1</v>
      </c>
      <c r="RZ23" s="71">
        <v>0</v>
      </c>
      <c r="SA23" s="71">
        <v>0</v>
      </c>
      <c r="SB23" s="71">
        <v>0</v>
      </c>
      <c r="SC23" s="71">
        <v>1</v>
      </c>
      <c r="SD23" s="71">
        <v>0</v>
      </c>
      <c r="SE23" s="71">
        <v>0</v>
      </c>
      <c r="SF23" s="71">
        <v>1</v>
      </c>
      <c r="SG23" s="71">
        <v>1</v>
      </c>
      <c r="SH23" s="71">
        <v>0</v>
      </c>
    </row>
    <row r="24" spans="1:502">
      <c r="A24" s="16" t="s">
        <v>2082</v>
      </c>
      <c r="B24" s="70">
        <v>16</v>
      </c>
      <c r="C24" s="70">
        <v>16</v>
      </c>
      <c r="D24" s="70">
        <v>1</v>
      </c>
      <c r="E24" s="70">
        <v>2019</v>
      </c>
      <c r="F24" s="70" t="s">
        <v>158</v>
      </c>
      <c r="G24" s="1073" t="s">
        <v>2066</v>
      </c>
      <c r="H24" s="70" t="s">
        <v>2067</v>
      </c>
      <c r="I24" s="1066"/>
      <c r="J24" s="73">
        <v>0</v>
      </c>
      <c r="K24" s="73">
        <v>0</v>
      </c>
      <c r="L24" s="73">
        <v>0</v>
      </c>
      <c r="M24" s="73">
        <v>0</v>
      </c>
      <c r="N24" s="73">
        <v>0</v>
      </c>
      <c r="O24" s="73">
        <v>0</v>
      </c>
      <c r="P24" s="73">
        <v>0</v>
      </c>
      <c r="Q24" s="73">
        <v>0</v>
      </c>
      <c r="R24" s="73">
        <v>0</v>
      </c>
      <c r="S24" s="73">
        <v>0</v>
      </c>
      <c r="T24" s="73">
        <v>4.3239999999999998</v>
      </c>
      <c r="U24" s="73">
        <v>0</v>
      </c>
      <c r="V24" s="73">
        <v>0</v>
      </c>
      <c r="W24" s="73">
        <v>0</v>
      </c>
      <c r="X24" s="73">
        <v>0</v>
      </c>
      <c r="Y24" s="73">
        <v>2.0529999999999999</v>
      </c>
      <c r="Z24" s="73">
        <v>0</v>
      </c>
      <c r="AA24" s="73">
        <v>4.218</v>
      </c>
      <c r="AB24" s="73">
        <v>0</v>
      </c>
      <c r="AC24" s="73">
        <v>0</v>
      </c>
      <c r="AD24" s="73">
        <v>0</v>
      </c>
      <c r="AE24" s="73">
        <v>91.731999999999999</v>
      </c>
      <c r="AF24" s="73">
        <v>0</v>
      </c>
      <c r="AG24" s="73">
        <v>0</v>
      </c>
      <c r="AH24" s="73">
        <v>0</v>
      </c>
      <c r="AI24" s="73">
        <v>0</v>
      </c>
      <c r="AJ24" s="73">
        <v>0</v>
      </c>
      <c r="AK24" s="73">
        <v>0</v>
      </c>
      <c r="AL24" s="73">
        <v>0</v>
      </c>
      <c r="AM24" s="73">
        <v>0</v>
      </c>
      <c r="AN24" s="73">
        <v>0</v>
      </c>
      <c r="AO24" s="73">
        <v>0</v>
      </c>
      <c r="AP24" s="73">
        <v>0</v>
      </c>
      <c r="AQ24" s="73">
        <v>0</v>
      </c>
      <c r="AR24" s="73">
        <v>0</v>
      </c>
      <c r="AS24" s="73">
        <v>40.756999999999998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20.786000000000001</v>
      </c>
      <c r="BN24" s="73">
        <v>0</v>
      </c>
      <c r="BO24" s="73">
        <v>0</v>
      </c>
      <c r="BP24" s="73">
        <v>0</v>
      </c>
      <c r="BQ24" s="73">
        <v>0</v>
      </c>
      <c r="BR24" s="73">
        <v>0</v>
      </c>
      <c r="BS24" s="73">
        <v>0</v>
      </c>
      <c r="BT24" s="73">
        <v>0</v>
      </c>
      <c r="BU24" s="73">
        <v>0</v>
      </c>
      <c r="BV24" s="73">
        <v>0</v>
      </c>
      <c r="BW24" s="73">
        <v>0</v>
      </c>
      <c r="BX24" s="73">
        <v>0</v>
      </c>
      <c r="BY24" s="73">
        <v>0</v>
      </c>
      <c r="BZ24" s="73">
        <v>2.9279999999999999</v>
      </c>
      <c r="CA24" s="73">
        <v>0</v>
      </c>
      <c r="CB24" s="73">
        <v>0</v>
      </c>
      <c r="CC24" s="73">
        <v>0</v>
      </c>
      <c r="CD24" s="73">
        <v>0</v>
      </c>
      <c r="CE24" s="73">
        <v>0</v>
      </c>
      <c r="CF24" s="73">
        <v>0</v>
      </c>
      <c r="CG24" s="73">
        <v>0</v>
      </c>
      <c r="CH24" s="73">
        <v>0</v>
      </c>
      <c r="CI24" s="73">
        <v>0</v>
      </c>
      <c r="CJ24" s="73">
        <v>0</v>
      </c>
      <c r="CK24" s="73">
        <v>0</v>
      </c>
      <c r="CL24" s="73">
        <v>4.6820000000000004</v>
      </c>
      <c r="CM24" s="73">
        <v>0</v>
      </c>
      <c r="CN24" s="73">
        <v>0</v>
      </c>
      <c r="CO24" s="73">
        <v>0</v>
      </c>
      <c r="CP24" s="73">
        <v>0</v>
      </c>
      <c r="CQ24" s="73">
        <v>0</v>
      </c>
      <c r="CR24" s="73">
        <v>0</v>
      </c>
      <c r="CS24" s="73">
        <v>97.61</v>
      </c>
      <c r="CT24" s="73">
        <v>0</v>
      </c>
      <c r="CU24" s="73">
        <v>0</v>
      </c>
      <c r="CV24" s="73">
        <v>0</v>
      </c>
      <c r="CW24" s="73">
        <v>0</v>
      </c>
      <c r="CX24" s="73">
        <v>0</v>
      </c>
      <c r="CY24" s="73">
        <v>0</v>
      </c>
      <c r="CZ24" s="73">
        <v>0</v>
      </c>
      <c r="DA24" s="73">
        <v>0</v>
      </c>
      <c r="DB24" s="73">
        <v>0</v>
      </c>
      <c r="DC24" s="73">
        <v>4.5190000000000001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4.3239999999999998</v>
      </c>
      <c r="DV24" s="73">
        <v>0</v>
      </c>
      <c r="DW24" s="73">
        <v>0</v>
      </c>
      <c r="DX24" s="73">
        <v>0</v>
      </c>
      <c r="DY24" s="73">
        <v>0</v>
      </c>
      <c r="DZ24" s="73">
        <v>2.0529999999999999</v>
      </c>
      <c r="EA24" s="73">
        <v>0</v>
      </c>
      <c r="EB24" s="73">
        <v>4.218</v>
      </c>
      <c r="EC24" s="73">
        <v>0</v>
      </c>
      <c r="ED24" s="73">
        <v>0</v>
      </c>
      <c r="EE24" s="73">
        <v>0</v>
      </c>
      <c r="EF24" s="73">
        <v>91.731999999999999</v>
      </c>
      <c r="EG24" s="73">
        <v>0</v>
      </c>
      <c r="EH24" s="73">
        <v>0</v>
      </c>
      <c r="EI24" s="73">
        <v>0</v>
      </c>
      <c r="EJ24" s="73">
        <v>0</v>
      </c>
      <c r="EK24" s="73">
        <v>0</v>
      </c>
      <c r="EL24" s="73">
        <v>0</v>
      </c>
      <c r="EM24" s="73">
        <v>0</v>
      </c>
      <c r="EN24" s="73">
        <v>0</v>
      </c>
      <c r="EO24" s="73">
        <v>0</v>
      </c>
      <c r="EP24" s="73">
        <v>0</v>
      </c>
      <c r="EQ24" s="73">
        <v>0</v>
      </c>
      <c r="ER24" s="73">
        <v>0</v>
      </c>
      <c r="ES24" s="73">
        <v>0</v>
      </c>
      <c r="ET24" s="73">
        <v>40.756999999999998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20.786000000000001</v>
      </c>
      <c r="FO24" s="73">
        <v>0</v>
      </c>
      <c r="FP24" s="73">
        <v>0</v>
      </c>
      <c r="FQ24" s="73">
        <v>0</v>
      </c>
      <c r="FR24" s="73">
        <v>0</v>
      </c>
      <c r="FS24" s="73">
        <v>0</v>
      </c>
      <c r="FT24" s="73">
        <v>0</v>
      </c>
      <c r="FU24" s="73">
        <v>0</v>
      </c>
      <c r="FV24" s="73">
        <v>0</v>
      </c>
      <c r="FW24" s="73">
        <v>0</v>
      </c>
      <c r="FX24" s="73">
        <v>0</v>
      </c>
      <c r="FY24" s="73">
        <v>0</v>
      </c>
      <c r="FZ24" s="73">
        <v>0</v>
      </c>
      <c r="GA24" s="73">
        <v>2.9279999999999999</v>
      </c>
      <c r="GB24" s="73">
        <v>0</v>
      </c>
      <c r="GC24" s="73">
        <v>0</v>
      </c>
      <c r="GD24" s="73">
        <v>0</v>
      </c>
      <c r="GE24" s="73">
        <v>0</v>
      </c>
      <c r="GF24" s="73">
        <v>0</v>
      </c>
      <c r="GG24" s="73">
        <v>0</v>
      </c>
      <c r="GH24" s="73">
        <v>0</v>
      </c>
      <c r="GI24" s="73">
        <v>0</v>
      </c>
      <c r="GJ24" s="73">
        <v>0</v>
      </c>
      <c r="GK24" s="73">
        <v>0</v>
      </c>
      <c r="GL24" s="73">
        <v>0</v>
      </c>
      <c r="GM24" s="73">
        <v>4.6820000000000004</v>
      </c>
      <c r="GN24" s="73">
        <v>0</v>
      </c>
      <c r="GO24" s="73">
        <v>0</v>
      </c>
      <c r="GP24" s="73">
        <v>0</v>
      </c>
      <c r="GQ24" s="73">
        <v>0</v>
      </c>
      <c r="GR24" s="73">
        <v>0</v>
      </c>
      <c r="GS24" s="73">
        <v>0</v>
      </c>
      <c r="GT24" s="73">
        <v>97.61</v>
      </c>
      <c r="GU24" s="73">
        <v>0</v>
      </c>
      <c r="GV24" s="73">
        <v>0</v>
      </c>
      <c r="GW24" s="73">
        <v>0</v>
      </c>
      <c r="GX24" s="73">
        <v>0</v>
      </c>
      <c r="GY24" s="73">
        <v>0</v>
      </c>
      <c r="GZ24" s="73">
        <v>0</v>
      </c>
      <c r="HA24" s="73">
        <v>0</v>
      </c>
      <c r="HB24" s="73">
        <v>0</v>
      </c>
      <c r="HC24" s="73">
        <v>0</v>
      </c>
      <c r="HD24" s="73">
        <v>4.5190000000000001</v>
      </c>
      <c r="HE24" s="73">
        <v>0</v>
      </c>
      <c r="HF24" s="73">
        <v>0</v>
      </c>
      <c r="HG24" s="73">
        <v>0</v>
      </c>
      <c r="HH24" s="73">
        <v>0</v>
      </c>
      <c r="HI24" s="73">
        <v>0</v>
      </c>
      <c r="HJ24" s="73">
        <v>0</v>
      </c>
      <c r="HK24" s="73">
        <v>102.327</v>
      </c>
      <c r="HL24" s="73">
        <v>40.756999999999998</v>
      </c>
      <c r="HM24" s="73">
        <v>0</v>
      </c>
      <c r="HN24" s="73">
        <v>0</v>
      </c>
      <c r="HO24" s="73">
        <v>20.786000000000001</v>
      </c>
      <c r="HP24" s="73">
        <v>0</v>
      </c>
      <c r="HQ24" s="73">
        <v>2.9279999999999999</v>
      </c>
      <c r="HR24" s="73">
        <v>0</v>
      </c>
      <c r="HS24" s="73">
        <v>0</v>
      </c>
      <c r="HT24" s="73">
        <v>0</v>
      </c>
      <c r="HU24" s="73">
        <v>4.6820000000000004</v>
      </c>
      <c r="HV24" s="73">
        <v>0</v>
      </c>
      <c r="HW24" s="73">
        <v>0</v>
      </c>
      <c r="HX24" s="73">
        <v>97.61</v>
      </c>
      <c r="HY24" s="73">
        <v>4.5190000000000001</v>
      </c>
      <c r="HZ24" s="73">
        <v>0</v>
      </c>
      <c r="IA24" s="73">
        <v>0</v>
      </c>
      <c r="IB24" s="73">
        <v>0</v>
      </c>
      <c r="IC24" s="73">
        <v>0</v>
      </c>
      <c r="ID24" s="73">
        <v>0</v>
      </c>
      <c r="IE24" s="73">
        <v>0</v>
      </c>
      <c r="IF24" s="73">
        <v>102.327</v>
      </c>
      <c r="IG24" s="73">
        <v>40.756999999999998</v>
      </c>
      <c r="IH24" s="73">
        <v>0</v>
      </c>
      <c r="II24" s="73">
        <v>0</v>
      </c>
      <c r="IJ24" s="73">
        <v>20.786000000000001</v>
      </c>
      <c r="IK24" s="73">
        <v>0</v>
      </c>
      <c r="IL24" s="73">
        <v>2.9279999999999999</v>
      </c>
      <c r="IM24" s="73">
        <v>0</v>
      </c>
      <c r="IN24" s="73">
        <v>0</v>
      </c>
      <c r="IO24" s="73">
        <v>0</v>
      </c>
      <c r="IP24" s="73">
        <v>4.6820000000000004</v>
      </c>
      <c r="IQ24" s="73">
        <v>0</v>
      </c>
      <c r="IR24" s="73">
        <v>0</v>
      </c>
      <c r="IS24" s="73">
        <v>97.61</v>
      </c>
      <c r="IT24" s="73">
        <v>4.5190000000000001</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1</v>
      </c>
      <c r="JM24" s="71">
        <v>0</v>
      </c>
      <c r="JN24" s="71">
        <v>1</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1</v>
      </c>
      <c r="NN24" s="71">
        <v>0</v>
      </c>
      <c r="NO24" s="71">
        <v>1</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4</v>
      </c>
      <c r="QY24" s="71">
        <v>2</v>
      </c>
      <c r="QZ24" s="71">
        <v>0</v>
      </c>
      <c r="RA24" s="71">
        <v>0</v>
      </c>
      <c r="RB24" s="71">
        <v>3</v>
      </c>
      <c r="RC24" s="71">
        <v>0</v>
      </c>
      <c r="RD24" s="71">
        <v>1</v>
      </c>
      <c r="RE24" s="71">
        <v>0</v>
      </c>
      <c r="RF24" s="71">
        <v>0</v>
      </c>
      <c r="RG24" s="71">
        <v>0</v>
      </c>
      <c r="RH24" s="71">
        <v>1</v>
      </c>
      <c r="RI24" s="71">
        <v>0</v>
      </c>
      <c r="RJ24" s="71">
        <v>0</v>
      </c>
      <c r="RK24" s="71">
        <v>1</v>
      </c>
      <c r="RL24" s="71">
        <v>1</v>
      </c>
      <c r="RM24" s="71">
        <v>0</v>
      </c>
      <c r="RN24" s="71">
        <v>0</v>
      </c>
      <c r="RO24" s="71">
        <v>0</v>
      </c>
      <c r="RP24" s="71">
        <v>0</v>
      </c>
      <c r="RQ24" s="71">
        <v>0</v>
      </c>
      <c r="RR24" s="71">
        <v>0</v>
      </c>
      <c r="RS24" s="71">
        <v>4</v>
      </c>
      <c r="RT24" s="71">
        <v>2</v>
      </c>
      <c r="RU24" s="71">
        <v>0</v>
      </c>
      <c r="RV24" s="71">
        <v>0</v>
      </c>
      <c r="RW24" s="71">
        <v>3</v>
      </c>
      <c r="RX24" s="71">
        <v>0</v>
      </c>
      <c r="RY24" s="71">
        <v>1</v>
      </c>
      <c r="RZ24" s="71">
        <v>0</v>
      </c>
      <c r="SA24" s="71">
        <v>0</v>
      </c>
      <c r="SB24" s="71">
        <v>0</v>
      </c>
      <c r="SC24" s="71">
        <v>1</v>
      </c>
      <c r="SD24" s="71">
        <v>0</v>
      </c>
      <c r="SE24" s="71">
        <v>0</v>
      </c>
      <c r="SF24" s="71">
        <v>1</v>
      </c>
      <c r="SG24" s="71">
        <v>1</v>
      </c>
      <c r="SH24" s="71">
        <v>0</v>
      </c>
    </row>
    <row r="25" spans="1:502">
      <c r="A25" s="16" t="s">
        <v>2083</v>
      </c>
      <c r="B25" s="70">
        <v>17</v>
      </c>
      <c r="C25" s="70">
        <v>17</v>
      </c>
      <c r="D25" s="70">
        <v>1</v>
      </c>
      <c r="E25" s="70">
        <v>2020</v>
      </c>
      <c r="F25" s="70" t="s">
        <v>159</v>
      </c>
      <c r="G25" s="1073" t="s">
        <v>2066</v>
      </c>
      <c r="H25" s="70" t="s">
        <v>2067</v>
      </c>
      <c r="I25" s="1066"/>
      <c r="J25" s="73">
        <v>0</v>
      </c>
      <c r="K25" s="73">
        <v>0</v>
      </c>
      <c r="L25" s="73">
        <v>0</v>
      </c>
      <c r="M25" s="73">
        <v>0</v>
      </c>
      <c r="N25" s="73">
        <v>0</v>
      </c>
      <c r="O25" s="73">
        <v>0</v>
      </c>
      <c r="P25" s="73">
        <v>0</v>
      </c>
      <c r="Q25" s="73">
        <v>0</v>
      </c>
      <c r="R25" s="73">
        <v>0</v>
      </c>
      <c r="S25" s="73">
        <v>0</v>
      </c>
      <c r="T25" s="73">
        <v>3.6669999999999998</v>
      </c>
      <c r="U25" s="73">
        <v>0</v>
      </c>
      <c r="V25" s="73">
        <v>0</v>
      </c>
      <c r="W25" s="73">
        <v>0</v>
      </c>
      <c r="X25" s="73">
        <v>0</v>
      </c>
      <c r="Y25" s="73">
        <v>0</v>
      </c>
      <c r="Z25" s="73">
        <v>0</v>
      </c>
      <c r="AA25" s="73">
        <v>3.766</v>
      </c>
      <c r="AB25" s="73">
        <v>0</v>
      </c>
      <c r="AC25" s="73">
        <v>0</v>
      </c>
      <c r="AD25" s="73">
        <v>0</v>
      </c>
      <c r="AE25" s="73">
        <v>79.224000000000004</v>
      </c>
      <c r="AF25" s="73">
        <v>0</v>
      </c>
      <c r="AG25" s="73">
        <v>0</v>
      </c>
      <c r="AH25" s="73">
        <v>0</v>
      </c>
      <c r="AI25" s="73">
        <v>0</v>
      </c>
      <c r="AJ25" s="73">
        <v>0</v>
      </c>
      <c r="AK25" s="73">
        <v>0</v>
      </c>
      <c r="AL25" s="73">
        <v>0</v>
      </c>
      <c r="AM25" s="73">
        <v>0</v>
      </c>
      <c r="AN25" s="73">
        <v>0</v>
      </c>
      <c r="AO25" s="73">
        <v>0</v>
      </c>
      <c r="AP25" s="73">
        <v>0</v>
      </c>
      <c r="AQ25" s="73">
        <v>0</v>
      </c>
      <c r="AR25" s="73">
        <v>0</v>
      </c>
      <c r="AS25" s="73">
        <v>37.103999999999999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27.021999999999998</v>
      </c>
      <c r="BN25" s="73">
        <v>0</v>
      </c>
      <c r="BO25" s="73">
        <v>0</v>
      </c>
      <c r="BP25" s="73">
        <v>0</v>
      </c>
      <c r="BQ25" s="73">
        <v>0</v>
      </c>
      <c r="BR25" s="73">
        <v>0</v>
      </c>
      <c r="BS25" s="73">
        <v>0</v>
      </c>
      <c r="BT25" s="73">
        <v>0</v>
      </c>
      <c r="BU25" s="73">
        <v>0</v>
      </c>
      <c r="BV25" s="73">
        <v>0</v>
      </c>
      <c r="BW25" s="73">
        <v>0</v>
      </c>
      <c r="BX25" s="73">
        <v>0</v>
      </c>
      <c r="BY25" s="73">
        <v>0</v>
      </c>
      <c r="BZ25" s="73">
        <v>2.6360000000000001</v>
      </c>
      <c r="CA25" s="73">
        <v>0</v>
      </c>
      <c r="CB25" s="73">
        <v>0</v>
      </c>
      <c r="CC25" s="73">
        <v>0</v>
      </c>
      <c r="CD25" s="73">
        <v>0</v>
      </c>
      <c r="CE25" s="73">
        <v>0</v>
      </c>
      <c r="CF25" s="73">
        <v>0</v>
      </c>
      <c r="CG25" s="73">
        <v>0</v>
      </c>
      <c r="CH25" s="73">
        <v>0</v>
      </c>
      <c r="CI25" s="73">
        <v>0</v>
      </c>
      <c r="CJ25" s="73">
        <v>0</v>
      </c>
      <c r="CK25" s="73">
        <v>0</v>
      </c>
      <c r="CL25" s="73">
        <v>3.488</v>
      </c>
      <c r="CM25" s="73">
        <v>0</v>
      </c>
      <c r="CN25" s="73">
        <v>0</v>
      </c>
      <c r="CO25" s="73">
        <v>0</v>
      </c>
      <c r="CP25" s="73">
        <v>0</v>
      </c>
      <c r="CQ25" s="73">
        <v>0</v>
      </c>
      <c r="CR25" s="73">
        <v>0</v>
      </c>
      <c r="CS25" s="73">
        <v>88.346000000000004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3.6669999999999998</v>
      </c>
      <c r="DV25" s="73">
        <v>0</v>
      </c>
      <c r="DW25" s="73">
        <v>0</v>
      </c>
      <c r="DX25" s="73">
        <v>0</v>
      </c>
      <c r="DY25" s="73">
        <v>0</v>
      </c>
      <c r="DZ25" s="73">
        <v>0</v>
      </c>
      <c r="EA25" s="73">
        <v>0</v>
      </c>
      <c r="EB25" s="73">
        <v>3.766</v>
      </c>
      <c r="EC25" s="73">
        <v>0</v>
      </c>
      <c r="ED25" s="73">
        <v>0</v>
      </c>
      <c r="EE25" s="73">
        <v>0</v>
      </c>
      <c r="EF25" s="73">
        <v>79.224000000000004</v>
      </c>
      <c r="EG25" s="73">
        <v>0</v>
      </c>
      <c r="EH25" s="73">
        <v>0</v>
      </c>
      <c r="EI25" s="73">
        <v>0</v>
      </c>
      <c r="EJ25" s="73">
        <v>0</v>
      </c>
      <c r="EK25" s="73">
        <v>0</v>
      </c>
      <c r="EL25" s="73">
        <v>0</v>
      </c>
      <c r="EM25" s="73">
        <v>0</v>
      </c>
      <c r="EN25" s="73">
        <v>0</v>
      </c>
      <c r="EO25" s="73">
        <v>0</v>
      </c>
      <c r="EP25" s="73">
        <v>0</v>
      </c>
      <c r="EQ25" s="73">
        <v>0</v>
      </c>
      <c r="ER25" s="73">
        <v>0</v>
      </c>
      <c r="ES25" s="73">
        <v>0</v>
      </c>
      <c r="ET25" s="73">
        <v>37.103999999999999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27.021999999999998</v>
      </c>
      <c r="FO25" s="73">
        <v>0</v>
      </c>
      <c r="FP25" s="73">
        <v>0</v>
      </c>
      <c r="FQ25" s="73">
        <v>0</v>
      </c>
      <c r="FR25" s="73">
        <v>0</v>
      </c>
      <c r="FS25" s="73">
        <v>0</v>
      </c>
      <c r="FT25" s="73">
        <v>0</v>
      </c>
      <c r="FU25" s="73">
        <v>0</v>
      </c>
      <c r="FV25" s="73">
        <v>0</v>
      </c>
      <c r="FW25" s="73">
        <v>0</v>
      </c>
      <c r="FX25" s="73">
        <v>0</v>
      </c>
      <c r="FY25" s="73">
        <v>0</v>
      </c>
      <c r="FZ25" s="73">
        <v>0</v>
      </c>
      <c r="GA25" s="73">
        <v>2.6360000000000001</v>
      </c>
      <c r="GB25" s="73">
        <v>0</v>
      </c>
      <c r="GC25" s="73">
        <v>0</v>
      </c>
      <c r="GD25" s="73">
        <v>0</v>
      </c>
      <c r="GE25" s="73">
        <v>0</v>
      </c>
      <c r="GF25" s="73">
        <v>0</v>
      </c>
      <c r="GG25" s="73">
        <v>0</v>
      </c>
      <c r="GH25" s="73">
        <v>0</v>
      </c>
      <c r="GI25" s="73">
        <v>0</v>
      </c>
      <c r="GJ25" s="73">
        <v>0</v>
      </c>
      <c r="GK25" s="73">
        <v>0</v>
      </c>
      <c r="GL25" s="73">
        <v>0</v>
      </c>
      <c r="GM25" s="73">
        <v>3.488</v>
      </c>
      <c r="GN25" s="73">
        <v>0</v>
      </c>
      <c r="GO25" s="73">
        <v>0</v>
      </c>
      <c r="GP25" s="73">
        <v>0</v>
      </c>
      <c r="GQ25" s="73">
        <v>0</v>
      </c>
      <c r="GR25" s="73">
        <v>0</v>
      </c>
      <c r="GS25" s="73">
        <v>0</v>
      </c>
      <c r="GT25" s="73">
        <v>88.346000000000004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86.656999999999996</v>
      </c>
      <c r="HL25" s="73">
        <v>37.103999999999999</v>
      </c>
      <c r="HM25" s="73">
        <v>0</v>
      </c>
      <c r="HN25" s="73">
        <v>0</v>
      </c>
      <c r="HO25" s="73">
        <v>27.021999999999998</v>
      </c>
      <c r="HP25" s="73">
        <v>0</v>
      </c>
      <c r="HQ25" s="73">
        <v>2.6360000000000001</v>
      </c>
      <c r="HR25" s="73">
        <v>0</v>
      </c>
      <c r="HS25" s="73">
        <v>0</v>
      </c>
      <c r="HT25" s="73">
        <v>0</v>
      </c>
      <c r="HU25" s="73">
        <v>3.488</v>
      </c>
      <c r="HV25" s="73">
        <v>0</v>
      </c>
      <c r="HW25" s="73">
        <v>0</v>
      </c>
      <c r="HX25" s="73">
        <v>88.346000000000004</v>
      </c>
      <c r="HY25" s="73">
        <v>0</v>
      </c>
      <c r="HZ25" s="73">
        <v>0</v>
      </c>
      <c r="IA25" s="73">
        <v>0</v>
      </c>
      <c r="IB25" s="73">
        <v>0</v>
      </c>
      <c r="IC25" s="73">
        <v>0</v>
      </c>
      <c r="ID25" s="73">
        <v>0</v>
      </c>
      <c r="IE25" s="73">
        <v>0</v>
      </c>
      <c r="IF25" s="73">
        <v>86.656999999999996</v>
      </c>
      <c r="IG25" s="73">
        <v>37.103999999999999</v>
      </c>
      <c r="IH25" s="73">
        <v>0</v>
      </c>
      <c r="II25" s="73">
        <v>0</v>
      </c>
      <c r="IJ25" s="73">
        <v>27.021999999999998</v>
      </c>
      <c r="IK25" s="73">
        <v>0</v>
      </c>
      <c r="IL25" s="73">
        <v>2.6360000000000001</v>
      </c>
      <c r="IM25" s="73">
        <v>0</v>
      </c>
      <c r="IN25" s="73">
        <v>0</v>
      </c>
      <c r="IO25" s="73">
        <v>0</v>
      </c>
      <c r="IP25" s="73">
        <v>3.488</v>
      </c>
      <c r="IQ25" s="73">
        <v>0</v>
      </c>
      <c r="IR25" s="73">
        <v>0</v>
      </c>
      <c r="IS25" s="73">
        <v>88.346000000000004</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1</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1</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2</v>
      </c>
      <c r="QZ25" s="71">
        <v>0</v>
      </c>
      <c r="RA25" s="71">
        <v>0</v>
      </c>
      <c r="RB25" s="71">
        <v>3</v>
      </c>
      <c r="RC25" s="71">
        <v>0</v>
      </c>
      <c r="RD25" s="71">
        <v>1</v>
      </c>
      <c r="RE25" s="71">
        <v>0</v>
      </c>
      <c r="RF25" s="71">
        <v>0</v>
      </c>
      <c r="RG25" s="71">
        <v>0</v>
      </c>
      <c r="RH25" s="71">
        <v>1</v>
      </c>
      <c r="RI25" s="71">
        <v>0</v>
      </c>
      <c r="RJ25" s="71">
        <v>0</v>
      </c>
      <c r="RK25" s="71">
        <v>1</v>
      </c>
      <c r="RL25" s="71">
        <v>0</v>
      </c>
      <c r="RM25" s="71">
        <v>0</v>
      </c>
      <c r="RN25" s="71">
        <v>0</v>
      </c>
      <c r="RO25" s="71">
        <v>0</v>
      </c>
      <c r="RP25" s="71">
        <v>0</v>
      </c>
      <c r="RQ25" s="71">
        <v>0</v>
      </c>
      <c r="RR25" s="71">
        <v>0</v>
      </c>
      <c r="RS25" s="71">
        <v>3</v>
      </c>
      <c r="RT25" s="71">
        <v>2</v>
      </c>
      <c r="RU25" s="71">
        <v>0</v>
      </c>
      <c r="RV25" s="71">
        <v>0</v>
      </c>
      <c r="RW25" s="71">
        <v>3</v>
      </c>
      <c r="RX25" s="71">
        <v>0</v>
      </c>
      <c r="RY25" s="71">
        <v>1</v>
      </c>
      <c r="RZ25" s="71">
        <v>0</v>
      </c>
      <c r="SA25" s="71">
        <v>0</v>
      </c>
      <c r="SB25" s="71">
        <v>0</v>
      </c>
      <c r="SC25" s="71">
        <v>1</v>
      </c>
      <c r="SD25" s="71">
        <v>0</v>
      </c>
      <c r="SE25" s="71">
        <v>0</v>
      </c>
      <c r="SF25" s="71">
        <v>1</v>
      </c>
      <c r="SG25" s="71">
        <v>0</v>
      </c>
      <c r="SH25" s="71">
        <v>0</v>
      </c>
    </row>
    <row r="26" spans="1:502">
      <c r="A26" s="16" t="s">
        <v>2084</v>
      </c>
      <c r="B26" s="70">
        <v>18</v>
      </c>
      <c r="C26" s="70">
        <v>18</v>
      </c>
      <c r="D26" s="70">
        <v>1</v>
      </c>
      <c r="E26" s="70">
        <v>2021</v>
      </c>
      <c r="F26" s="70" t="s">
        <v>160</v>
      </c>
      <c r="G26" s="1073" t="s">
        <v>2066</v>
      </c>
      <c r="H26" s="70" t="s">
        <v>2067</v>
      </c>
      <c r="I26" s="1066"/>
      <c r="J26" s="73">
        <v>0</v>
      </c>
      <c r="K26" s="73">
        <v>0</v>
      </c>
      <c r="L26" s="73">
        <v>0</v>
      </c>
      <c r="M26" s="73">
        <v>0</v>
      </c>
      <c r="N26" s="73">
        <v>0</v>
      </c>
      <c r="O26" s="73">
        <v>0</v>
      </c>
      <c r="P26" s="73">
        <v>0</v>
      </c>
      <c r="Q26" s="73">
        <v>0</v>
      </c>
      <c r="R26" s="73">
        <v>0</v>
      </c>
      <c r="S26" s="73">
        <v>0</v>
      </c>
      <c r="T26" s="73">
        <v>3.6859999999999999</v>
      </c>
      <c r="U26" s="73">
        <v>0</v>
      </c>
      <c r="V26" s="73">
        <v>0</v>
      </c>
      <c r="W26" s="73">
        <v>0</v>
      </c>
      <c r="X26" s="73">
        <v>0</v>
      </c>
      <c r="Y26" s="73">
        <v>0</v>
      </c>
      <c r="Z26" s="73">
        <v>0</v>
      </c>
      <c r="AA26" s="73">
        <v>3.75</v>
      </c>
      <c r="AB26" s="73">
        <v>0</v>
      </c>
      <c r="AC26" s="73">
        <v>0</v>
      </c>
      <c r="AD26" s="73">
        <v>0</v>
      </c>
      <c r="AE26" s="73">
        <v>96.09</v>
      </c>
      <c r="AF26" s="73">
        <v>0</v>
      </c>
      <c r="AG26" s="73">
        <v>0</v>
      </c>
      <c r="AH26" s="73">
        <v>0</v>
      </c>
      <c r="AI26" s="73">
        <v>0</v>
      </c>
      <c r="AJ26" s="73">
        <v>0</v>
      </c>
      <c r="AK26" s="73">
        <v>0</v>
      </c>
      <c r="AL26" s="73">
        <v>0</v>
      </c>
      <c r="AM26" s="73">
        <v>0</v>
      </c>
      <c r="AN26" s="73">
        <v>0</v>
      </c>
      <c r="AO26" s="73">
        <v>0</v>
      </c>
      <c r="AP26" s="73">
        <v>0</v>
      </c>
      <c r="AQ26" s="73">
        <v>0</v>
      </c>
      <c r="AR26" s="73">
        <v>0</v>
      </c>
      <c r="AS26" s="73">
        <v>39.759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23.414999999999999</v>
      </c>
      <c r="BN26" s="73">
        <v>0</v>
      </c>
      <c r="BO26" s="73">
        <v>0</v>
      </c>
      <c r="BP26" s="73">
        <v>0</v>
      </c>
      <c r="BQ26" s="73">
        <v>0</v>
      </c>
      <c r="BR26" s="73">
        <v>0</v>
      </c>
      <c r="BS26" s="73">
        <v>0</v>
      </c>
      <c r="BT26" s="73">
        <v>0</v>
      </c>
      <c r="BU26" s="73">
        <v>0</v>
      </c>
      <c r="BV26" s="73">
        <v>0</v>
      </c>
      <c r="BW26" s="73">
        <v>0</v>
      </c>
      <c r="BX26" s="73">
        <v>0</v>
      </c>
      <c r="BY26" s="73">
        <v>0</v>
      </c>
      <c r="BZ26" s="73">
        <v>2.7349999999999999</v>
      </c>
      <c r="CA26" s="73">
        <v>0</v>
      </c>
      <c r="CB26" s="73">
        <v>0</v>
      </c>
      <c r="CC26" s="73">
        <v>0</v>
      </c>
      <c r="CD26" s="73">
        <v>0</v>
      </c>
      <c r="CE26" s="73">
        <v>0</v>
      </c>
      <c r="CF26" s="73">
        <v>0</v>
      </c>
      <c r="CG26" s="73">
        <v>0</v>
      </c>
      <c r="CH26" s="73">
        <v>0</v>
      </c>
      <c r="CI26" s="73">
        <v>0</v>
      </c>
      <c r="CJ26" s="73">
        <v>0</v>
      </c>
      <c r="CK26" s="73">
        <v>0</v>
      </c>
      <c r="CL26" s="73">
        <v>4.1440000000000001</v>
      </c>
      <c r="CM26" s="73">
        <v>0</v>
      </c>
      <c r="CN26" s="73">
        <v>0</v>
      </c>
      <c r="CO26" s="73">
        <v>0</v>
      </c>
      <c r="CP26" s="73">
        <v>0</v>
      </c>
      <c r="CQ26" s="73">
        <v>0</v>
      </c>
      <c r="CR26" s="73">
        <v>0</v>
      </c>
      <c r="CS26" s="73">
        <v>85.299000000000007</v>
      </c>
      <c r="CT26" s="73">
        <v>0</v>
      </c>
      <c r="CU26" s="73">
        <v>0</v>
      </c>
      <c r="CV26" s="73">
        <v>0</v>
      </c>
      <c r="CW26" s="73">
        <v>0</v>
      </c>
      <c r="CX26" s="73">
        <v>0</v>
      </c>
      <c r="CY26" s="73">
        <v>0</v>
      </c>
      <c r="CZ26" s="73">
        <v>0</v>
      </c>
      <c r="DA26" s="73">
        <v>0</v>
      </c>
      <c r="DB26" s="73">
        <v>0</v>
      </c>
      <c r="DC26" s="73">
        <v>4.3949999999999996</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3.6859999999999999</v>
      </c>
      <c r="DV26" s="73">
        <v>0</v>
      </c>
      <c r="DW26" s="73">
        <v>0</v>
      </c>
      <c r="DX26" s="73">
        <v>0</v>
      </c>
      <c r="DY26" s="73">
        <v>0</v>
      </c>
      <c r="DZ26" s="73">
        <v>0</v>
      </c>
      <c r="EA26" s="73">
        <v>0</v>
      </c>
      <c r="EB26" s="73">
        <v>3.75</v>
      </c>
      <c r="EC26" s="73">
        <v>0</v>
      </c>
      <c r="ED26" s="73">
        <v>0</v>
      </c>
      <c r="EE26" s="73">
        <v>0</v>
      </c>
      <c r="EF26" s="73">
        <v>96.09</v>
      </c>
      <c r="EG26" s="73">
        <v>0</v>
      </c>
      <c r="EH26" s="73">
        <v>0</v>
      </c>
      <c r="EI26" s="73">
        <v>0</v>
      </c>
      <c r="EJ26" s="73">
        <v>0</v>
      </c>
      <c r="EK26" s="73">
        <v>0</v>
      </c>
      <c r="EL26" s="73">
        <v>0</v>
      </c>
      <c r="EM26" s="73">
        <v>0</v>
      </c>
      <c r="EN26" s="73">
        <v>0</v>
      </c>
      <c r="EO26" s="73">
        <v>0</v>
      </c>
      <c r="EP26" s="73">
        <v>0</v>
      </c>
      <c r="EQ26" s="73">
        <v>0</v>
      </c>
      <c r="ER26" s="73">
        <v>0</v>
      </c>
      <c r="ES26" s="73">
        <v>0</v>
      </c>
      <c r="ET26" s="73">
        <v>39.759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23.414999999999999</v>
      </c>
      <c r="FO26" s="73">
        <v>0</v>
      </c>
      <c r="FP26" s="73">
        <v>0</v>
      </c>
      <c r="FQ26" s="73">
        <v>0</v>
      </c>
      <c r="FR26" s="73">
        <v>0</v>
      </c>
      <c r="FS26" s="73">
        <v>0</v>
      </c>
      <c r="FT26" s="73">
        <v>0</v>
      </c>
      <c r="FU26" s="73">
        <v>0</v>
      </c>
      <c r="FV26" s="73">
        <v>0</v>
      </c>
      <c r="FW26" s="73">
        <v>0</v>
      </c>
      <c r="FX26" s="73">
        <v>0</v>
      </c>
      <c r="FY26" s="73">
        <v>0</v>
      </c>
      <c r="FZ26" s="73">
        <v>0</v>
      </c>
      <c r="GA26" s="73">
        <v>2.7349999999999999</v>
      </c>
      <c r="GB26" s="73">
        <v>0</v>
      </c>
      <c r="GC26" s="73">
        <v>0</v>
      </c>
      <c r="GD26" s="73">
        <v>0</v>
      </c>
      <c r="GE26" s="73">
        <v>0</v>
      </c>
      <c r="GF26" s="73">
        <v>0</v>
      </c>
      <c r="GG26" s="73">
        <v>0</v>
      </c>
      <c r="GH26" s="73">
        <v>0</v>
      </c>
      <c r="GI26" s="73">
        <v>0</v>
      </c>
      <c r="GJ26" s="73">
        <v>0</v>
      </c>
      <c r="GK26" s="73">
        <v>0</v>
      </c>
      <c r="GL26" s="73">
        <v>0</v>
      </c>
      <c r="GM26" s="73">
        <v>4.1440000000000001</v>
      </c>
      <c r="GN26" s="73">
        <v>0</v>
      </c>
      <c r="GO26" s="73">
        <v>0</v>
      </c>
      <c r="GP26" s="73">
        <v>0</v>
      </c>
      <c r="GQ26" s="73">
        <v>0</v>
      </c>
      <c r="GR26" s="73">
        <v>0</v>
      </c>
      <c r="GS26" s="73">
        <v>0</v>
      </c>
      <c r="GT26" s="73">
        <v>85.299000000000007</v>
      </c>
      <c r="GU26" s="73">
        <v>0</v>
      </c>
      <c r="GV26" s="73">
        <v>0</v>
      </c>
      <c r="GW26" s="73">
        <v>0</v>
      </c>
      <c r="GX26" s="73">
        <v>0</v>
      </c>
      <c r="GY26" s="73">
        <v>0</v>
      </c>
      <c r="GZ26" s="73">
        <v>0</v>
      </c>
      <c r="HA26" s="73">
        <v>0</v>
      </c>
      <c r="HB26" s="73">
        <v>0</v>
      </c>
      <c r="HC26" s="73">
        <v>0</v>
      </c>
      <c r="HD26" s="73">
        <v>4.3949999999999996</v>
      </c>
      <c r="HE26" s="73">
        <v>0</v>
      </c>
      <c r="HF26" s="73">
        <v>0</v>
      </c>
      <c r="HG26" s="73">
        <v>0</v>
      </c>
      <c r="HH26" s="73">
        <v>0</v>
      </c>
      <c r="HI26" s="73">
        <v>0</v>
      </c>
      <c r="HJ26" s="73">
        <v>0</v>
      </c>
      <c r="HK26" s="73">
        <v>103.526</v>
      </c>
      <c r="HL26" s="73">
        <v>39.759</v>
      </c>
      <c r="HM26" s="73">
        <v>0</v>
      </c>
      <c r="HN26" s="73">
        <v>0</v>
      </c>
      <c r="HO26" s="73">
        <v>23.414999999999999</v>
      </c>
      <c r="HP26" s="73">
        <v>0</v>
      </c>
      <c r="HQ26" s="73">
        <v>2.7349999999999999</v>
      </c>
      <c r="HR26" s="73">
        <v>0</v>
      </c>
      <c r="HS26" s="73">
        <v>0</v>
      </c>
      <c r="HT26" s="73">
        <v>0</v>
      </c>
      <c r="HU26" s="73">
        <v>4.1440000000000001</v>
      </c>
      <c r="HV26" s="73">
        <v>0</v>
      </c>
      <c r="HW26" s="73">
        <v>0</v>
      </c>
      <c r="HX26" s="73">
        <v>85.299000000000007</v>
      </c>
      <c r="HY26" s="73">
        <v>4.3949999999999996</v>
      </c>
      <c r="HZ26" s="73">
        <v>0</v>
      </c>
      <c r="IA26" s="73">
        <v>0</v>
      </c>
      <c r="IB26" s="73">
        <v>0</v>
      </c>
      <c r="IC26" s="73">
        <v>0</v>
      </c>
      <c r="ID26" s="73">
        <v>0</v>
      </c>
      <c r="IE26" s="73">
        <v>0</v>
      </c>
      <c r="IF26" s="73">
        <v>103.526</v>
      </c>
      <c r="IG26" s="73">
        <v>39.759</v>
      </c>
      <c r="IH26" s="73">
        <v>0</v>
      </c>
      <c r="II26" s="73">
        <v>0</v>
      </c>
      <c r="IJ26" s="73">
        <v>23.414999999999999</v>
      </c>
      <c r="IK26" s="73">
        <v>0</v>
      </c>
      <c r="IL26" s="73">
        <v>2.7349999999999999</v>
      </c>
      <c r="IM26" s="73">
        <v>0</v>
      </c>
      <c r="IN26" s="73">
        <v>0</v>
      </c>
      <c r="IO26" s="73">
        <v>0</v>
      </c>
      <c r="IP26" s="73">
        <v>4.1440000000000001</v>
      </c>
      <c r="IQ26" s="73">
        <v>0</v>
      </c>
      <c r="IR26" s="73">
        <v>0</v>
      </c>
      <c r="IS26" s="73">
        <v>85.299000000000007</v>
      </c>
      <c r="IT26" s="73">
        <v>4.3949999999999996</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1</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1</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3</v>
      </c>
      <c r="QY26" s="71">
        <v>2</v>
      </c>
      <c r="QZ26" s="71">
        <v>0</v>
      </c>
      <c r="RA26" s="71">
        <v>0</v>
      </c>
      <c r="RB26" s="71">
        <v>3</v>
      </c>
      <c r="RC26" s="71">
        <v>0</v>
      </c>
      <c r="RD26" s="71">
        <v>1</v>
      </c>
      <c r="RE26" s="71">
        <v>0</v>
      </c>
      <c r="RF26" s="71">
        <v>0</v>
      </c>
      <c r="RG26" s="71">
        <v>0</v>
      </c>
      <c r="RH26" s="71">
        <v>1</v>
      </c>
      <c r="RI26" s="71">
        <v>0</v>
      </c>
      <c r="RJ26" s="71">
        <v>0</v>
      </c>
      <c r="RK26" s="71">
        <v>1</v>
      </c>
      <c r="RL26" s="71">
        <v>1</v>
      </c>
      <c r="RM26" s="71">
        <v>0</v>
      </c>
      <c r="RN26" s="71">
        <v>0</v>
      </c>
      <c r="RO26" s="71">
        <v>0</v>
      </c>
      <c r="RP26" s="71">
        <v>0</v>
      </c>
      <c r="RQ26" s="71">
        <v>0</v>
      </c>
      <c r="RR26" s="71">
        <v>0</v>
      </c>
      <c r="RS26" s="71">
        <v>3</v>
      </c>
      <c r="RT26" s="71">
        <v>2</v>
      </c>
      <c r="RU26" s="71">
        <v>0</v>
      </c>
      <c r="RV26" s="71">
        <v>0</v>
      </c>
      <c r="RW26" s="71">
        <v>3</v>
      </c>
      <c r="RX26" s="71">
        <v>0</v>
      </c>
      <c r="RY26" s="71">
        <v>1</v>
      </c>
      <c r="RZ26" s="71">
        <v>0</v>
      </c>
      <c r="SA26" s="71">
        <v>0</v>
      </c>
      <c r="SB26" s="71">
        <v>0</v>
      </c>
      <c r="SC26" s="71">
        <v>1</v>
      </c>
      <c r="SD26" s="71">
        <v>0</v>
      </c>
      <c r="SE26" s="71">
        <v>0</v>
      </c>
      <c r="SF26" s="71">
        <v>1</v>
      </c>
      <c r="SG26" s="71">
        <v>1</v>
      </c>
      <c r="SH26" s="71">
        <v>0</v>
      </c>
    </row>
    <row r="27" spans="1:502">
      <c r="A27" s="16" t="s">
        <v>2085</v>
      </c>
      <c r="B27" s="70">
        <v>19</v>
      </c>
      <c r="C27" s="70">
        <v>19</v>
      </c>
      <c r="D27" s="70">
        <v>1</v>
      </c>
      <c r="E27" s="70">
        <v>2022</v>
      </c>
      <c r="F27" s="70" t="s">
        <v>161</v>
      </c>
      <c r="G27" s="1073" t="s">
        <v>2066</v>
      </c>
      <c r="H27" s="70" t="s">
        <v>2067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2086</v>
      </c>
      <c r="B28" s="70">
        <v>20</v>
      </c>
      <c r="C28" s="70">
        <v>20</v>
      </c>
      <c r="D28" s="70">
        <v>1</v>
      </c>
      <c r="E28" s="70">
        <v>2023</v>
      </c>
      <c r="F28" s="70" t="s">
        <v>1539</v>
      </c>
      <c r="G28" s="1073" t="s">
        <v>2066</v>
      </c>
      <c r="H28" s="70" t="s">
        <v>2067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2087</v>
      </c>
      <c r="B29" s="70">
        <v>21</v>
      </c>
      <c r="C29" s="70">
        <v>21</v>
      </c>
      <c r="D29" s="70">
        <v>1</v>
      </c>
      <c r="E29" s="70">
        <v>2024</v>
      </c>
      <c r="F29" s="70" t="s">
        <v>1585</v>
      </c>
      <c r="G29" s="1073" t="s">
        <v>2066</v>
      </c>
      <c r="H29" s="70" t="s">
        <v>2067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2223</v>
      </c>
      <c r="G30" s="1073" t="s">
        <v>2066</v>
      </c>
      <c r="H30" s="70" t="s">
        <v>2067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2224</v>
      </c>
      <c r="G31" s="1073" t="s">
        <v>2066</v>
      </c>
      <c r="H31" s="70" t="s">
        <v>2067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2225</v>
      </c>
      <c r="G32" s="1073" t="s">
        <v>2066</v>
      </c>
      <c r="H32" s="70" t="s">
        <v>2067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2226</v>
      </c>
      <c r="G33" s="1073" t="s">
        <v>2066</v>
      </c>
      <c r="H33" s="70" t="s">
        <v>2067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2227</v>
      </c>
      <c r="G34" s="1073" t="s">
        <v>2066</v>
      </c>
      <c r="H34" s="70" t="s">
        <v>2067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2228</v>
      </c>
      <c r="G35" s="1073" t="s">
        <v>2066</v>
      </c>
      <c r="H35" s="70" t="s">
        <v>2067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2222</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2229</v>
      </c>
      <c r="B57" s="70">
        <v>22</v>
      </c>
      <c r="C57" s="70">
        <v>22</v>
      </c>
      <c r="D57" s="70">
        <v>2</v>
      </c>
      <c r="E57" s="70">
        <v>2025</v>
      </c>
      <c r="F57" s="70" t="s">
        <v>2223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2230</v>
      </c>
      <c r="B58" s="70">
        <v>23</v>
      </c>
      <c r="C58" s="70">
        <v>23</v>
      </c>
      <c r="D58" s="70">
        <v>2</v>
      </c>
      <c r="E58" s="70">
        <v>2026</v>
      </c>
      <c r="F58" s="70" t="s">
        <v>2224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2231</v>
      </c>
      <c r="B59" s="70">
        <v>24</v>
      </c>
      <c r="C59" s="70">
        <v>24</v>
      </c>
      <c r="D59" s="70">
        <v>2</v>
      </c>
      <c r="E59" s="70">
        <v>2027</v>
      </c>
      <c r="F59" s="70" t="s">
        <v>2225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2232</v>
      </c>
      <c r="B60" s="70">
        <v>25</v>
      </c>
      <c r="C60" s="70">
        <v>25</v>
      </c>
      <c r="D60" s="70">
        <v>2</v>
      </c>
      <c r="E60" s="70">
        <v>2028</v>
      </c>
      <c r="F60" s="70" t="s">
        <v>2226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2233</v>
      </c>
      <c r="B61" s="70">
        <v>26</v>
      </c>
      <c r="C61" s="70">
        <v>26</v>
      </c>
      <c r="D61" s="70">
        <v>2</v>
      </c>
      <c r="E61" s="70">
        <v>2029</v>
      </c>
      <c r="F61" s="70" t="s">
        <v>2227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2234</v>
      </c>
      <c r="B62" s="70">
        <v>27</v>
      </c>
      <c r="C62" s="70">
        <v>27</v>
      </c>
      <c r="D62" s="70">
        <v>2</v>
      </c>
      <c r="E62" s="70">
        <v>2030</v>
      </c>
      <c r="F62" s="70" t="s">
        <v>2228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2293</v>
      </c>
      <c r="AE4" s="1058" t="s">
        <v>2293</v>
      </c>
      <c r="AF4" s="1058" t="s">
        <v>2293</v>
      </c>
      <c r="AG4" s="1058" t="s">
        <v>2293</v>
      </c>
      <c r="AH4" s="1058" t="s">
        <v>2293</v>
      </c>
      <c r="AI4" s="1058" t="s">
        <v>2293</v>
      </c>
      <c r="AJ4" s="1058" t="s">
        <v>2293</v>
      </c>
      <c r="AK4" s="1058" t="s">
        <v>2293</v>
      </c>
      <c r="AL4" s="1058" t="s">
        <v>2293</v>
      </c>
      <c r="AM4" s="1058" t="s">
        <v>2293</v>
      </c>
      <c r="AN4" s="1058" t="s">
        <v>2293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2235</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1585</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1585</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1585</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2087</v>
      </c>
      <c r="B13" s="70">
        <v>5</v>
      </c>
      <c r="C13" s="70">
        <v>18</v>
      </c>
      <c r="D13" s="70">
        <v>5</v>
      </c>
      <c r="E13" s="70">
        <v>2024</v>
      </c>
      <c r="F13" s="70" t="s">
        <v>1585</v>
      </c>
      <c r="G13" s="1073" t="s">
        <v>2066</v>
      </c>
      <c r="H13" s="70" t="s">
        <v>2067</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1585</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2221</v>
      </c>
      <c r="B15" s="70">
        <v>7</v>
      </c>
      <c r="C15" s="70">
        <v>18</v>
      </c>
      <c r="D15" s="70">
        <v>7</v>
      </c>
      <c r="E15" s="70">
        <v>2024</v>
      </c>
      <c r="F15" s="70" t="s">
        <v>1585</v>
      </c>
      <c r="G15" s="1073" t="s">
        <v>2200</v>
      </c>
      <c r="H15" s="70" t="s">
        <v>2201</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1585</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2110</v>
      </c>
      <c r="B17" s="70">
        <v>9</v>
      </c>
      <c r="C17" s="70">
        <v>18</v>
      </c>
      <c r="D17" s="70">
        <v>9</v>
      </c>
      <c r="E17" s="70">
        <v>2024</v>
      </c>
      <c r="F17" s="70" t="s">
        <v>1585</v>
      </c>
      <c r="G17" s="1073" t="s">
        <v>2089</v>
      </c>
      <c r="H17" s="70" t="s">
        <v>2090</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1585</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1585</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1995</v>
      </c>
      <c r="B20" s="70">
        <v>12</v>
      </c>
      <c r="C20" s="70">
        <v>18</v>
      </c>
      <c r="D20" s="70">
        <v>12</v>
      </c>
      <c r="E20" s="70">
        <v>2024</v>
      </c>
      <c r="F20" s="70" t="s">
        <v>1585</v>
      </c>
      <c r="G20" s="1073" t="s">
        <v>1974</v>
      </c>
      <c r="H20" s="70" t="s">
        <v>1975</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1585</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1585</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1585</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1585</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1585</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1585</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1585</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1585</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1585</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1585</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1585</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1585</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1585</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1585</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1585</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1585</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2298</v>
      </c>
      <c r="B37" s="70">
        <v>29</v>
      </c>
      <c r="C37" s="70">
        <v>18</v>
      </c>
      <c r="D37" s="70">
        <v>29</v>
      </c>
      <c r="E37" s="70">
        <v>2024</v>
      </c>
      <c r="F37" s="70" t="s">
        <v>1585</v>
      </c>
      <c r="G37" s="1073" t="s">
        <v>2295</v>
      </c>
      <c r="H37" s="70" t="s">
        <v>2296</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1880</v>
      </c>
      <c r="B38" s="70">
        <v>30</v>
      </c>
      <c r="C38" s="70">
        <v>18</v>
      </c>
      <c r="D38" s="70">
        <v>30</v>
      </c>
      <c r="E38" s="70">
        <v>2024</v>
      </c>
      <c r="F38" s="70" t="s">
        <v>1585</v>
      </c>
      <c r="G38" s="1073" t="s">
        <v>1859</v>
      </c>
      <c r="H38" s="70" t="s">
        <v>1860</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1585</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1585</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1585</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1585</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2314</v>
      </c>
      <c r="B43" s="70">
        <v>35</v>
      </c>
      <c r="C43" s="70">
        <v>18</v>
      </c>
      <c r="D43" s="70">
        <v>35</v>
      </c>
      <c r="E43" s="70">
        <v>2024</v>
      </c>
      <c r="F43" s="70" t="s">
        <v>1585</v>
      </c>
      <c r="G43" s="1073" t="s">
        <v>2311</v>
      </c>
      <c r="H43" s="70" t="s">
        <v>2312</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1585</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1585</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1585</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1585</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1585</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1585</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1972</v>
      </c>
      <c r="B50" s="70">
        <v>42</v>
      </c>
      <c r="C50" s="70">
        <v>18</v>
      </c>
      <c r="D50" s="70">
        <v>42</v>
      </c>
      <c r="E50" s="70">
        <v>2024</v>
      </c>
      <c r="F50" s="70" t="s">
        <v>1585</v>
      </c>
      <c r="G50" s="1073" t="s">
        <v>1951</v>
      </c>
      <c r="H50" s="70" t="s">
        <v>1952</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1585</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1585</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1585</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1585</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1585</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1585</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1585</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1585</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1585</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2310</v>
      </c>
      <c r="B60" s="70">
        <v>52</v>
      </c>
      <c r="C60" s="70">
        <v>18</v>
      </c>
      <c r="D60" s="70">
        <v>52</v>
      </c>
      <c r="E60" s="70">
        <v>2024</v>
      </c>
      <c r="F60" s="70" t="s">
        <v>1585</v>
      </c>
      <c r="G60" s="1073" t="s">
        <v>2307</v>
      </c>
      <c r="H60" s="70" t="s">
        <v>2308</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1585</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2318</v>
      </c>
      <c r="B62" s="70">
        <v>54</v>
      </c>
      <c r="C62" s="70">
        <v>18</v>
      </c>
      <c r="D62" s="70">
        <v>54</v>
      </c>
      <c r="E62" s="70">
        <v>2024</v>
      </c>
      <c r="F62" s="70" t="s">
        <v>1585</v>
      </c>
      <c r="G62" s="1073" t="s">
        <v>2315</v>
      </c>
      <c r="H62" s="70" t="s">
        <v>2316</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1585</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1585</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1585</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1585</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2306</v>
      </c>
      <c r="B67" s="70">
        <v>59</v>
      </c>
      <c r="C67" s="70">
        <v>18</v>
      </c>
      <c r="D67" s="70">
        <v>59</v>
      </c>
      <c r="E67" s="70">
        <v>2024</v>
      </c>
      <c r="F67" s="70" t="s">
        <v>1585</v>
      </c>
      <c r="G67" s="1073" t="s">
        <v>2303</v>
      </c>
      <c r="H67" s="70" t="s">
        <v>2304</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1585</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1585</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1585</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2302</v>
      </c>
      <c r="B71" s="70">
        <v>63</v>
      </c>
      <c r="C71" s="70">
        <v>18</v>
      </c>
      <c r="D71" s="70">
        <v>63</v>
      </c>
      <c r="E71" s="70">
        <v>2024</v>
      </c>
      <c r="F71" s="70" t="s">
        <v>1585</v>
      </c>
      <c r="G71" s="1073" t="s">
        <v>2299</v>
      </c>
      <c r="H71" s="70" t="s">
        <v>2300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2236</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2236</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2236</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2236</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2236</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2236</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2236</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2236</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2236</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2236</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2236</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2236</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2236</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2236</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2236</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2236</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2236</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2236</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2236</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2236</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2236</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2236</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2236</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2236</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2236</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2236</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2236</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2236</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2236</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2236</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2236</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2236</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2236</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2236</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2236</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2236</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2236</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2236</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2236</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2236</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2236</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2236</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2236</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2236</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2236</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2236</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2236</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2236</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2236</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2236</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2236</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2236</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2236</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2236</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2236</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2236</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2236</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2236</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2236</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2236</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2236</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2236</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2236</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2236</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2236</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2236</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2236</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2236</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2236</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2236</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2236</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2236</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2236</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2236</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2236</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2236</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2236</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2236</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2236</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2236</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2236</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2236</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2236</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2236</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2236</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2236</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2236</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2236</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2236</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2236</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2236</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2236</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2236</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2236</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2236</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2236</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2236</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2236</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2236</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2236</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2236</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2236</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2236</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2236</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2236</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2236</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2236</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2236</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2236</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2236</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2236</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2236</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2236</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2236</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2236</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2236</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2236</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2237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2085</v>
      </c>
      <c r="B193" s="70">
        <v>185</v>
      </c>
      <c r="C193" s="70">
        <v>16</v>
      </c>
      <c r="D193" s="70">
        <v>5</v>
      </c>
      <c r="E193" s="70">
        <v>2022</v>
      </c>
      <c r="F193" s="70" t="s">
        <v>161</v>
      </c>
      <c r="G193" s="1073" t="s">
        <v>2066</v>
      </c>
      <c r="H193" s="70" t="s">
        <v>2067</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2219</v>
      </c>
      <c r="B195" s="70">
        <v>187</v>
      </c>
      <c r="C195" s="70">
        <v>16</v>
      </c>
      <c r="D195" s="70">
        <v>7</v>
      </c>
      <c r="E195" s="70">
        <v>2022</v>
      </c>
      <c r="F195" s="70" t="s">
        <v>161</v>
      </c>
      <c r="G195" s="1073" t="s">
        <v>2200</v>
      </c>
      <c r="H195" s="70" t="s">
        <v>2201</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2108</v>
      </c>
      <c r="B197" s="70">
        <v>189</v>
      </c>
      <c r="C197" s="70">
        <v>16</v>
      </c>
      <c r="D197" s="70">
        <v>9</v>
      </c>
      <c r="E197" s="70">
        <v>2022</v>
      </c>
      <c r="F197" s="70" t="s">
        <v>161</v>
      </c>
      <c r="G197" s="1073" t="s">
        <v>2089</v>
      </c>
      <c r="H197" s="70" t="s">
        <v>2090</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1993</v>
      </c>
      <c r="B200" s="70">
        <v>192</v>
      </c>
      <c r="C200" s="70">
        <v>16</v>
      </c>
      <c r="D200" s="70">
        <v>12</v>
      </c>
      <c r="E200" s="70">
        <v>2022</v>
      </c>
      <c r="F200" s="70" t="s">
        <v>161</v>
      </c>
      <c r="G200" s="1073" t="s">
        <v>1974</v>
      </c>
      <c r="H200" s="70" t="s">
        <v>1975</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2297</v>
      </c>
      <c r="B217" s="70">
        <v>209</v>
      </c>
      <c r="C217" s="70">
        <v>16</v>
      </c>
      <c r="D217" s="70">
        <v>29</v>
      </c>
      <c r="E217" s="70">
        <v>2022</v>
      </c>
      <c r="F217" s="70" t="s">
        <v>161</v>
      </c>
      <c r="G217" s="1073" t="s">
        <v>2295</v>
      </c>
      <c r="H217" s="70" t="s">
        <v>2296</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1878</v>
      </c>
      <c r="B218" s="70">
        <v>210</v>
      </c>
      <c r="C218" s="70">
        <v>16</v>
      </c>
      <c r="D218" s="70">
        <v>30</v>
      </c>
      <c r="E218" s="70">
        <v>2022</v>
      </c>
      <c r="F218" s="70" t="s">
        <v>161</v>
      </c>
      <c r="G218" s="1073" t="s">
        <v>1859</v>
      </c>
      <c r="H218" s="70" t="s">
        <v>1860</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2313</v>
      </c>
      <c r="B223" s="70">
        <v>215</v>
      </c>
      <c r="C223" s="70">
        <v>16</v>
      </c>
      <c r="D223" s="70">
        <v>35</v>
      </c>
      <c r="E223" s="70">
        <v>2022</v>
      </c>
      <c r="F223" s="70" t="s">
        <v>161</v>
      </c>
      <c r="G223" s="1073" t="s">
        <v>2311</v>
      </c>
      <c r="H223" s="70" t="s">
        <v>2312</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1970</v>
      </c>
      <c r="B230" s="70">
        <v>222</v>
      </c>
      <c r="C230" s="70">
        <v>16</v>
      </c>
      <c r="D230" s="70">
        <v>42</v>
      </c>
      <c r="E230" s="70">
        <v>2022</v>
      </c>
      <c r="F230" s="70" t="s">
        <v>161</v>
      </c>
      <c r="G230" s="1073" t="s">
        <v>1951</v>
      </c>
      <c r="H230" s="70" t="s">
        <v>1952</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2309</v>
      </c>
      <c r="B240" s="70">
        <v>232</v>
      </c>
      <c r="C240" s="70">
        <v>16</v>
      </c>
      <c r="D240" s="70">
        <v>52</v>
      </c>
      <c r="E240" s="70">
        <v>2022</v>
      </c>
      <c r="F240" s="70" t="s">
        <v>161</v>
      </c>
      <c r="G240" s="1073" t="s">
        <v>2307</v>
      </c>
      <c r="H240" s="70" t="s">
        <v>2308</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2317</v>
      </c>
      <c r="B242" s="70">
        <v>234</v>
      </c>
      <c r="C242" s="70">
        <v>16</v>
      </c>
      <c r="D242" s="70">
        <v>54</v>
      </c>
      <c r="E242" s="70">
        <v>2022</v>
      </c>
      <c r="F242" s="70" t="s">
        <v>161</v>
      </c>
      <c r="G242" s="1073" t="s">
        <v>2315</v>
      </c>
      <c r="H242" s="70" t="s">
        <v>2316</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2305</v>
      </c>
      <c r="B247" s="70">
        <v>239</v>
      </c>
      <c r="C247" s="70">
        <v>16</v>
      </c>
      <c r="D247" s="70">
        <v>59</v>
      </c>
      <c r="E247" s="70">
        <v>2022</v>
      </c>
      <c r="F247" s="70" t="s">
        <v>161</v>
      </c>
      <c r="G247" s="1073" t="s">
        <v>2303</v>
      </c>
      <c r="H247" s="70" t="s">
        <v>2304</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2301</v>
      </c>
      <c r="B251" s="70">
        <v>243</v>
      </c>
      <c r="C251" s="70">
        <v>16</v>
      </c>
      <c r="D251" s="70">
        <v>63</v>
      </c>
      <c r="E251" s="70">
        <v>2022</v>
      </c>
      <c r="F251" s="70" t="s">
        <v>161</v>
      </c>
      <c r="G251" s="1073" t="s">
        <v>2299</v>
      </c>
      <c r="H251" s="70" t="s">
        <v>2300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2238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2238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2238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2238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2238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2238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2238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2238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2238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2238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2238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2238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2238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2238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2238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2238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2238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2238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2238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2238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2238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2238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2238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2238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2238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2238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2238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2238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2238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2238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2238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2238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2238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2238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2238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2238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2238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2238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2238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2238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2238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2238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2238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2238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2238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2238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2238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2238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2238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2238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2238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2238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2238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2238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2238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2238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2238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2238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2238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2238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2238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2238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2238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2238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2238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2238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2238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2238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2238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2238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2238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2238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2238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2238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2238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2238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2238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2238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2238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2238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2238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2238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2238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2238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2238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2238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2238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2238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2238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2238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2238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2238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2238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2238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2238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2238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2238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2238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2238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2238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2238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2238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2238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2238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2238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2238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2238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2238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2238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2238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2238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2238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2238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2238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2238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2238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2238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2066</v>
      </c>
      <c r="H6" s="77" t="s">
        <v>2067</v>
      </c>
      <c r="I6" s="77" t="s">
        <v>2520</v>
      </c>
      <c r="J6" s="77" t="s">
        <v>2521</v>
      </c>
      <c r="K6" s="1080">
        <v>1</v>
      </c>
      <c r="L6" s="1081">
        <v>16</v>
      </c>
      <c r="M6" s="1044"/>
      <c r="N6" s="988">
        <v>1</v>
      </c>
      <c r="O6" s="77" t="s">
        <v>1563</v>
      </c>
      <c r="P6" s="77" t="s">
        <v>1564</v>
      </c>
      <c r="Q6" s="77" t="s">
        <v>1501</v>
      </c>
      <c r="R6" s="16"/>
      <c r="S6" s="77">
        <v>1</v>
      </c>
      <c r="T6" s="77" t="s">
        <v>2066</v>
      </c>
      <c r="U6" s="77" t="s">
        <v>2067</v>
      </c>
      <c r="V6" s="77" t="s">
        <v>1501</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2479</v>
      </c>
      <c r="AE9" s="77" t="s">
        <v>2480</v>
      </c>
      <c r="AF9" s="77" t="s">
        <v>1501</v>
      </c>
    </row>
    <row r="10" spans="1:32" ht="12">
      <c r="A10" s="16"/>
      <c r="B10" s="16"/>
      <c r="C10" s="16"/>
      <c r="D10" s="16"/>
      <c r="F10" s="75" t="s">
        <v>1501</v>
      </c>
      <c r="G10" s="76" t="s">
        <v>2066</v>
      </c>
      <c r="H10" s="77" t="s">
        <v>2067</v>
      </c>
      <c r="I10" s="77" t="s">
        <v>2520</v>
      </c>
      <c r="J10" s="77" t="s">
        <v>2521</v>
      </c>
      <c r="K10" s="1079">
        <v>1</v>
      </c>
      <c r="L10" s="1045">
        <v>16</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2066</v>
      </c>
      <c r="AE10" s="77" t="s">
        <v>2067</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2443</v>
      </c>
      <c r="AE11" s="77" t="s">
        <v>2444</v>
      </c>
      <c r="AF11" s="77" t="s">
        <v>1501</v>
      </c>
    </row>
    <row r="12" spans="1:32" ht="12">
      <c r="A12" s="16"/>
      <c r="B12" s="16"/>
      <c r="C12" s="16"/>
      <c r="D12" s="16"/>
      <c r="F12" s="75" t="s">
        <v>1505</v>
      </c>
      <c r="G12" s="76" t="s">
        <v>2066</v>
      </c>
      <c r="H12" s="77"/>
      <c r="I12" s="77" t="s">
        <v>2066</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2200</v>
      </c>
      <c r="AE12" s="77" t="s">
        <v>2201</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2089</v>
      </c>
      <c r="AE14" s="77" t="s">
        <v>2090</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1974</v>
      </c>
      <c r="AE17" s="77" t="s">
        <v>1975</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2295</v>
      </c>
      <c r="AE34" s="77" t="s">
        <v>2296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1859</v>
      </c>
      <c r="AE35" s="77" t="s">
        <v>1860</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2311</v>
      </c>
      <c r="AE40" s="77" t="s">
        <v>2312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1951</v>
      </c>
      <c r="AE47" s="77" t="s">
        <v>1952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2307</v>
      </c>
      <c r="AE57" s="77" t="s">
        <v>2308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2315</v>
      </c>
      <c r="AE59" s="77" t="s">
        <v>2316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2303</v>
      </c>
      <c r="AE64" s="77" t="s">
        <v>2304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2299</v>
      </c>
      <c r="AE68" s="77" t="s">
        <v>2300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足立区</v>
      </c>
      <c r="K4" s="70" t="str">
        <f>HLOOKUP(K3,比較地域マスタ!$E$5:$L$6,2,0)</f>
        <v>13121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足立区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321.68037418337332</v>
      </c>
      <c r="BB5" s="29"/>
      <c r="BC5" s="17"/>
      <c r="BD5" s="1005">
        <f>SUM(BC6:BC8)</f>
        <v>250.73955654819719</v>
      </c>
      <c r="BE5" s="29"/>
      <c r="BF5" s="17"/>
      <c r="BG5" s="1005">
        <f>AK35</f>
        <v>174.15294602692799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282.57767542087993</v>
      </c>
      <c r="BA6" s="17"/>
      <c r="BB6" s="29"/>
      <c r="BC6" s="1005">
        <f>O32</f>
        <v>203.72447422034071</v>
      </c>
      <c r="BD6" s="17"/>
      <c r="BE6" s="29"/>
      <c r="BF6" s="1005">
        <f>AK36</f>
        <v>122.1217461077463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34.357307800813118</v>
      </c>
      <c r="BA7" s="17"/>
      <c r="BB7" s="29"/>
      <c r="BC7" s="1005">
        <f>O33</f>
        <v>42.791573758089058</v>
      </c>
      <c r="BD7" s="17"/>
      <c r="BE7" s="29"/>
      <c r="BF7" s="1005">
        <f t="shared" ref="BF7:BF8" si="0">AK37</f>
        <v>38.891114207406218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4.745390961680263</v>
      </c>
      <c r="BA8" s="17"/>
      <c r="BB8" s="29"/>
      <c r="BC8" s="1005">
        <f>O34</f>
        <v>4.2235085697674224</v>
      </c>
      <c r="BD8" s="17"/>
      <c r="BE8" s="29"/>
      <c r="BF8" s="1005">
        <f t="shared" si="0"/>
        <v>13.140085711775466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2457.3387363098464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589.86457008135937</v>
      </c>
      <c r="BA9" s="1005">
        <f>AZ9</f>
        <v>589.86457008135937</v>
      </c>
      <c r="BB9" s="29"/>
      <c r="BC9" s="1005">
        <f>O35</f>
        <v>926.33552550450759</v>
      </c>
      <c r="BD9" s="1005">
        <f>BC9</f>
        <v>926.33552550450759</v>
      </c>
      <c r="BE9" s="29"/>
      <c r="BF9" s="1005">
        <f>AK39</f>
        <v>650.34958508204659</v>
      </c>
      <c r="BG9" s="1005">
        <f>AK39</f>
        <v>650.34958508204659</v>
      </c>
      <c r="BH9" s="29"/>
    </row>
    <row r="10" spans="1:62" ht="17.100000000000001" customHeight="1" thickBot="1">
      <c r="B10" s="323"/>
      <c r="C10" s="324"/>
      <c r="D10" s="326"/>
      <c r="E10" s="326"/>
      <c r="F10" s="326"/>
      <c r="G10" s="325"/>
      <c r="H10" s="325"/>
      <c r="I10" s="326"/>
      <c r="J10" s="327"/>
      <c r="K10" s="334"/>
      <c r="L10" s="246" t="s">
        <v>114</v>
      </c>
      <c r="M10" s="246"/>
      <c r="N10" s="563"/>
      <c r="O10" s="906">
        <f>SUM(O11:O13)</f>
        <v>321.68037418337332</v>
      </c>
      <c r="P10" s="453">
        <f t="shared" ref="P10:P22" si="1">O10/$O$9</f>
        <v>0.13090599575475564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749.84689044017682</v>
      </c>
      <c r="BA10" s="1005">
        <f>AZ10</f>
        <v>749.84689044017682</v>
      </c>
      <c r="BB10" s="29"/>
      <c r="BC10" s="1005">
        <f>O36</f>
        <v>946.4550391041081</v>
      </c>
      <c r="BD10" s="1005">
        <f>BC10</f>
        <v>946.4550391041081</v>
      </c>
      <c r="BE10" s="29"/>
      <c r="BF10" s="1005">
        <f>AK40</f>
        <v>859.92938772383854</v>
      </c>
      <c r="BG10" s="1005">
        <f>AK40</f>
        <v>859.92938772383854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282.57767542087993</v>
      </c>
      <c r="P11" s="454">
        <f t="shared" si="1"/>
        <v>0.11499337525001667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756.28924586384346</v>
      </c>
      <c r="BB11" s="29"/>
      <c r="BC11" s="1005"/>
      <c r="BD11" s="1005">
        <f>SUM(BC12:BC14)</f>
        <v>680.49229146229038</v>
      </c>
      <c r="BE11" s="29"/>
      <c r="BF11" s="17"/>
      <c r="BG11" s="1005">
        <f>AK41</f>
        <v>576.92923664281841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34.357307800813118</v>
      </c>
      <c r="P12" s="454">
        <f t="shared" si="1"/>
        <v>1.3981510685989934E-2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719.51811060271257</v>
      </c>
      <c r="BA12" s="17"/>
      <c r="BB12" s="29"/>
      <c r="BC12" s="1005">
        <f>O38</f>
        <v>628.63473098351722</v>
      </c>
      <c r="BD12" s="17"/>
      <c r="BE12" s="29"/>
      <c r="BF12" s="1005">
        <f>AK42</f>
        <v>536.30233415088446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4.745390961680263</v>
      </c>
      <c r="P13" s="454">
        <f t="shared" si="1"/>
        <v>1.931109818749024E-3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36.771135261130901</v>
      </c>
      <c r="BA13" s="17"/>
      <c r="BB13" s="29"/>
      <c r="BC13" s="1005">
        <f>O41</f>
        <v>51.857560478773202</v>
      </c>
      <c r="BD13" s="17"/>
      <c r="BE13" s="29"/>
      <c r="BF13" s="1005">
        <f>AK45</f>
        <v>40.626902491933954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589.86457008135937</v>
      </c>
      <c r="P14" s="453">
        <f t="shared" si="1"/>
        <v>0.24004202650838091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749.84689044017682</v>
      </c>
      <c r="P15" s="453">
        <f t="shared" si="1"/>
        <v>0.30514592040583388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39.657655741093592</v>
      </c>
      <c r="BA15" s="1005">
        <f>AZ15</f>
        <v>39.657655741093592</v>
      </c>
      <c r="BB15" s="29"/>
      <c r="BC15" s="1005">
        <f>O43</f>
        <v>75.511424997240198</v>
      </c>
      <c r="BD15" s="1005">
        <f>BC15</f>
        <v>75.511424997240198</v>
      </c>
      <c r="BE15" s="29"/>
      <c r="BF15" s="1005">
        <f>AK47</f>
        <v>105.49954150245171</v>
      </c>
      <c r="BG15" s="1005">
        <f>AK47</f>
        <v>105.49954150245171</v>
      </c>
      <c r="BH15" s="29"/>
    </row>
    <row r="16" spans="1:62" ht="17.100000000000001" customHeight="1" thickBot="1">
      <c r="B16" s="323"/>
      <c r="C16" s="324"/>
      <c r="D16" s="326"/>
      <c r="E16" s="326"/>
      <c r="F16" s="326"/>
      <c r="G16" s="325"/>
      <c r="H16" s="325"/>
      <c r="I16" s="326"/>
      <c r="J16" s="327"/>
      <c r="K16" s="335"/>
      <c r="L16" s="246" t="s">
        <v>128</v>
      </c>
      <c r="M16" s="344"/>
      <c r="N16" s="345"/>
      <c r="O16" s="906">
        <f>SUM(O18:O21)</f>
        <v>756.28924586384346</v>
      </c>
      <c r="P16" s="453">
        <f t="shared" si="1"/>
        <v>0.30776760024527722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719.51811060271257</v>
      </c>
      <c r="P17" s="454">
        <f t="shared" si="1"/>
        <v>0.29280379622518121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389.91436096860951</v>
      </c>
      <c r="P18" s="454">
        <f t="shared" si="1"/>
        <v>0.15867342796790762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329.603749634103</v>
      </c>
      <c r="P19" s="454">
        <f t="shared" si="1"/>
        <v>0.13413036825727359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36.771135261130901</v>
      </c>
      <c r="P20" s="454">
        <f t="shared" si="1"/>
        <v>1.4963804020095998E-2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39.657655741093592</v>
      </c>
      <c r="P22" s="612">
        <f t="shared" si="1"/>
        <v>1.6138457085752442E-2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250.81638411939005</v>
      </c>
      <c r="AZ22" s="1005">
        <f t="shared" si="3"/>
        <v>229.27242959363272</v>
      </c>
      <c r="BA22" s="1005">
        <f t="shared" si="3"/>
        <v>291.54995856017592</v>
      </c>
      <c r="BB22" s="1005">
        <f t="shared" si="3"/>
        <v>298.52424061419941</v>
      </c>
      <c r="BC22" s="1005">
        <f t="shared" si="3"/>
        <v>250.73955654819719</v>
      </c>
      <c r="BD22" s="1005">
        <f t="shared" si="3"/>
        <v>207.18431079595783</v>
      </c>
      <c r="BE22" s="1005">
        <f t="shared" si="3"/>
        <v>262.41212957081166</v>
      </c>
      <c r="BF22" s="1005">
        <f t="shared" si="3"/>
        <v>230.06222465091065</v>
      </c>
      <c r="BG22" s="1005">
        <f t="shared" si="3"/>
        <v>210.86484795429854</v>
      </c>
      <c r="BH22" s="1005">
        <f t="shared" si="3"/>
        <v>200.53065336403671</v>
      </c>
      <c r="BI22" s="1005">
        <f t="shared" si="3"/>
        <v>195.35871812523277</v>
      </c>
      <c r="BJ22" s="1005">
        <f t="shared" si="3"/>
        <v>159.17998350144555</v>
      </c>
      <c r="BK22" s="1005">
        <f t="shared" si="3"/>
        <v>191.05927757242117</v>
      </c>
      <c r="BL22" s="1005">
        <f t="shared" si="3"/>
        <v>174.15294602692799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642.75479632590827</v>
      </c>
      <c r="AZ23" s="1005">
        <f t="shared" ref="AZ23:BL23" si="4">Y39</f>
        <v>650.23178416663291</v>
      </c>
      <c r="BA23" s="1005">
        <f t="shared" si="4"/>
        <v>826.84841979101714</v>
      </c>
      <c r="BB23" s="1005">
        <f t="shared" si="4"/>
        <v>870.60022987687898</v>
      </c>
      <c r="BC23" s="1005">
        <f t="shared" si="4"/>
        <v>926.33552550450759</v>
      </c>
      <c r="BD23" s="1005">
        <f t="shared" si="4"/>
        <v>859.12294777212571</v>
      </c>
      <c r="BE23" s="1005">
        <f t="shared" si="4"/>
        <v>914.0547617196836</v>
      </c>
      <c r="BF23" s="1005">
        <f t="shared" si="4"/>
        <v>704.05782769887242</v>
      </c>
      <c r="BG23" s="1005">
        <f t="shared" si="4"/>
        <v>706.34797041421177</v>
      </c>
      <c r="BH23" s="1005">
        <f t="shared" si="4"/>
        <v>700.96207836636654</v>
      </c>
      <c r="BI23" s="1005">
        <f t="shared" si="4"/>
        <v>678.21205761365297</v>
      </c>
      <c r="BJ23" s="1005">
        <f t="shared" si="4"/>
        <v>603.98794118252169</v>
      </c>
      <c r="BK23" s="1005">
        <f t="shared" si="4"/>
        <v>660.6251208114362</v>
      </c>
      <c r="BL23" s="1005">
        <f t="shared" si="4"/>
        <v>650.34958508204659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753.56131471270112</v>
      </c>
      <c r="AZ24" s="1005">
        <f t="shared" ref="AZ24:BL24" si="5">Y40</f>
        <v>771.31896138046363</v>
      </c>
      <c r="BA24" s="1005">
        <f t="shared" si="5"/>
        <v>896.64570437012219</v>
      </c>
      <c r="BB24" s="1005">
        <f t="shared" si="5"/>
        <v>980.02530412063356</v>
      </c>
      <c r="BC24" s="1005">
        <f t="shared" si="5"/>
        <v>946.4550391041081</v>
      </c>
      <c r="BD24" s="1005">
        <f t="shared" si="5"/>
        <v>861.42139233768989</v>
      </c>
      <c r="BE24" s="1005">
        <f t="shared" si="5"/>
        <v>871.83817303622823</v>
      </c>
      <c r="BF24" s="1005">
        <f t="shared" si="5"/>
        <v>839.63880464268834</v>
      </c>
      <c r="BG24" s="1005">
        <f t="shared" si="5"/>
        <v>872.69127710931741</v>
      </c>
      <c r="BH24" s="1005">
        <f t="shared" si="5"/>
        <v>844.65106770834541</v>
      </c>
      <c r="BI24" s="1005">
        <f t="shared" si="5"/>
        <v>805.03029966012173</v>
      </c>
      <c r="BJ24" s="1005">
        <f t="shared" si="5"/>
        <v>818.71363297463245</v>
      </c>
      <c r="BK24" s="1005">
        <f t="shared" si="5"/>
        <v>831.91285824057047</v>
      </c>
      <c r="BL24" s="1005">
        <f t="shared" si="5"/>
        <v>859.92938772383854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698.14045060956596</v>
      </c>
      <c r="AZ25" s="1005">
        <f t="shared" ref="AZ25:BL25" si="6">Y41</f>
        <v>698.8854466839565</v>
      </c>
      <c r="BA25" s="1005">
        <f t="shared" si="6"/>
        <v>686.74528306517016</v>
      </c>
      <c r="BB25" s="1005">
        <f t="shared" si="6"/>
        <v>690.80936009465745</v>
      </c>
      <c r="BC25" s="1005">
        <f t="shared" si="6"/>
        <v>680.49229146229038</v>
      </c>
      <c r="BD25" s="1005">
        <f t="shared" si="6"/>
        <v>664.84576127104583</v>
      </c>
      <c r="BE25" s="1005">
        <f t="shared" si="6"/>
        <v>664.02163909881824</v>
      </c>
      <c r="BF25" s="1005">
        <f t="shared" si="6"/>
        <v>654.77293416309965</v>
      </c>
      <c r="BG25" s="1005">
        <f t="shared" si="6"/>
        <v>644.63178762155519</v>
      </c>
      <c r="BH25" s="1005">
        <f t="shared" si="6"/>
        <v>633.59940087507471</v>
      </c>
      <c r="BI25" s="1005">
        <f t="shared" si="6"/>
        <v>622.25836940509089</v>
      </c>
      <c r="BJ25" s="1005">
        <f t="shared" si="6"/>
        <v>565.80271879798966</v>
      </c>
      <c r="BK25" s="1005">
        <f t="shared" si="6"/>
        <v>566.81244832198718</v>
      </c>
      <c r="BL25" s="1005">
        <f t="shared" si="6"/>
        <v>576.92923664281841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59.992981680990127</v>
      </c>
      <c r="AZ26" s="1005">
        <f t="shared" si="7"/>
        <v>73.023871975003317</v>
      </c>
      <c r="BA26" s="1005">
        <f t="shared" si="7"/>
        <v>72.691237695686041</v>
      </c>
      <c r="BB26" s="1005">
        <f t="shared" si="7"/>
        <v>73.529803718608662</v>
      </c>
      <c r="BC26" s="1005">
        <f t="shared" si="7"/>
        <v>75.511424997240198</v>
      </c>
      <c r="BD26" s="1005">
        <f t="shared" si="7"/>
        <v>71.485696386145108</v>
      </c>
      <c r="BE26" s="1005">
        <f t="shared" si="7"/>
        <v>77.201626315737045</v>
      </c>
      <c r="BF26" s="1005">
        <f t="shared" si="7"/>
        <v>95.41168195615208</v>
      </c>
      <c r="BG26" s="1005">
        <f t="shared" si="7"/>
        <v>100.60057233156127</v>
      </c>
      <c r="BH26" s="1005">
        <f t="shared" si="7"/>
        <v>104.9546413581123</v>
      </c>
      <c r="BI26" s="1005">
        <f t="shared" si="7"/>
        <v>108.21609950375866</v>
      </c>
      <c r="BJ26" s="1005">
        <f t="shared" si="7"/>
        <v>100.26927640818209</v>
      </c>
      <c r="BK26" s="1005">
        <f t="shared" si="7"/>
        <v>96.505260775466837</v>
      </c>
      <c r="BL26" s="1005">
        <f t="shared" si="7"/>
        <v>105.49954150245171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2405.2659274485554</v>
      </c>
      <c r="AZ27" s="1005">
        <f t="shared" si="8"/>
        <v>2422.7324937996891</v>
      </c>
      <c r="BA27" s="1005">
        <f t="shared" si="8"/>
        <v>2774.4806034821713</v>
      </c>
      <c r="BB27" s="1005">
        <f t="shared" si="8"/>
        <v>2913.4889384249782</v>
      </c>
      <c r="BC27" s="1005">
        <f t="shared" si="8"/>
        <v>2879.5338376163436</v>
      </c>
      <c r="BD27" s="1005">
        <f t="shared" si="8"/>
        <v>2664.0601085629646</v>
      </c>
      <c r="BE27" s="1005">
        <f t="shared" si="8"/>
        <v>2789.5283297412784</v>
      </c>
      <c r="BF27" s="1005">
        <f t="shared" si="8"/>
        <v>2523.9434731117235</v>
      </c>
      <c r="BG27" s="1005">
        <f t="shared" si="8"/>
        <v>2535.1364554309439</v>
      </c>
      <c r="BH27" s="1005">
        <f t="shared" si="8"/>
        <v>2484.6978416719357</v>
      </c>
      <c r="BI27" s="1005">
        <f t="shared" si="8"/>
        <v>2409.0755443078574</v>
      </c>
      <c r="BJ27" s="1005">
        <f t="shared" si="8"/>
        <v>2247.9535528647716</v>
      </c>
      <c r="BK27" s="1005">
        <f t="shared" si="8"/>
        <v>2346.9149657218818</v>
      </c>
      <c r="BL27" s="1005">
        <f t="shared" si="8"/>
        <v>2366.8606969780835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2879.5338376163436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250.73955654819719</v>
      </c>
      <c r="P31" s="453">
        <f t="shared" ref="P31:P43" si="9">O31/$O$30</f>
        <v>8.7076440385141465E-2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203.72447422034071</v>
      </c>
      <c r="P32" s="454">
        <f t="shared" si="9"/>
        <v>7.0749116248962809E-2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42.791573758089058</v>
      </c>
      <c r="P33" s="454">
        <f t="shared" si="9"/>
        <v>1.4860590696691239E-2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4.2235085697674224</v>
      </c>
      <c r="P34" s="454">
        <f t="shared" si="9"/>
        <v>1.4667334394874176E-3</v>
      </c>
      <c r="Q34" s="328"/>
      <c r="R34" s="13"/>
      <c r="S34" s="323"/>
      <c r="T34" s="563" t="s">
        <v>112</v>
      </c>
      <c r="U34" s="332"/>
      <c r="V34" s="332"/>
      <c r="W34" s="332"/>
      <c r="X34" s="893">
        <f>X35+X39+X40+X41+X47</f>
        <v>2405.2659274485554</v>
      </c>
      <c r="Y34" s="894">
        <f t="shared" ref="Y34:AK34" si="10">Y35+Y39+Y40+Y41+Y47</f>
        <v>2422.7324937996891</v>
      </c>
      <c r="Z34" s="894">
        <f t="shared" si="10"/>
        <v>2774.4806034821713</v>
      </c>
      <c r="AA34" s="894">
        <f t="shared" si="10"/>
        <v>2913.4889384249782</v>
      </c>
      <c r="AB34" s="894">
        <f t="shared" si="10"/>
        <v>2879.5338376163436</v>
      </c>
      <c r="AC34" s="894">
        <f t="shared" si="10"/>
        <v>2664.0601085629646</v>
      </c>
      <c r="AD34" s="894">
        <f t="shared" si="10"/>
        <v>2789.5283297412784</v>
      </c>
      <c r="AE34" s="894">
        <f t="shared" si="10"/>
        <v>2523.9434731117235</v>
      </c>
      <c r="AF34" s="894">
        <f t="shared" si="10"/>
        <v>2535.1364554309439</v>
      </c>
      <c r="AG34" s="894">
        <f t="shared" si="10"/>
        <v>2484.6978416719357</v>
      </c>
      <c r="AH34" s="894">
        <f t="shared" si="10"/>
        <v>2409.0755443078574</v>
      </c>
      <c r="AI34" s="894">
        <f t="shared" si="10"/>
        <v>2247.9535528647716</v>
      </c>
      <c r="AJ34" s="894">
        <f t="shared" si="10"/>
        <v>2346.9149657218818</v>
      </c>
      <c r="AK34" s="895">
        <f t="shared" si="10"/>
        <v>2366.8606969780835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926.33552550450759</v>
      </c>
      <c r="P35" s="453">
        <f t="shared" si="9"/>
        <v>0.32169635008398484</v>
      </c>
      <c r="Q35" s="328"/>
      <c r="R35" s="13"/>
      <c r="S35" s="323"/>
      <c r="T35" s="334"/>
      <c r="U35" s="246" t="s">
        <v>114</v>
      </c>
      <c r="V35" s="344"/>
      <c r="W35" s="344"/>
      <c r="X35" s="896">
        <f>SUM(X36:X38)</f>
        <v>250.81638411939005</v>
      </c>
      <c r="Y35" s="897">
        <f t="shared" ref="Y35:AK35" si="11">SUM(Y36:Y38)</f>
        <v>229.27242959363272</v>
      </c>
      <c r="Z35" s="897">
        <f t="shared" si="11"/>
        <v>291.54995856017592</v>
      </c>
      <c r="AA35" s="897">
        <f t="shared" si="11"/>
        <v>298.52424061419941</v>
      </c>
      <c r="AB35" s="897">
        <f t="shared" si="11"/>
        <v>250.73955654819719</v>
      </c>
      <c r="AC35" s="897">
        <f t="shared" si="11"/>
        <v>207.18431079595783</v>
      </c>
      <c r="AD35" s="897">
        <f t="shared" si="11"/>
        <v>262.41212957081166</v>
      </c>
      <c r="AE35" s="897">
        <f t="shared" si="11"/>
        <v>230.06222465091065</v>
      </c>
      <c r="AF35" s="897">
        <f t="shared" si="11"/>
        <v>210.86484795429854</v>
      </c>
      <c r="AG35" s="897">
        <f t="shared" si="11"/>
        <v>200.53065336403671</v>
      </c>
      <c r="AH35" s="897">
        <f t="shared" si="11"/>
        <v>195.35871812523277</v>
      </c>
      <c r="AI35" s="897">
        <f t="shared" si="11"/>
        <v>159.17998350144555</v>
      </c>
      <c r="AJ35" s="897">
        <f t="shared" si="11"/>
        <v>191.05927757242117</v>
      </c>
      <c r="AK35" s="898">
        <f t="shared" si="11"/>
        <v>174.15294602692799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946.4550391041081</v>
      </c>
      <c r="P36" s="453">
        <f t="shared" si="9"/>
        <v>0.3286834232472769</v>
      </c>
      <c r="Q36" s="328"/>
      <c r="R36" s="13"/>
      <c r="S36" s="356" t="s">
        <v>184</v>
      </c>
      <c r="T36" s="335"/>
      <c r="U36" s="346"/>
      <c r="V36" s="336" t="s">
        <v>184</v>
      </c>
      <c r="W36" s="357"/>
      <c r="X36" s="899">
        <f>VLOOKUP(年度マスタ!$K$4&amp;"_"&amp;X$33,データシート1!$A:$BT,MATCH("aa_"&amp;$S36,データシート1!$A$1:$BT$1,0),0)</f>
        <v>202.34337857266809</v>
      </c>
      <c r="Y36" s="900">
        <f>VLOOKUP(年度マスタ!$K$4&amp;"_"&amp;Y$33,データシート1!$A:$BT,MATCH("aa_"&amp;$S36,データシート1!$A$1:$BT$1,0),0)</f>
        <v>185.3934360150146</v>
      </c>
      <c r="Z36" s="900">
        <f>VLOOKUP(年度マスタ!$K$4&amp;"_"&amp;Z$33,データシート1!$A:$BT,MATCH("aa_"&amp;$S36,データシート1!$A$1:$BT$1,0),0)</f>
        <v>236.58950300218029</v>
      </c>
      <c r="AA36" s="900">
        <f>VLOOKUP(年度マスタ!$K$4&amp;"_"&amp;AA$33,データシート1!$A:$BT,MATCH("aa_"&amp;$S36,データシート1!$A$1:$BT$1,0),0)</f>
        <v>244.29276507012821</v>
      </c>
      <c r="AB36" s="900">
        <f>VLOOKUP(年度マスタ!$K$4&amp;"_"&amp;AB$33,データシート1!$A:$BT,MATCH("aa_"&amp;$S36,データシート1!$A$1:$BT$1,0),0)</f>
        <v>203.72447422034071</v>
      </c>
      <c r="AC36" s="900">
        <f>VLOOKUP(年度マスタ!$K$4&amp;"_"&amp;AC$33,データシート1!$A:$BT,MATCH("aa_"&amp;$S36,データシート1!$A$1:$BT$1,0),0)</f>
        <v>152.8091843327004</v>
      </c>
      <c r="AD36" s="900">
        <f>VLOOKUP(年度マスタ!$K$4&amp;"_"&amp;AD$33,データシート1!$A:$BT,MATCH("aa_"&amp;$S36,データシート1!$A$1:$BT$1,0),0)</f>
        <v>201.55577655535649</v>
      </c>
      <c r="AE36" s="900">
        <f>VLOOKUP(年度マスタ!$K$4&amp;"_"&amp;AE$33,データシート1!$A:$BT,MATCH("aa_"&amp;$S36,データシート1!$A$1:$BT$1,0),0)</f>
        <v>165.31706409889864</v>
      </c>
      <c r="AF36" s="900">
        <f>VLOOKUP(年度マスタ!$K$4&amp;"_"&amp;AF$33,データシート1!$A:$BT,MATCH("aa_"&amp;$S36,データシート1!$A$1:$BT$1,0),0)</f>
        <v>149.27774752483978</v>
      </c>
      <c r="AG36" s="900">
        <f>VLOOKUP(年度マスタ!$K$4&amp;"_"&amp;AG$33,データシート1!$A:$BT,MATCH("aa_"&amp;$S36,データシート1!$A$1:$BT$1,0),0)</f>
        <v>142.73860485050318</v>
      </c>
      <c r="AH36" s="900">
        <f>VLOOKUP(年度マスタ!$K$4&amp;"_"&amp;AH$33,データシート1!$A:$BT,MATCH("aa_"&amp;$S36,データシート1!$A$1:$BT$1,0),0)</f>
        <v>141.08012775935825</v>
      </c>
      <c r="AI36" s="900">
        <f>VLOOKUP(年度マスタ!$K$4&amp;"_"&amp;AI$33,データシート1!$A:$BT,MATCH("aa_"&amp;$S36,データシート1!$A$1:$BT$1,0),0)</f>
        <v>109.260453436603</v>
      </c>
      <c r="AJ36" s="900">
        <f>VLOOKUP(年度マスタ!$K$4&amp;"_"&amp;AJ$33,データシート1!$A:$BT,MATCH("aa_"&amp;$S36,データシート1!$A$1:$BT$1,0),0)</f>
        <v>134.86709996007059</v>
      </c>
      <c r="AK36" s="901">
        <f>VLOOKUP(年度マスタ!$K$4&amp;"_"&amp;AK$33,データシート1!$A:$BT,MATCH("aa_"&amp;$S36,データシート1!$A$1:$BT$1,0),0)</f>
        <v>122.1217461077463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680.49229146229038</v>
      </c>
      <c r="P37" s="453">
        <f t="shared" si="9"/>
        <v>0.23632029690805675</v>
      </c>
      <c r="Q37" s="328"/>
      <c r="R37" s="13"/>
      <c r="S37" s="356" t="s">
        <v>187</v>
      </c>
      <c r="T37" s="335"/>
      <c r="U37" s="346"/>
      <c r="V37" s="336" t="s">
        <v>194</v>
      </c>
      <c r="W37" s="357"/>
      <c r="X37" s="899">
        <f>VLOOKUP(年度マスタ!$K$4&amp;"_"&amp;X$33,データシート1!$A:$BT,MATCH("aa_"&amp;$S37,データシート1!$A$1:$BT$1,0),0)</f>
        <v>37.171631525090852</v>
      </c>
      <c r="Y37" s="900">
        <f>VLOOKUP(年度マスタ!$K$4&amp;"_"&amp;Y$33,データシート1!$A:$BT,MATCH("aa_"&amp;$S37,データシート1!$A$1:$BT$1,0),0)</f>
        <v>33.32291323984326</v>
      </c>
      <c r="Z37" s="900">
        <f>VLOOKUP(年度マスタ!$K$4&amp;"_"&amp;Z$33,データシート1!$A:$BT,MATCH("aa_"&amp;$S37,データシート1!$A$1:$BT$1,0),0)</f>
        <v>50.305979195737329</v>
      </c>
      <c r="AA37" s="900">
        <f>VLOOKUP(年度マスタ!$K$4&amp;"_"&amp;AA$33,データシート1!$A:$BT,MATCH("aa_"&amp;$S37,データシート1!$A$1:$BT$1,0),0)</f>
        <v>49.62329896704076</v>
      </c>
      <c r="AB37" s="900">
        <f>VLOOKUP(年度マスタ!$K$4&amp;"_"&amp;AB$33,データシート1!$A:$BT,MATCH("aa_"&amp;$S37,データシート1!$A$1:$BT$1,0),0)</f>
        <v>42.791573758089058</v>
      </c>
      <c r="AC37" s="900">
        <f>VLOOKUP(年度マスタ!$K$4&amp;"_"&amp;AC$33,データシート1!$A:$BT,MATCH("aa_"&amp;$S37,データシート1!$A$1:$BT$1,0),0)</f>
        <v>37.826876972647447</v>
      </c>
      <c r="AD37" s="900">
        <f>VLOOKUP(年度マスタ!$K$4&amp;"_"&amp;AD$33,データシート1!$A:$BT,MATCH("aa_"&amp;$S37,データシート1!$A$1:$BT$1,0),0)</f>
        <v>40.229399161702808</v>
      </c>
      <c r="AE37" s="900">
        <f>VLOOKUP(年度マスタ!$K$4&amp;"_"&amp;AE$33,データシート1!$A:$BT,MATCH("aa_"&amp;$S37,データシート1!$A$1:$BT$1,0),0)</f>
        <v>41.435812156555748</v>
      </c>
      <c r="AF37" s="900">
        <f>VLOOKUP(年度マスタ!$K$4&amp;"_"&amp;AF$33,データシート1!$A:$BT,MATCH("aa_"&amp;$S37,データシート1!$A$1:$BT$1,0),0)</f>
        <v>42.389563364996548</v>
      </c>
      <c r="AG37" s="900">
        <f>VLOOKUP(年度マスタ!$K$4&amp;"_"&amp;AG$33,データシート1!$A:$BT,MATCH("aa_"&amp;$S37,データシート1!$A$1:$BT$1,0),0)</f>
        <v>39.851373446099572</v>
      </c>
      <c r="AH37" s="900">
        <f>VLOOKUP(年度マスタ!$K$4&amp;"_"&amp;AH$33,データシート1!$A:$BT,MATCH("aa_"&amp;$S37,データシート1!$A$1:$BT$1,0),0)</f>
        <v>36.087866761347158</v>
      </c>
      <c r="AI37" s="900">
        <f>VLOOKUP(年度マスタ!$K$4&amp;"_"&amp;AI$33,データシート1!$A:$BT,MATCH("aa_"&amp;$S37,データシート1!$A$1:$BT$1,0),0)</f>
        <v>35.973768988382062</v>
      </c>
      <c r="AJ37" s="900">
        <f>VLOOKUP(年度マスタ!$K$4&amp;"_"&amp;AJ$33,データシート1!$A:$BT,MATCH("aa_"&amp;$S37,データシート1!$A$1:$BT$1,0),0)</f>
        <v>41.20241672307138</v>
      </c>
      <c r="AK37" s="901">
        <f>VLOOKUP(年度マスタ!$K$4&amp;"_"&amp;AK$33,データシート1!$A:$BT,MATCH("aa_"&amp;$S37,データシート1!$A$1:$BT$1,0),0)</f>
        <v>38.891114207406218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628.63473098351722</v>
      </c>
      <c r="P38" s="454">
        <f t="shared" si="9"/>
        <v>0.2183112845459376</v>
      </c>
      <c r="Q38" s="328"/>
      <c r="R38" s="13"/>
      <c r="S38" s="356" t="s">
        <v>188</v>
      </c>
      <c r="T38" s="335"/>
      <c r="U38" s="348"/>
      <c r="V38" s="358" t="s">
        <v>197</v>
      </c>
      <c r="W38" s="358"/>
      <c r="X38" s="899">
        <f>VLOOKUP(年度マスタ!$K$4&amp;"_"&amp;X$33,データシート1!$A:$BT,MATCH("aa_"&amp;$S38,データシート1!$A$1:$BT$1,0),0)</f>
        <v>11.30137402163113</v>
      </c>
      <c r="Y38" s="900">
        <f>VLOOKUP(年度マスタ!$K$4&amp;"_"&amp;Y$33,データシート1!$A:$BT,MATCH("aa_"&amp;$S38,データシート1!$A$1:$BT$1,0),0)</f>
        <v>10.556080338774869</v>
      </c>
      <c r="Z38" s="900">
        <f>VLOOKUP(年度マスタ!$K$4&amp;"_"&amp;Z$33,データシート1!$A:$BT,MATCH("aa_"&amp;$S38,データシート1!$A$1:$BT$1,0),0)</f>
        <v>4.654476362258297</v>
      </c>
      <c r="AA38" s="900">
        <f>VLOOKUP(年度マスタ!$K$4&amp;"_"&amp;AA$33,データシート1!$A:$BT,MATCH("aa_"&amp;$S38,データシート1!$A$1:$BT$1,0),0)</f>
        <v>4.6081765770304486</v>
      </c>
      <c r="AB38" s="900">
        <f>VLOOKUP(年度マスタ!$K$4&amp;"_"&amp;AB$33,データシート1!$A:$BT,MATCH("aa_"&amp;$S38,データシート1!$A$1:$BT$1,0),0)</f>
        <v>4.2235085697674224</v>
      </c>
      <c r="AC38" s="900">
        <f>VLOOKUP(年度マスタ!$K$4&amp;"_"&amp;AC$33,データシート1!$A:$BT,MATCH("aa_"&amp;$S38,データシート1!$A$1:$BT$1,0),0)</f>
        <v>16.548249490609969</v>
      </c>
      <c r="AD38" s="900">
        <f>VLOOKUP(年度マスタ!$K$4&amp;"_"&amp;AD$33,データシート1!$A:$BT,MATCH("aa_"&amp;$S38,データシート1!$A$1:$BT$1,0),0)</f>
        <v>20.626953853752369</v>
      </c>
      <c r="AE38" s="900">
        <f>VLOOKUP(年度マスタ!$K$4&amp;"_"&amp;AE$33,データシート1!$A:$BT,MATCH("aa_"&amp;$S38,データシート1!$A$1:$BT$1,0),0)</f>
        <v>23.30934839545624</v>
      </c>
      <c r="AF38" s="900">
        <f>VLOOKUP(年度マスタ!$K$4&amp;"_"&amp;AF$33,データシート1!$A:$BT,MATCH("aa_"&amp;$S38,データシート1!$A$1:$BT$1,0),0)</f>
        <v>19.197537064462221</v>
      </c>
      <c r="AG38" s="900">
        <f>VLOOKUP(年度マスタ!$K$4&amp;"_"&amp;AG$33,データシート1!$A:$BT,MATCH("aa_"&amp;$S38,データシート1!$A$1:$BT$1,0),0)</f>
        <v>17.940675067433961</v>
      </c>
      <c r="AH38" s="900">
        <f>VLOOKUP(年度マスタ!$K$4&amp;"_"&amp;AH$33,データシート1!$A:$BT,MATCH("aa_"&amp;$S38,データシート1!$A$1:$BT$1,0),0)</f>
        <v>18.190723604527356</v>
      </c>
      <c r="AI38" s="900">
        <f>VLOOKUP(年度マスタ!$K$4&amp;"_"&amp;AI$33,データシート1!$A:$BT,MATCH("aa_"&amp;$S38,データシート1!$A$1:$BT$1,0),0)</f>
        <v>13.945761076460492</v>
      </c>
      <c r="AJ38" s="900">
        <f>VLOOKUP(年度マスタ!$K$4&amp;"_"&amp;AJ$33,データシート1!$A:$BT,MATCH("aa_"&amp;$S38,データシート1!$A$1:$BT$1,0),0)</f>
        <v>14.989760889279205</v>
      </c>
      <c r="AK38" s="901">
        <f>VLOOKUP(年度マスタ!$K$4&amp;"_"&amp;AK$33,データシート1!$A:$BT,MATCH("aa_"&amp;$S38,データシート1!$A$1:$BT$1,0),0)</f>
        <v>13.140085711775466</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330.47644469720211</v>
      </c>
      <c r="P39" s="454">
        <f t="shared" si="9"/>
        <v>0.11476734198434287</v>
      </c>
      <c r="Q39" s="328"/>
      <c r="R39" s="13"/>
      <c r="S39" s="356" t="s">
        <v>189</v>
      </c>
      <c r="T39" s="335"/>
      <c r="U39" s="343" t="s">
        <v>199</v>
      </c>
      <c r="V39" s="344"/>
      <c r="W39" s="344"/>
      <c r="X39" s="896">
        <f>VLOOKUP(年度マスタ!$K$4&amp;"_"&amp;X$33,データシート1!$A:$BT,MATCH("aa_"&amp;$S39,データシート1!$A$1:$BT$1,0),0)</f>
        <v>642.75479632590827</v>
      </c>
      <c r="Y39" s="897">
        <f>VLOOKUP(年度マスタ!$K$4&amp;"_"&amp;Y$33,データシート1!$A:$BT,MATCH("aa_"&amp;$S39,データシート1!$A$1:$BT$1,0),0)</f>
        <v>650.23178416663291</v>
      </c>
      <c r="Z39" s="897">
        <f>VLOOKUP(年度マスタ!$K$4&amp;"_"&amp;Z$33,データシート1!$A:$BT,MATCH("aa_"&amp;$S39,データシート1!$A$1:$BT$1,0),0)</f>
        <v>826.84841979101714</v>
      </c>
      <c r="AA39" s="897">
        <f>VLOOKUP(年度マスタ!$K$4&amp;"_"&amp;AA$33,データシート1!$A:$BT,MATCH("aa_"&amp;$S39,データシート1!$A$1:$BT$1,0),0)</f>
        <v>870.60022987687898</v>
      </c>
      <c r="AB39" s="897">
        <f>VLOOKUP(年度マスタ!$K$4&amp;"_"&amp;AB$33,データシート1!$A:$BT,MATCH("aa_"&amp;$S39,データシート1!$A$1:$BT$1,0),0)</f>
        <v>926.33552550450759</v>
      </c>
      <c r="AC39" s="897">
        <f>VLOOKUP(年度マスタ!$K$4&amp;"_"&amp;AC$33,データシート1!$A:$BT,MATCH("aa_"&amp;$S39,データシート1!$A$1:$BT$1,0),0)</f>
        <v>859.12294777212571</v>
      </c>
      <c r="AD39" s="897">
        <f>VLOOKUP(年度マスタ!$K$4&amp;"_"&amp;AD$33,データシート1!$A:$BT,MATCH("aa_"&amp;$S39,データシート1!$A$1:$BT$1,0),0)</f>
        <v>914.0547617196836</v>
      </c>
      <c r="AE39" s="897">
        <f>VLOOKUP(年度マスタ!$K$4&amp;"_"&amp;AE$33,データシート1!$A:$BT,MATCH("aa_"&amp;$S39,データシート1!$A$1:$BT$1,0),0)</f>
        <v>704.05782769887242</v>
      </c>
      <c r="AF39" s="897">
        <f>VLOOKUP(年度マスタ!$K$4&amp;"_"&amp;AF$33,データシート1!$A:$BT,MATCH("aa_"&amp;$S39,データシート1!$A$1:$BT$1,0),0)</f>
        <v>706.34797041421177</v>
      </c>
      <c r="AG39" s="897">
        <f>VLOOKUP(年度マスタ!$K$4&amp;"_"&amp;AG$33,データシート1!$A:$BT,MATCH("aa_"&amp;$S39,データシート1!$A$1:$BT$1,0),0)</f>
        <v>700.96207836636654</v>
      </c>
      <c r="AH39" s="897">
        <f>VLOOKUP(年度マスタ!$K$4&amp;"_"&amp;AH$33,データシート1!$A:$BT,MATCH("aa_"&amp;$S39,データシート1!$A$1:$BT$1,0),0)</f>
        <v>678.21205761365297</v>
      </c>
      <c r="AI39" s="897">
        <f>VLOOKUP(年度マスタ!$K$4&amp;"_"&amp;AI$33,データシート1!$A:$BT,MATCH("aa_"&amp;$S39,データシート1!$A$1:$BT$1,0),0)</f>
        <v>603.98794118252169</v>
      </c>
      <c r="AJ39" s="897">
        <f>VLOOKUP(年度マスタ!$K$4&amp;"_"&amp;AJ$33,データシート1!$A:$BT,MATCH("aa_"&amp;$S39,データシート1!$A$1:$BT$1,0),0)</f>
        <v>660.6251208114362</v>
      </c>
      <c r="AK39" s="898">
        <f>VLOOKUP(年度マスタ!$K$4&amp;"_"&amp;AK$33,データシート1!$A:$BT,MATCH("aa_"&amp;$S39,データシート1!$A$1:$BT$1,0),0)</f>
        <v>650.34958508204659</v>
      </c>
      <c r="AL39" s="330"/>
      <c r="AW39" s="17" t="str">
        <f>年度マスタ!K4</f>
        <v>13121</v>
      </c>
      <c r="AX39" s="17" t="s">
        <v>200</v>
      </c>
      <c r="AY39" s="17">
        <f>VLOOKUP($AW39&amp;"_"&amp;$AY$34,データシート1!$A:$BT,MATCH($AY$31&amp;"_"&amp;AY$36,データシート1!$A$1:$BT$1,0),0)</f>
        <v>122.1217461077463</v>
      </c>
      <c r="AZ39" s="17">
        <f>VLOOKUP($AW39&amp;"_"&amp;$AY$34,データシート1!$A:$BT,MATCH($AY$31&amp;"_"&amp;AZ$36,データシート1!$A$1:$BT$1,0),0)</f>
        <v>38.891114207406218</v>
      </c>
      <c r="BA39" s="17">
        <f>VLOOKUP($AW39&amp;"_"&amp;$AY$34,データシート1!$A:$BT,MATCH($AY$31&amp;"_"&amp;BA$36,データシート1!$A$1:$BT$1,0),0)</f>
        <v>13.140085711775466</v>
      </c>
      <c r="BB39" s="17">
        <f>VLOOKUP($AW39&amp;"_"&amp;$AY$34,データシート1!$A:$BT,MATCH($AY$31&amp;"_"&amp;BB$36,データシート1!$A$1:$BT$1,0),0)</f>
        <v>650.34958508204659</v>
      </c>
      <c r="BC39" s="17">
        <f>VLOOKUP($AW39&amp;"_"&amp;$AY$34,データシート1!$A:$BT,MATCH($AY$31&amp;"_"&amp;BC$36,データシート1!$A$1:$BT$1,0),0)</f>
        <v>859.92938772383854</v>
      </c>
      <c r="BD39" s="17">
        <f>VLOOKUP($AW39&amp;"_"&amp;$AY$34,データシート1!$A:$BT,MATCH($AY$31&amp;"_"&amp;BD$36,データシート1!$A$1:$BT$1,0),0)</f>
        <v>263.26187108303446</v>
      </c>
      <c r="BE39" s="17">
        <f>VLOOKUP($AW39&amp;"_"&amp;$AY$34,データシート1!$A:$BT,MATCH($AY$31&amp;"_"&amp;BE$36,データシート1!$A$1:$BT$1,0),0)</f>
        <v>273.04046306784994</v>
      </c>
      <c r="BF39" s="17">
        <f>VLOOKUP($AW39&amp;"_"&amp;$AY$34,データシート1!$A:$BT,MATCH($AY$31&amp;"_"&amp;BF$36,データシート1!$A$1:$BT$1,0),0)</f>
        <v>40.626902491933954</v>
      </c>
      <c r="BG39" s="17">
        <f>VLOOKUP($AW39&amp;"_"&amp;$AY$34,データシート1!$A:$BT,MATCH($AY$31&amp;"_"&amp;BG$36,データシート1!$A$1:$BT$1,0),0)</f>
        <v>0</v>
      </c>
      <c r="BH39" s="17">
        <f>VLOOKUP($AW39&amp;"_"&amp;$AY$34,データシート1!$A:$BT,MATCH($AY$31&amp;"_"&amp;BH$36,データシート1!$A$1:$BT$1,0),0)</f>
        <v>105.49954150245171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298.1582862863151</v>
      </c>
      <c r="P40" s="454">
        <f t="shared" si="9"/>
        <v>0.10354394256159472</v>
      </c>
      <c r="Q40" s="328"/>
      <c r="R40" s="13"/>
      <c r="S40" s="356" t="s">
        <v>165</v>
      </c>
      <c r="T40" s="335"/>
      <c r="U40" s="343" t="s">
        <v>165</v>
      </c>
      <c r="V40" s="344"/>
      <c r="W40" s="344"/>
      <c r="X40" s="896">
        <f>VLOOKUP(年度マスタ!$K$4&amp;"_"&amp;X$33,データシート1!$A:$BT,MATCH("aa_"&amp;$S40,データシート1!$A$1:$BT$1,0),0)</f>
        <v>753.56131471270112</v>
      </c>
      <c r="Y40" s="897">
        <f>VLOOKUP(年度マスタ!$K$4&amp;"_"&amp;Y$33,データシート1!$A:$BT,MATCH("aa_"&amp;$S40,データシート1!$A$1:$BT$1,0),0)</f>
        <v>771.31896138046363</v>
      </c>
      <c r="Z40" s="897">
        <f>VLOOKUP(年度マスタ!$K$4&amp;"_"&amp;Z$33,データシート1!$A:$BT,MATCH("aa_"&amp;$S40,データシート1!$A$1:$BT$1,0),0)</f>
        <v>896.64570437012219</v>
      </c>
      <c r="AA40" s="897">
        <f>VLOOKUP(年度マスタ!$K$4&amp;"_"&amp;AA$33,データシート1!$A:$BT,MATCH("aa_"&amp;$S40,データシート1!$A$1:$BT$1,0),0)</f>
        <v>980.02530412063356</v>
      </c>
      <c r="AB40" s="897">
        <f>VLOOKUP(年度マスタ!$K$4&amp;"_"&amp;AB$33,データシート1!$A:$BT,MATCH("aa_"&amp;$S40,データシート1!$A$1:$BT$1,0),0)</f>
        <v>946.4550391041081</v>
      </c>
      <c r="AC40" s="897">
        <f>VLOOKUP(年度マスタ!$K$4&amp;"_"&amp;AC$33,データシート1!$A:$BT,MATCH("aa_"&amp;$S40,データシート1!$A$1:$BT$1,0),0)</f>
        <v>861.42139233768989</v>
      </c>
      <c r="AD40" s="897">
        <f>VLOOKUP(年度マスタ!$K$4&amp;"_"&amp;AD$33,データシート1!$A:$BT,MATCH("aa_"&amp;$S40,データシート1!$A$1:$BT$1,0),0)</f>
        <v>871.83817303622823</v>
      </c>
      <c r="AE40" s="897">
        <f>VLOOKUP(年度マスタ!$K$4&amp;"_"&amp;AE$33,データシート1!$A:$BT,MATCH("aa_"&amp;$S40,データシート1!$A$1:$BT$1,0),0)</f>
        <v>839.63880464268834</v>
      </c>
      <c r="AF40" s="897">
        <f>VLOOKUP(年度マスタ!$K$4&amp;"_"&amp;AF$33,データシート1!$A:$BT,MATCH("aa_"&amp;$S40,データシート1!$A$1:$BT$1,0),0)</f>
        <v>872.69127710931741</v>
      </c>
      <c r="AG40" s="897">
        <f>VLOOKUP(年度マスタ!$K$4&amp;"_"&amp;AG$33,データシート1!$A:$BT,MATCH("aa_"&amp;$S40,データシート1!$A$1:$BT$1,0),0)</f>
        <v>844.65106770834541</v>
      </c>
      <c r="AH40" s="897">
        <f>VLOOKUP(年度マスタ!$K$4&amp;"_"&amp;AH$33,データシート1!$A:$BT,MATCH("aa_"&amp;$S40,データシート1!$A$1:$BT$1,0),0)</f>
        <v>805.03029966012173</v>
      </c>
      <c r="AI40" s="897">
        <f>VLOOKUP(年度マスタ!$K$4&amp;"_"&amp;AI$33,データシート1!$A:$BT,MATCH("aa_"&amp;$S40,データシート1!$A$1:$BT$1,0),0)</f>
        <v>818.71363297463245</v>
      </c>
      <c r="AJ40" s="897">
        <f>VLOOKUP(年度マスタ!$K$4&amp;"_"&amp;AJ$33,データシート1!$A:$BT,MATCH("aa_"&amp;$S40,データシート1!$A$1:$BT$1,0),0)</f>
        <v>831.91285824057047</v>
      </c>
      <c r="AK40" s="898">
        <f>VLOOKUP(年度マスタ!$K$4&amp;"_"&amp;AK$33,データシート1!$A:$BT,MATCH("aa_"&amp;$S40,データシート1!$A$1:$BT$1,0),0)</f>
        <v>859.92938772383854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51.857560478773202</v>
      </c>
      <c r="P41" s="454">
        <f t="shared" si="9"/>
        <v>1.8009012362119176E-2</v>
      </c>
      <c r="Q41" s="328"/>
      <c r="R41" s="13"/>
      <c r="S41" s="356" t="s">
        <v>201</v>
      </c>
      <c r="T41" s="335"/>
      <c r="U41" s="246" t="s">
        <v>128</v>
      </c>
      <c r="V41" s="344"/>
      <c r="W41" s="344"/>
      <c r="X41" s="896">
        <f>X42+X45+X46</f>
        <v>698.14045060956596</v>
      </c>
      <c r="Y41" s="897">
        <f t="shared" ref="Y41:AH41" si="12">Y42+Y45+Y46</f>
        <v>698.8854466839565</v>
      </c>
      <c r="Z41" s="897">
        <f t="shared" si="12"/>
        <v>686.74528306517016</v>
      </c>
      <c r="AA41" s="897">
        <f t="shared" si="12"/>
        <v>690.80936009465745</v>
      </c>
      <c r="AB41" s="897">
        <f t="shared" si="12"/>
        <v>680.49229146229038</v>
      </c>
      <c r="AC41" s="897">
        <f t="shared" si="12"/>
        <v>664.84576127104583</v>
      </c>
      <c r="AD41" s="897">
        <f t="shared" si="12"/>
        <v>664.02163909881824</v>
      </c>
      <c r="AE41" s="897">
        <f t="shared" si="12"/>
        <v>654.77293416309965</v>
      </c>
      <c r="AF41" s="897">
        <f t="shared" si="12"/>
        <v>644.63178762155519</v>
      </c>
      <c r="AG41" s="897">
        <f t="shared" si="12"/>
        <v>633.59940087507471</v>
      </c>
      <c r="AH41" s="897">
        <f t="shared" si="12"/>
        <v>622.25836940509089</v>
      </c>
      <c r="AI41" s="897">
        <f>AI42+AI45+AI46</f>
        <v>565.80271879798966</v>
      </c>
      <c r="AJ41" s="897">
        <f>AJ42+AJ45+AJ46</f>
        <v>566.81244832198718</v>
      </c>
      <c r="AK41" s="898">
        <f>AK42+AK45+AK46</f>
        <v>576.92923664281841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660.65076028968224</v>
      </c>
      <c r="Y42" s="900">
        <f t="shared" ref="Y42:AK42" si="13">SUM(Y43:Y44)</f>
        <v>659.62210726162311</v>
      </c>
      <c r="Z42" s="900">
        <f t="shared" si="13"/>
        <v>641.40508936554568</v>
      </c>
      <c r="AA42" s="900">
        <f t="shared" si="13"/>
        <v>639.7556873974172</v>
      </c>
      <c r="AB42" s="900">
        <f t="shared" si="13"/>
        <v>628.63473098351722</v>
      </c>
      <c r="AC42" s="900">
        <f t="shared" si="13"/>
        <v>614.81498671816962</v>
      </c>
      <c r="AD42" s="900">
        <f t="shared" si="13"/>
        <v>614.71692009859623</v>
      </c>
      <c r="AE42" s="900">
        <f t="shared" si="13"/>
        <v>606.65267559653398</v>
      </c>
      <c r="AF42" s="900">
        <f t="shared" si="13"/>
        <v>597.8138772511727</v>
      </c>
      <c r="AG42" s="900">
        <f t="shared" si="13"/>
        <v>589.96093652280706</v>
      </c>
      <c r="AH42" s="900">
        <f t="shared" si="13"/>
        <v>579.59821805478043</v>
      </c>
      <c r="AI42" s="900">
        <f t="shared" si="13"/>
        <v>525.06074100788931</v>
      </c>
      <c r="AJ42" s="900">
        <f t="shared" si="13"/>
        <v>526.57754229176965</v>
      </c>
      <c r="AK42" s="901">
        <f t="shared" si="13"/>
        <v>536.30233415088446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75.511424997240198</v>
      </c>
      <c r="P43" s="612">
        <f t="shared" si="9"/>
        <v>2.6223489375540032E-2</v>
      </c>
      <c r="Q43" s="328"/>
      <c r="R43" s="13"/>
      <c r="S43" s="356" t="s">
        <v>190</v>
      </c>
      <c r="T43" s="359"/>
      <c r="U43" s="346"/>
      <c r="V43" s="360"/>
      <c r="W43" s="347" t="s">
        <v>190</v>
      </c>
      <c r="X43" s="899">
        <f>VLOOKUP(年度マスタ!$K$4&amp;"_"&amp;X$33,データシート1!$A:$BT,MATCH("aa_"&amp;$S43,データシート1!$A$1:$BT$1,0),0)</f>
        <v>357.21716181332152</v>
      </c>
      <c r="Y43" s="900">
        <f>VLOOKUP(年度マスタ!$K$4&amp;"_"&amp;Y$33,データシート1!$A:$BT,MATCH("aa_"&amp;$S43,データシート1!$A$1:$BT$1,0),0)</f>
        <v>352.0345161732335</v>
      </c>
      <c r="Z43" s="900">
        <f>VLOOKUP(年度マスタ!$K$4&amp;"_"&amp;Z$33,データシート1!$A:$BT,MATCH("aa_"&amp;$S43,データシート1!$A$1:$BT$1,0),0)</f>
        <v>343.85927402572747</v>
      </c>
      <c r="AA43" s="900">
        <f>VLOOKUP(年度マスタ!$K$4&amp;"_"&amp;AA$33,データシート1!$A:$BT,MATCH("aa_"&amp;$S43,データシート1!$A$1:$BT$1,0),0)</f>
        <v>342.68678669975213</v>
      </c>
      <c r="AB43" s="900">
        <f>VLOOKUP(年度マスタ!$K$4&amp;"_"&amp;AB$33,データシート1!$A:$BT,MATCH("aa_"&amp;$S43,データシート1!$A$1:$BT$1,0),0)</f>
        <v>330.47644469720211</v>
      </c>
      <c r="AC43" s="900">
        <f>VLOOKUP(年度マスタ!$K$4&amp;"_"&amp;AC$33,データシート1!$A:$BT,MATCH("aa_"&amp;$S43,データシート1!$A$1:$BT$1,0),0)</f>
        <v>314.63491426566168</v>
      </c>
      <c r="AD43" s="900">
        <f>VLOOKUP(年度マスタ!$K$4&amp;"_"&amp;AD$33,データシート1!$A:$BT,MATCH("aa_"&amp;$S43,データシート1!$A$1:$BT$1,0),0)</f>
        <v>314.34491551329222</v>
      </c>
      <c r="AE43" s="900">
        <f>VLOOKUP(年度マスタ!$K$4&amp;"_"&amp;AE$33,データシート1!$A:$BT,MATCH("aa_"&amp;$S43,データシート1!$A$1:$BT$1,0),0)</f>
        <v>312.17525661698187</v>
      </c>
      <c r="AF43" s="900">
        <f>VLOOKUP(年度マスタ!$K$4&amp;"_"&amp;AF$33,データシート1!$A:$BT,MATCH("aa_"&amp;$S43,データシート1!$A$1:$BT$1,0),0)</f>
        <v>307.00269055403703</v>
      </c>
      <c r="AG43" s="900">
        <f>VLOOKUP(年度マスタ!$K$4&amp;"_"&amp;AG$33,データシート1!$A:$BT,MATCH("aa_"&amp;$S43,データシート1!$A$1:$BT$1,0),0)</f>
        <v>301.95851547106435</v>
      </c>
      <c r="AH43" s="900">
        <f>VLOOKUP(年度マスタ!$K$4&amp;"_"&amp;AH$33,データシート1!$A:$BT,MATCH("aa_"&amp;$S43,データシート1!$A$1:$BT$1,0),0)</f>
        <v>293.02613901342141</v>
      </c>
      <c r="AI43" s="900">
        <f>VLOOKUP(年度マスタ!$K$4&amp;"_"&amp;AI$33,データシート1!$A:$BT,MATCH("aa_"&amp;$S43,データシート1!$A$1:$BT$1,0),0)</f>
        <v>256.1165743792659</v>
      </c>
      <c r="AJ43" s="900">
        <f>VLOOKUP(年度マスタ!$K$4&amp;"_"&amp;AJ$33,データシート1!$A:$BT,MATCH("aa_"&amp;$S43,データシート1!$A$1:$BT$1,0),0)</f>
        <v>249.62565232503923</v>
      </c>
      <c r="AK43" s="901">
        <f>VLOOKUP(年度マスタ!$K$4&amp;"_"&amp;AK$33,データシート1!$A:$BT,MATCH("aa_"&amp;$S43,データシート1!$A$1:$BT$1,0),0)</f>
        <v>263.26187108303446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303.43359847636071</v>
      </c>
      <c r="Y44" s="900">
        <f>VLOOKUP(年度マスタ!$K$4&amp;"_"&amp;Y$33,データシート1!$A:$BT,MATCH("aa_"&amp;$S44,データシート1!$A$1:$BT$1,0),0)</f>
        <v>307.58759108838962</v>
      </c>
      <c r="Z44" s="900">
        <f>VLOOKUP(年度マスタ!$K$4&amp;"_"&amp;Z$33,データシート1!$A:$BT,MATCH("aa_"&amp;$S44,データシート1!$A$1:$BT$1,0),0)</f>
        <v>297.5458153398182</v>
      </c>
      <c r="AA44" s="900">
        <f>VLOOKUP(年度マスタ!$K$4&amp;"_"&amp;AA$33,データシート1!$A:$BT,MATCH("aa_"&amp;$S44,データシート1!$A$1:$BT$1,0),0)</f>
        <v>297.06890069766507</v>
      </c>
      <c r="AB44" s="900">
        <f>VLOOKUP(年度マスタ!$K$4&amp;"_"&amp;AB$33,データシート1!$A:$BT,MATCH("aa_"&amp;$S44,データシート1!$A$1:$BT$1,0),0)</f>
        <v>298.1582862863151</v>
      </c>
      <c r="AC44" s="900">
        <f>VLOOKUP(年度マスタ!$K$4&amp;"_"&amp;AC$33,データシート1!$A:$BT,MATCH("aa_"&amp;$S44,データシート1!$A$1:$BT$1,0),0)</f>
        <v>300.180072452508</v>
      </c>
      <c r="AD44" s="900">
        <f>VLOOKUP(年度マスタ!$K$4&amp;"_"&amp;AD$33,データシート1!$A:$BT,MATCH("aa_"&amp;$S44,データシート1!$A$1:$BT$1,0),0)</f>
        <v>300.37200458530401</v>
      </c>
      <c r="AE44" s="900">
        <f>VLOOKUP(年度マスタ!$K$4&amp;"_"&amp;AE$33,データシート1!$A:$BT,MATCH("aa_"&amp;$S44,データシート1!$A$1:$BT$1,0),0)</f>
        <v>294.47741897955206</v>
      </c>
      <c r="AF44" s="900">
        <f>VLOOKUP(年度マスタ!$K$4&amp;"_"&amp;AF$33,データシート1!$A:$BT,MATCH("aa_"&amp;$S44,データシート1!$A$1:$BT$1,0),0)</f>
        <v>290.81118669713567</v>
      </c>
      <c r="AG44" s="900">
        <f>VLOOKUP(年度マスタ!$K$4&amp;"_"&amp;AG$33,データシート1!$A:$BT,MATCH("aa_"&amp;$S44,データシート1!$A$1:$BT$1,0),0)</f>
        <v>288.00242105174266</v>
      </c>
      <c r="AH44" s="900">
        <f>VLOOKUP(年度マスタ!$K$4&amp;"_"&amp;AH$33,データシート1!$A:$BT,MATCH("aa_"&amp;$S44,データシート1!$A$1:$BT$1,0),0)</f>
        <v>286.57207904135902</v>
      </c>
      <c r="AI44" s="900">
        <f>VLOOKUP(年度マスタ!$K$4&amp;"_"&amp;AI$33,データシート1!$A:$BT,MATCH("aa_"&amp;$S44,データシート1!$A$1:$BT$1,0),0)</f>
        <v>268.94416662862341</v>
      </c>
      <c r="AJ44" s="900">
        <f>VLOOKUP(年度マスタ!$K$4&amp;"_"&amp;AJ$33,データシート1!$A:$BT,MATCH("aa_"&amp;$S44,データシート1!$A$1:$BT$1,0),0)</f>
        <v>276.95188996673045</v>
      </c>
      <c r="AK44" s="901">
        <f>VLOOKUP(年度マスタ!$K$4&amp;"_"&amp;AK$33,データシート1!$A:$BT,MATCH("aa_"&amp;$S44,データシート1!$A$1:$BT$1,0),0)</f>
        <v>273.04046306784994</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37.489690319883699</v>
      </c>
      <c r="Y45" s="900">
        <f>VLOOKUP(年度マスタ!$K$4&amp;"_"&amp;Y$33,データシート1!$A:$BT,MATCH("aa_"&amp;$S45,データシート1!$A$1:$BT$1,0),0)</f>
        <v>39.263339422333402</v>
      </c>
      <c r="Z45" s="900">
        <f>VLOOKUP(年度マスタ!$K$4&amp;"_"&amp;Z$33,データシート1!$A:$BT,MATCH("aa_"&amp;$S45,データシート1!$A$1:$BT$1,0),0)</f>
        <v>45.3401936996245</v>
      </c>
      <c r="AA45" s="900">
        <f>VLOOKUP(年度マスタ!$K$4&amp;"_"&amp;AA$33,データシート1!$A:$BT,MATCH("aa_"&amp;$S45,データシート1!$A$1:$BT$1,0),0)</f>
        <v>51.053672697240302</v>
      </c>
      <c r="AB45" s="900">
        <f>VLOOKUP(年度マスタ!$K$4&amp;"_"&amp;AB$33,データシート1!$A:$BT,MATCH("aa_"&amp;$S45,データシート1!$A$1:$BT$1,0),0)</f>
        <v>51.857560478773202</v>
      </c>
      <c r="AC45" s="900">
        <f>VLOOKUP(年度マスタ!$K$4&amp;"_"&amp;AC$33,データシート1!$A:$BT,MATCH("aa_"&amp;$S45,データシート1!$A$1:$BT$1,0),0)</f>
        <v>50.030774552876203</v>
      </c>
      <c r="AD45" s="900">
        <f>VLOOKUP(年度マスタ!$K$4&amp;"_"&amp;AD$33,データシート1!$A:$BT,MATCH("aa_"&amp;$S45,データシート1!$A$1:$BT$1,0),0)</f>
        <v>49.304719000222001</v>
      </c>
      <c r="AE45" s="900">
        <f>VLOOKUP(年度マスタ!$K$4&amp;"_"&amp;AE$33,データシート1!$A:$BT,MATCH("aa_"&amp;$S45,データシート1!$A$1:$BT$1,0),0)</f>
        <v>48.120258566565653</v>
      </c>
      <c r="AF45" s="900">
        <f>VLOOKUP(年度マスタ!$K$4&amp;"_"&amp;AF$33,データシート1!$A:$BT,MATCH("aa_"&amp;$S45,データシート1!$A$1:$BT$1,0),0)</f>
        <v>46.817910370382499</v>
      </c>
      <c r="AG45" s="900">
        <f>VLOOKUP(年度マスタ!$K$4&amp;"_"&amp;AG$33,データシート1!$A:$BT,MATCH("aa_"&amp;$S45,データシート1!$A$1:$BT$1,0),0)</f>
        <v>43.638464352267697</v>
      </c>
      <c r="AH45" s="900">
        <f>VLOOKUP(年度マスタ!$K$4&amp;"_"&amp;AH$33,データシート1!$A:$BT,MATCH("aa_"&amp;$S45,データシート1!$A$1:$BT$1,0),0)</f>
        <v>42.6601513503104</v>
      </c>
      <c r="AI45" s="900">
        <f>VLOOKUP(年度マスタ!$K$4&amp;"_"&amp;AI$33,データシート1!$A:$BT,MATCH("aa_"&amp;$S45,データシート1!$A$1:$BT$1,0),0)</f>
        <v>40.7419777901004</v>
      </c>
      <c r="AJ45" s="900">
        <f>VLOOKUP(年度マスタ!$K$4&amp;"_"&amp;AJ$33,データシート1!$A:$BT,MATCH("aa_"&amp;$S45,データシート1!$A$1:$BT$1,0),0)</f>
        <v>40.234906030217502</v>
      </c>
      <c r="AK45" s="901">
        <f>VLOOKUP(年度マスタ!$K$4&amp;"_"&amp;AK$33,データシート1!$A:$BT,MATCH("aa_"&amp;$S45,データシート1!$A$1:$BT$1,0),0)</f>
        <v>40.626902491933954</v>
      </c>
      <c r="AL45" s="330"/>
      <c r="AW45" s="17" t="str">
        <f>AW48</f>
        <v>足立区</v>
      </c>
      <c r="AX45" s="1010">
        <f t="shared" ref="AX45:BB45" si="15">AX48/$BC48</f>
        <v>7.3579719435655749E-2</v>
      </c>
      <c r="AY45" s="1010">
        <f t="shared" si="15"/>
        <v>0.27477307215941682</v>
      </c>
      <c r="AZ45" s="1010">
        <f t="shared" si="15"/>
        <v>0.36332065880419717</v>
      </c>
      <c r="BA45" s="1010">
        <f t="shared" si="15"/>
        <v>0.24375293289521408</v>
      </c>
      <c r="BB45" s="1010">
        <f t="shared" si="15"/>
        <v>4.4573616705516066E-2</v>
      </c>
      <c r="BC45" s="1010">
        <f t="shared" ref="BC45" si="16">SUM(AX45:BB45)</f>
        <v>0.99999999999999989</v>
      </c>
      <c r="BD45" s="29"/>
      <c r="BE45" s="29"/>
      <c r="BF45" s="29"/>
      <c r="BG45" s="29"/>
      <c r="BH45" s="29"/>
    </row>
    <row r="46" spans="2:64" s="21" customFormat="1" ht="17.100000000000001" customHeight="1" thickBot="1">
      <c r="B46" s="313"/>
      <c r="C46" s="1087" t="s">
        <v>2270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59.992981680990127</v>
      </c>
      <c r="Y47" s="903">
        <f>VLOOKUP(年度マスタ!$K$4&amp;"_"&amp;Y$33,データシート1!$A:$BT,MATCH("aa_"&amp;$S47,データシート1!$A$1:$BT$1,0),0)</f>
        <v>73.023871975003317</v>
      </c>
      <c r="Z47" s="903">
        <f>VLOOKUP(年度マスタ!$K$4&amp;"_"&amp;Z$33,データシート1!$A:$BT,MATCH("aa_"&amp;$S47,データシート1!$A$1:$BT$1,0),0)</f>
        <v>72.691237695686041</v>
      </c>
      <c r="AA47" s="903">
        <f>VLOOKUP(年度マスタ!$K$4&amp;"_"&amp;AA$33,データシート1!$A:$BT,MATCH("aa_"&amp;$S47,データシート1!$A$1:$BT$1,0),0)</f>
        <v>73.529803718608662</v>
      </c>
      <c r="AB47" s="903">
        <f>VLOOKUP(年度マスタ!$K$4&amp;"_"&amp;AB$33,データシート1!$A:$BT,MATCH("aa_"&amp;$S47,データシート1!$A$1:$BT$1,0),0)</f>
        <v>75.511424997240198</v>
      </c>
      <c r="AC47" s="903">
        <f>VLOOKUP(年度マスタ!$K$4&amp;"_"&amp;AC$33,データシート1!$A:$BT,MATCH("aa_"&amp;$S47,データシート1!$A$1:$BT$1,0),0)</f>
        <v>71.485696386145108</v>
      </c>
      <c r="AD47" s="903">
        <f>VLOOKUP(年度マスタ!$K$4&amp;"_"&amp;AD$33,データシート1!$A:$BT,MATCH("aa_"&amp;$S47,データシート1!$A$1:$BT$1,0),0)</f>
        <v>77.201626315737045</v>
      </c>
      <c r="AE47" s="903">
        <f>VLOOKUP(年度マスタ!$K$4&amp;"_"&amp;AE$33,データシート1!$A:$BT,MATCH("aa_"&amp;$S47,データシート1!$A$1:$BT$1,0),0)</f>
        <v>95.41168195615208</v>
      </c>
      <c r="AF47" s="903">
        <f>VLOOKUP(年度マスタ!$K$4&amp;"_"&amp;AF$33,データシート1!$A:$BT,MATCH("aa_"&amp;$S47,データシート1!$A$1:$BT$1,0),0)</f>
        <v>100.60057233156127</v>
      </c>
      <c r="AG47" s="903">
        <f>VLOOKUP(年度マスタ!$K$4&amp;"_"&amp;AG$33,データシート1!$A:$BT,MATCH("aa_"&amp;$S47,データシート1!$A$1:$BT$1,0),0)</f>
        <v>104.9546413581123</v>
      </c>
      <c r="AH47" s="903">
        <f>VLOOKUP(年度マスタ!$K$4&amp;"_"&amp;AH$33,データシート1!$A:$BT,MATCH("aa_"&amp;$S47,データシート1!$A$1:$BT$1,0),0)</f>
        <v>108.21609950375866</v>
      </c>
      <c r="AI47" s="903">
        <f>VLOOKUP(年度マスタ!$K$4&amp;"_"&amp;AI$33,データシート1!$A:$BT,MATCH("aa_"&amp;$S47,データシート1!$A$1:$BT$1,0),0)</f>
        <v>100.26927640818209</v>
      </c>
      <c r="AJ47" s="903">
        <f>VLOOKUP(年度マスタ!$K$4&amp;"_"&amp;AJ$33,データシート1!$A:$BT,MATCH("aa_"&amp;$S47,データシート1!$A$1:$BT$1,0),0)</f>
        <v>96.505260775466837</v>
      </c>
      <c r="AK47" s="904">
        <f>VLOOKUP(年度マスタ!$K$4&amp;"_"&amp;AK$33,データシート1!$A:$BT,MATCH("aa_"&amp;$S47,データシート1!$A$1:$BT$1,0),0)</f>
        <v>105.49954150245171</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足立区</v>
      </c>
      <c r="AX48" s="1011">
        <f>SUM(AY39:BA39)</f>
        <v>174.15294602692799</v>
      </c>
      <c r="AY48" s="1011">
        <f>BB39</f>
        <v>650.34958508204659</v>
      </c>
      <c r="AZ48" s="1011">
        <f>BC39</f>
        <v>859.92938772383854</v>
      </c>
      <c r="BA48" s="1011">
        <f>SUM(BD39:BG39)</f>
        <v>576.92923664281841</v>
      </c>
      <c r="BB48" s="1011">
        <f>BH39</f>
        <v>105.49954150245171</v>
      </c>
      <c r="BC48" s="1011">
        <f>SUM(AX48:BB48)</f>
        <v>2366.8606969780835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2366.8606969780835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174.15294602692799</v>
      </c>
      <c r="P52" s="453">
        <f t="shared" ref="P52:P64" si="18">O52/$O$51</f>
        <v>7.3579719435655749E-2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122.1217461077463</v>
      </c>
      <c r="P53" s="454">
        <f t="shared" si="18"/>
        <v>5.1596507670969669E-2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38.891114207406218</v>
      </c>
      <c r="P54" s="454">
        <f t="shared" si="18"/>
        <v>1.6431518025991514E-2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13.140085711775466</v>
      </c>
      <c r="P55" s="454">
        <f t="shared" si="18"/>
        <v>5.5516937386945586E-3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650.34958508204659</v>
      </c>
      <c r="P56" s="453">
        <f t="shared" si="18"/>
        <v>0.27477307215941682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859.92938772383854</v>
      </c>
      <c r="P57" s="453">
        <f t="shared" si="18"/>
        <v>0.36332065880419717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576.92923664281841</v>
      </c>
      <c r="P58" s="453">
        <f t="shared" si="18"/>
        <v>0.24375293289521408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536.30233415088446</v>
      </c>
      <c r="P59" s="454">
        <f t="shared" si="18"/>
        <v>0.22658804332490484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263.26187108303446</v>
      </c>
      <c r="P60" s="454">
        <f t="shared" si="18"/>
        <v>0.11122829130550736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273.04046306784994</v>
      </c>
      <c r="P61" s="454">
        <f t="shared" si="18"/>
        <v>0.11535975201939745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40.626902491933954</v>
      </c>
      <c r="P62" s="454">
        <f t="shared" si="18"/>
        <v>1.7164889570309236E-2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105.49954150245171</v>
      </c>
      <c r="P64" s="612">
        <f t="shared" si="18"/>
        <v>4.4573616705516066E-2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2291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足立区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2499.6176</v>
      </c>
      <c r="AI7" s="78">
        <f>VLOOKUP(年度マスタ!$K$4&amp;"_"&amp;$AG7,データシート1!$A:$BT,MATCH("ab_"&amp;AI$2,データシート1!$A$1:$BT$1,0),0)</f>
        <v>22794</v>
      </c>
      <c r="AJ7" s="78">
        <f>VLOOKUP(年度マスタ!$K$4&amp;"_"&amp;$AG7,データシート1!$A:$BT,MATCH("ab_"&amp;AJ$2,データシート1!$A$1:$BT$1,0),0)</f>
        <v>109</v>
      </c>
      <c r="AK7" s="78">
        <f>VLOOKUP(年度マスタ!$K$4&amp;"_"&amp;$AG7,データシート1!$A:$BT,MATCH("ab_"&amp;AK$2,データシート1!$A$1:$BT$1,0),0)</f>
        <v>187746</v>
      </c>
      <c r="AL7" s="78">
        <f>VLOOKUP(年度マスタ!$K$4&amp;"_"&amp;$AG7,データシート1!$A:$BT,MATCH("ab_"&amp;AL$2,データシート1!$A$1:$BT$1,0),0)</f>
        <v>302346</v>
      </c>
      <c r="AM7" s="78">
        <f>VLOOKUP(年度マスタ!$K$4&amp;"_"&amp;$AG7,データシート1!$A:$BT,MATCH("ab_"&amp;AM$2,データシート1!$A$1:$BT$1,0),0)</f>
        <v>180582</v>
      </c>
      <c r="AN7" s="78">
        <f>VLOOKUP(年度マスタ!$K$4&amp;"_"&amp;$AG7,データシート1!$A:$BT,MATCH("ab_"&amp;AN$2,データシート1!$A$1:$BT$1,0),0)</f>
        <v>61072</v>
      </c>
      <c r="AO7" s="78">
        <f>VLOOKUP(年度マスタ!$K$4&amp;"_"&amp;$AG7,データシート1!$A:$BT,MATCH("ab_"&amp;AO$2,データシート1!$A$1:$BT$1,0),0)</f>
        <v>643077</v>
      </c>
      <c r="AP7" s="78">
        <f>VLOOKUP(年度マスタ!$K$4&amp;"_"&amp;$AG7,データシート1!$A:$BT,MATCH("ab_"&amp;AP$2,データシート1!$A$1:$BT$1,0),0)</f>
        <v>0</v>
      </c>
      <c r="AQ7" s="954">
        <f>VLOOKUP(年度マスタ!$K$4&amp;"_"&amp;$AG7,データシート1!$A:$BT,MATCH("ab_"&amp;AQ$2,データシート1!$A$1:$BT$1,0),0)</f>
        <v>59.992981680990127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2448.0500999999999</v>
      </c>
      <c r="AI8" s="78">
        <f>VLOOKUP(年度マスタ!$K$4&amp;"_"&amp;$AG8,データシート1!$A:$BT,MATCH("ab_"&amp;AI$2,データシート1!$A$1:$BT$1,0),0)</f>
        <v>22794</v>
      </c>
      <c r="AJ8" s="78">
        <f>VLOOKUP(年度マスタ!$K$4&amp;"_"&amp;$AG8,データシート1!$A:$BT,MATCH("ab_"&amp;AJ$2,データシート1!$A$1:$BT$1,0),0)</f>
        <v>109</v>
      </c>
      <c r="AK8" s="78">
        <f>VLOOKUP(年度マスタ!$K$4&amp;"_"&amp;$AG8,データシート1!$A:$BT,MATCH("ab_"&amp;AK$2,データシート1!$A$1:$BT$1,0),0)</f>
        <v>187746</v>
      </c>
      <c r="AL8" s="78">
        <f>VLOOKUP(年度マスタ!$K$4&amp;"_"&amp;$AG8,データシート1!$A:$BT,MATCH("ab_"&amp;AL$2,データシート1!$A$1:$BT$1,0),0)</f>
        <v>305264</v>
      </c>
      <c r="AM8" s="78">
        <f>VLOOKUP(年度マスタ!$K$4&amp;"_"&amp;$AG8,データシート1!$A:$BT,MATCH("ab_"&amp;AM$2,データシート1!$A$1:$BT$1,0),0)</f>
        <v>178789</v>
      </c>
      <c r="AN8" s="78">
        <f>VLOOKUP(年度マスタ!$K$4&amp;"_"&amp;$AG8,データシート1!$A:$BT,MATCH("ab_"&amp;AN$2,データシート1!$A$1:$BT$1,0),0)</f>
        <v>60362</v>
      </c>
      <c r="AO8" s="78">
        <f>VLOOKUP(年度マスタ!$K$4&amp;"_"&amp;$AG8,データシート1!$A:$BT,MATCH("ab_"&amp;AO$2,データシート1!$A$1:$BT$1,0),0)</f>
        <v>645365</v>
      </c>
      <c r="AP8" s="78">
        <f>VLOOKUP(年度マスタ!$K$4&amp;"_"&amp;$AG8,データシート1!$A:$BT,MATCH("ab_"&amp;AP$2,データシート1!$A$1:$BT$1,0),0)</f>
        <v>0</v>
      </c>
      <c r="AQ8" s="954">
        <f>VLOOKUP(年度マスタ!$K$4&amp;"_"&amp;$AG8,データシート1!$A:$BT,MATCH("ab_"&amp;AQ$2,データシート1!$A$1:$BT$1,0),0)</f>
        <v>73.023871975003317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2935.2655</v>
      </c>
      <c r="AI9" s="78">
        <f>VLOOKUP(年度マスタ!$K$4&amp;"_"&amp;$AG9,データシート1!$A:$BT,MATCH("ab_"&amp;AI$2,データシート1!$A$1:$BT$1,0),0)</f>
        <v>22794</v>
      </c>
      <c r="AJ9" s="78">
        <f>VLOOKUP(年度マスタ!$K$4&amp;"_"&amp;$AG9,データシート1!$A:$BT,MATCH("ab_"&amp;AJ$2,データシート1!$A$1:$BT$1,0),0)</f>
        <v>109</v>
      </c>
      <c r="AK9" s="78">
        <f>VLOOKUP(年度マスタ!$K$4&amp;"_"&amp;$AG9,データシート1!$A:$BT,MATCH("ab_"&amp;AK$2,データシート1!$A$1:$BT$1,0),0)</f>
        <v>187746</v>
      </c>
      <c r="AL9" s="78">
        <f>VLOOKUP(年度マスタ!$K$4&amp;"_"&amp;$AG9,データシート1!$A:$BT,MATCH("ab_"&amp;AL$2,データシート1!$A$1:$BT$1,0),0)</f>
        <v>307217</v>
      </c>
      <c r="AM9" s="78">
        <f>VLOOKUP(年度マスタ!$K$4&amp;"_"&amp;$AG9,データシート1!$A:$BT,MATCH("ab_"&amp;AM$2,データシート1!$A$1:$BT$1,0),0)</f>
        <v>178431</v>
      </c>
      <c r="AN9" s="78">
        <f>VLOOKUP(年度マスタ!$K$4&amp;"_"&amp;$AG9,データシート1!$A:$BT,MATCH("ab_"&amp;AN$2,データシート1!$A$1:$BT$1,0),0)</f>
        <v>60129</v>
      </c>
      <c r="AO9" s="78">
        <f>VLOOKUP(年度マスタ!$K$4&amp;"_"&amp;$AG9,データシート1!$A:$BT,MATCH("ab_"&amp;AO$2,データシート1!$A$1:$BT$1,0),0)</f>
        <v>646083</v>
      </c>
      <c r="AP9" s="78">
        <f>VLOOKUP(年度マスタ!$K$4&amp;"_"&amp;$AG9,データシート1!$A:$BT,MATCH("ab_"&amp;AP$2,データシート1!$A$1:$BT$1,0),0)</f>
        <v>0</v>
      </c>
      <c r="AQ9" s="954">
        <f>VLOOKUP(年度マスタ!$K$4&amp;"_"&amp;$AG9,データシート1!$A:$BT,MATCH("ab_"&amp;AQ$2,データシート1!$A$1:$BT$1,0),0)</f>
        <v>72.691237695686041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3268.1768999999999</v>
      </c>
      <c r="AI10" s="78">
        <f>VLOOKUP(年度マスタ!$K$4&amp;"_"&amp;$AG10,データシート1!$A:$BT,MATCH("ab_"&amp;AI$2,データシート1!$A$1:$BT$1,0),0)</f>
        <v>22794</v>
      </c>
      <c r="AJ10" s="78">
        <f>VLOOKUP(年度マスタ!$K$4&amp;"_"&amp;$AG10,データシート1!$A:$BT,MATCH("ab_"&amp;AJ$2,データシート1!$A$1:$BT$1,0),0)</f>
        <v>109</v>
      </c>
      <c r="AK10" s="78">
        <f>VLOOKUP(年度マスタ!$K$4&amp;"_"&amp;$AG10,データシート1!$A:$BT,MATCH("ab_"&amp;AK$2,データシート1!$A$1:$BT$1,0),0)</f>
        <v>187746</v>
      </c>
      <c r="AL10" s="78">
        <f>VLOOKUP(年度マスタ!$K$4&amp;"_"&amp;$AG10,データシート1!$A:$BT,MATCH("ab_"&amp;AL$2,データシート1!$A$1:$BT$1,0),0)</f>
        <v>318045</v>
      </c>
      <c r="AM10" s="78">
        <f>VLOOKUP(年度マスタ!$K$4&amp;"_"&amp;$AG10,データシート1!$A:$BT,MATCH("ab_"&amp;AM$2,データシート1!$A$1:$BT$1,0),0)</f>
        <v>179233</v>
      </c>
      <c r="AN10" s="78">
        <f>VLOOKUP(年度マスタ!$K$4&amp;"_"&amp;$AG10,データシート1!$A:$BT,MATCH("ab_"&amp;AN$2,データシート1!$A$1:$BT$1,0),0)</f>
        <v>59693</v>
      </c>
      <c r="AO10" s="78">
        <f>VLOOKUP(年度マスタ!$K$4&amp;"_"&amp;$AG10,データシート1!$A:$BT,MATCH("ab_"&amp;AO$2,データシート1!$A$1:$BT$1,0),0)</f>
        <v>669592</v>
      </c>
      <c r="AP10" s="78">
        <f>VLOOKUP(年度マスタ!$K$4&amp;"_"&amp;$AG10,データシート1!$A:$BT,MATCH("ab_"&amp;AP$2,データシート1!$A$1:$BT$1,0),0)</f>
        <v>0</v>
      </c>
      <c r="AQ10" s="954">
        <f>VLOOKUP(年度マスタ!$K$4&amp;"_"&amp;$AG10,データシート1!$A:$BT,MATCH("ab_"&amp;AQ$2,データシート1!$A$1:$BT$1,0),0)</f>
        <v>73.529803718608662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2637.1932000000002</v>
      </c>
      <c r="AI11" s="78">
        <f>VLOOKUP(年度マスタ!$K$4&amp;"_"&amp;$AG11,データシート1!$A:$BT,MATCH("ab_"&amp;AI$2,データシート1!$A$1:$BT$1,0),0)</f>
        <v>22794</v>
      </c>
      <c r="AJ11" s="78">
        <f>VLOOKUP(年度マスタ!$K$4&amp;"_"&amp;$AG11,データシート1!$A:$BT,MATCH("ab_"&amp;AJ$2,データシート1!$A$1:$BT$1,0),0)</f>
        <v>109</v>
      </c>
      <c r="AK11" s="78">
        <f>VLOOKUP(年度マスタ!$K$4&amp;"_"&amp;$AG11,データシート1!$A:$BT,MATCH("ab_"&amp;AK$2,データシート1!$A$1:$BT$1,0),0)</f>
        <v>187746</v>
      </c>
      <c r="AL11" s="78">
        <f>VLOOKUP(年度マスタ!$K$4&amp;"_"&amp;$AG11,データシート1!$A:$BT,MATCH("ab_"&amp;AL$2,データシート1!$A$1:$BT$1,0),0)</f>
        <v>319486</v>
      </c>
      <c r="AM11" s="78">
        <f>VLOOKUP(年度マスタ!$K$4&amp;"_"&amp;$AG11,データシート1!$A:$BT,MATCH("ab_"&amp;AM$2,データシート1!$A$1:$BT$1,0),0)</f>
        <v>180564</v>
      </c>
      <c r="AN11" s="78">
        <f>VLOOKUP(年度マスタ!$K$4&amp;"_"&amp;$AG11,データシート1!$A:$BT,MATCH("ab_"&amp;AN$2,データシート1!$A$1:$BT$1,0),0)</f>
        <v>59687</v>
      </c>
      <c r="AO11" s="78">
        <f>VLOOKUP(年度マスタ!$K$4&amp;"_"&amp;$AG11,データシート1!$A:$BT,MATCH("ab_"&amp;AO$2,データシート1!$A$1:$BT$1,0),0)</f>
        <v>670385</v>
      </c>
      <c r="AP11" s="78">
        <f>VLOOKUP(年度マスタ!$K$4&amp;"_"&amp;$AG11,データシート1!$A:$BT,MATCH("ab_"&amp;AP$2,データシート1!$A$1:$BT$1,0),0)</f>
        <v>0</v>
      </c>
      <c r="AQ11" s="954">
        <f>VLOOKUP(年度マスタ!$K$4&amp;"_"&amp;$AG11,データシート1!$A:$BT,MATCH("ab_"&amp;AQ$2,データシート1!$A$1:$BT$1,0),0)</f>
        <v>75.511424997240198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2268.9403000000002</v>
      </c>
      <c r="AI12" s="78">
        <f>VLOOKUP(年度マスタ!$K$4&amp;"_"&amp;$AG12,データシート1!$A:$BT,MATCH("ab_"&amp;AI$2,データシート1!$A$1:$BT$1,0),0)</f>
        <v>19266</v>
      </c>
      <c r="AJ12" s="78">
        <f>VLOOKUP(年度マスタ!$K$4&amp;"_"&amp;$AG12,データシート1!$A:$BT,MATCH("ab_"&amp;AJ$2,データシート1!$A$1:$BT$1,0),0)</f>
        <v>187</v>
      </c>
      <c r="AK12" s="78">
        <f>VLOOKUP(年度マスタ!$K$4&amp;"_"&amp;$AG12,データシート1!$A:$BT,MATCH("ab_"&amp;AK$2,データシート1!$A$1:$BT$1,0),0)</f>
        <v>192292</v>
      </c>
      <c r="AL12" s="78">
        <f>VLOOKUP(年度マスタ!$K$4&amp;"_"&amp;$AG12,データシート1!$A:$BT,MATCH("ab_"&amp;AL$2,データシート1!$A$1:$BT$1,0),0)</f>
        <v>324120</v>
      </c>
      <c r="AM12" s="78">
        <f>VLOOKUP(年度マスタ!$K$4&amp;"_"&amp;$AG12,データシート1!$A:$BT,MATCH("ab_"&amp;AM$2,データシート1!$A$1:$BT$1,0),0)</f>
        <v>181058</v>
      </c>
      <c r="AN12" s="78">
        <f>VLOOKUP(年度マスタ!$K$4&amp;"_"&amp;$AG12,データシート1!$A:$BT,MATCH("ab_"&amp;AN$2,データシート1!$A$1:$BT$1,0),0)</f>
        <v>59781</v>
      </c>
      <c r="AO12" s="78">
        <f>VLOOKUP(年度マスタ!$K$4&amp;"_"&amp;$AG12,データシート1!$A:$BT,MATCH("ab_"&amp;AO$2,データシート1!$A$1:$BT$1,0),0)</f>
        <v>674111</v>
      </c>
      <c r="AP12" s="78">
        <f>VLOOKUP(年度マスタ!$K$4&amp;"_"&amp;$AG12,データシート1!$A:$BT,MATCH("ab_"&amp;AP$2,データシート1!$A$1:$BT$1,0),0)</f>
        <v>0</v>
      </c>
      <c r="AQ12" s="954">
        <f>VLOOKUP(年度マスタ!$K$4&amp;"_"&amp;$AG12,データシート1!$A:$BT,MATCH("ab_"&amp;AQ$2,データシート1!$A$1:$BT$1,0),0)</f>
        <v>71.485696386145108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2714.9468999999999</v>
      </c>
      <c r="AI13" s="78">
        <f>VLOOKUP(年度マスタ!$K$4&amp;"_"&amp;$AG13,データシート1!$A:$BT,MATCH("ab_"&amp;AI$2,データシート1!$A$1:$BT$1,0),0)</f>
        <v>19266</v>
      </c>
      <c r="AJ13" s="78">
        <f>VLOOKUP(年度マスタ!$K$4&amp;"_"&amp;$AG13,データシート1!$A:$BT,MATCH("ab_"&amp;AJ$2,データシート1!$A$1:$BT$1,0),0)</f>
        <v>187</v>
      </c>
      <c r="AK13" s="78">
        <f>VLOOKUP(年度マスタ!$K$4&amp;"_"&amp;$AG13,データシート1!$A:$BT,MATCH("ab_"&amp;AK$2,データシート1!$A$1:$BT$1,0),0)</f>
        <v>192292</v>
      </c>
      <c r="AL13" s="78">
        <f>VLOOKUP(年度マスタ!$K$4&amp;"_"&amp;$AG13,データシート1!$A:$BT,MATCH("ab_"&amp;AL$2,データシート1!$A$1:$BT$1,0),0)</f>
        <v>329506</v>
      </c>
      <c r="AM13" s="78">
        <f>VLOOKUP(年度マスタ!$K$4&amp;"_"&amp;$AG13,データシート1!$A:$BT,MATCH("ab_"&amp;AM$2,データシート1!$A$1:$BT$1,0),0)</f>
        <v>182632</v>
      </c>
      <c r="AN13" s="78">
        <f>VLOOKUP(年度マスタ!$K$4&amp;"_"&amp;$AG13,データシート1!$A:$BT,MATCH("ab_"&amp;AN$2,データシート1!$A$1:$BT$1,0),0)</f>
        <v>59772</v>
      </c>
      <c r="AO13" s="78">
        <f>VLOOKUP(年度マスタ!$K$4&amp;"_"&amp;$AG13,データシート1!$A:$BT,MATCH("ab_"&amp;AO$2,データシート1!$A$1:$BT$1,0),0)</f>
        <v>678623</v>
      </c>
      <c r="AP13" s="78">
        <f>VLOOKUP(年度マスタ!$K$4&amp;"_"&amp;$AG13,データシート1!$A:$BT,MATCH("ab_"&amp;AP$2,データシート1!$A$1:$BT$1,0),0)</f>
        <v>0</v>
      </c>
      <c r="AQ13" s="954">
        <f>VLOOKUP(年度マスタ!$K$4&amp;"_"&amp;$AG13,データシート1!$A:$BT,MATCH("ab_"&amp;AQ$2,データシート1!$A$1:$BT$1,0),0)</f>
        <v>77.201626315737045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2603.8152</v>
      </c>
      <c r="AI14" s="78">
        <f>VLOOKUP(年度マスタ!$K$4&amp;"_"&amp;$AG14,データシート1!$A:$BT,MATCH("ab_"&amp;AI$2,データシート1!$A$1:$BT$1,0),0)</f>
        <v>19266</v>
      </c>
      <c r="AJ14" s="78">
        <f>VLOOKUP(年度マスタ!$K$4&amp;"_"&amp;$AG14,データシート1!$A:$BT,MATCH("ab_"&amp;AJ$2,データシート1!$A$1:$BT$1,0),0)</f>
        <v>187</v>
      </c>
      <c r="AK14" s="78">
        <f>VLOOKUP(年度マスタ!$K$4&amp;"_"&amp;$AG14,データシート1!$A:$BT,MATCH("ab_"&amp;AK$2,データシート1!$A$1:$BT$1,0),0)</f>
        <v>192292</v>
      </c>
      <c r="AL14" s="78">
        <f>VLOOKUP(年度マスタ!$K$4&amp;"_"&amp;$AG14,データシート1!$A:$BT,MATCH("ab_"&amp;AL$2,データシート1!$A$1:$BT$1,0),0)</f>
        <v>334551</v>
      </c>
      <c r="AM14" s="78">
        <f>VLOOKUP(年度マスタ!$K$4&amp;"_"&amp;$AG14,データシート1!$A:$BT,MATCH("ab_"&amp;AM$2,データシート1!$A$1:$BT$1,0),0)</f>
        <v>183601</v>
      </c>
      <c r="AN14" s="78">
        <f>VLOOKUP(年度マスタ!$K$4&amp;"_"&amp;$AG14,データシート1!$A:$BT,MATCH("ab_"&amp;AN$2,データシート1!$A$1:$BT$1,0),0)</f>
        <v>60608</v>
      </c>
      <c r="AO14" s="78">
        <f>VLOOKUP(年度マスタ!$K$4&amp;"_"&amp;$AG14,データシート1!$A:$BT,MATCH("ab_"&amp;AO$2,データシート1!$A$1:$BT$1,0),0)</f>
        <v>681281</v>
      </c>
      <c r="AP14" s="78">
        <f>VLOOKUP(年度マスタ!$K$4&amp;"_"&amp;$AG14,データシート1!$A:$BT,MATCH("ab_"&amp;AP$2,データシート1!$A$1:$BT$1,0),0)</f>
        <v>0</v>
      </c>
      <c r="AQ14" s="954">
        <f>VLOOKUP(年度マスタ!$K$4&amp;"_"&amp;$AG14,データシート1!$A:$BT,MATCH("ab_"&amp;AQ$2,データシート1!$A$1:$BT$1,0),0)</f>
        <v>95.41168195615208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2539.7428</v>
      </c>
      <c r="AI15" s="78">
        <f>VLOOKUP(年度マスタ!$K$4&amp;"_"&amp;$AG15,データシート1!$A:$BT,MATCH("ab_"&amp;AI$2,データシート1!$A$1:$BT$1,0),0)</f>
        <v>19266</v>
      </c>
      <c r="AJ15" s="78">
        <f>VLOOKUP(年度マスタ!$K$4&amp;"_"&amp;$AG15,データシート1!$A:$BT,MATCH("ab_"&amp;AJ$2,データシート1!$A$1:$BT$1,0),0)</f>
        <v>187</v>
      </c>
      <c r="AK15" s="78">
        <f>VLOOKUP(年度マスタ!$K$4&amp;"_"&amp;$AG15,データシート1!$A:$BT,MATCH("ab_"&amp;AK$2,データシート1!$A$1:$BT$1,0),0)</f>
        <v>192292</v>
      </c>
      <c r="AL15" s="78">
        <f>VLOOKUP(年度マスタ!$K$4&amp;"_"&amp;$AG15,データシート1!$A:$BT,MATCH("ab_"&amp;AL$2,データシート1!$A$1:$BT$1,0),0)</f>
        <v>340838</v>
      </c>
      <c r="AM15" s="78">
        <f>VLOOKUP(年度マスタ!$K$4&amp;"_"&amp;$AG15,データシート1!$A:$BT,MATCH("ab_"&amp;AM$2,データシート1!$A$1:$BT$1,0),0)</f>
        <v>183554</v>
      </c>
      <c r="AN15" s="78">
        <f>VLOOKUP(年度マスタ!$K$4&amp;"_"&amp;$AG15,データシート1!$A:$BT,MATCH("ab_"&amp;AN$2,データシート1!$A$1:$BT$1,0),0)</f>
        <v>60235</v>
      </c>
      <c r="AO15" s="78">
        <f>VLOOKUP(年度マスタ!$K$4&amp;"_"&amp;$AG15,データシート1!$A:$BT,MATCH("ab_"&amp;AO$2,データシート1!$A$1:$BT$1,0),0)</f>
        <v>685447</v>
      </c>
      <c r="AP15" s="78">
        <f>VLOOKUP(年度マスタ!$K$4&amp;"_"&amp;$AG15,データシート1!$A:$BT,MATCH("ab_"&amp;AP$2,データシート1!$A$1:$BT$1,0),0)</f>
        <v>0</v>
      </c>
      <c r="AQ15" s="954">
        <f>VLOOKUP(年度マスタ!$K$4&amp;"_"&amp;$AG15,データシート1!$A:$BT,MATCH("ab_"&amp;AQ$2,データシート1!$A$1:$BT$1,0),0)</f>
        <v>100.6005723315613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2453.5333000000001</v>
      </c>
      <c r="AI16" s="78">
        <f>VLOOKUP(年度マスタ!$K$4&amp;"_"&amp;$AG16,データシート1!$A:$BT,MATCH("ab_"&amp;AI$2,データシート1!$A$1:$BT$1,0),0)</f>
        <v>19266</v>
      </c>
      <c r="AJ16" s="78">
        <f>VLOOKUP(年度マスタ!$K$4&amp;"_"&amp;$AG16,データシート1!$A:$BT,MATCH("ab_"&amp;AJ$2,データシート1!$A$1:$BT$1,0),0)</f>
        <v>187</v>
      </c>
      <c r="AK16" s="78">
        <f>VLOOKUP(年度マスタ!$K$4&amp;"_"&amp;$AG16,データシート1!$A:$BT,MATCH("ab_"&amp;AK$2,データシート1!$A$1:$BT$1,0),0)</f>
        <v>192292</v>
      </c>
      <c r="AL16" s="78">
        <f>VLOOKUP(年度マスタ!$K$4&amp;"_"&amp;$AG16,データシート1!$A:$BT,MATCH("ab_"&amp;AL$2,データシート1!$A$1:$BT$1,0),0)</f>
        <v>346739</v>
      </c>
      <c r="AM16" s="78">
        <f>VLOOKUP(年度マスタ!$K$4&amp;"_"&amp;$AG16,データシート1!$A:$BT,MATCH("ab_"&amp;AM$2,データシート1!$A$1:$BT$1,0),0)</f>
        <v>183995</v>
      </c>
      <c r="AN16" s="78">
        <f>VLOOKUP(年度マスタ!$K$4&amp;"_"&amp;$AG16,データシート1!$A:$BT,MATCH("ab_"&amp;AN$2,データシート1!$A$1:$BT$1,0),0)</f>
        <v>60253</v>
      </c>
      <c r="AO16" s="78">
        <f>VLOOKUP(年度マスタ!$K$4&amp;"_"&amp;$AG16,データシート1!$A:$BT,MATCH("ab_"&amp;AO$2,データシート1!$A$1:$BT$1,0),0)</f>
        <v>688512</v>
      </c>
      <c r="AP16" s="78">
        <f>VLOOKUP(年度マスタ!$K$4&amp;"_"&amp;$AG16,データシート1!$A:$BT,MATCH("ab_"&amp;AP$2,データシート1!$A$1:$BT$1,0),0)</f>
        <v>0</v>
      </c>
      <c r="AQ16" s="954">
        <f>VLOOKUP(年度マスタ!$K$4&amp;"_"&amp;$AG16,データシート1!$A:$BT,MATCH("ab_"&amp;AQ$2,データシート1!$A$1:$BT$1,0),0)</f>
        <v>104.9546413581123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2535.6939000000002</v>
      </c>
      <c r="AI17" s="151">
        <f>VLOOKUP(年度マスタ!$K$4&amp;"_"&amp;$AG17,データシート1!$A:$BT,MATCH("ab_"&amp;AI$2,データシート1!$A$1:$BT$1,0),0)</f>
        <v>19266</v>
      </c>
      <c r="AJ17" s="151">
        <f>VLOOKUP(年度マスタ!$K$4&amp;"_"&amp;$AG17,データシート1!$A:$BT,MATCH("ab_"&amp;AJ$2,データシート1!$A$1:$BT$1,0),0)</f>
        <v>187</v>
      </c>
      <c r="AK17" s="151">
        <f>VLOOKUP(年度マスタ!$K$4&amp;"_"&amp;$AG17,データシート1!$A:$BT,MATCH("ab_"&amp;AK$2,データシート1!$A$1:$BT$1,0),0)</f>
        <v>192292</v>
      </c>
      <c r="AL17" s="151">
        <f>VLOOKUP(年度マスタ!$K$4&amp;"_"&amp;$AG17,データシート1!$A:$BT,MATCH("ab_"&amp;AL$2,データシート1!$A$1:$BT$1,0),0)</f>
        <v>352835</v>
      </c>
      <c r="AM17" s="151">
        <f>VLOOKUP(年度マスタ!$K$4&amp;"_"&amp;$AG17,データシート1!$A:$BT,MATCH("ab_"&amp;AM$2,データシート1!$A$1:$BT$1,0),0)</f>
        <v>183454</v>
      </c>
      <c r="AN17" s="151">
        <f>VLOOKUP(年度マスタ!$K$4&amp;"_"&amp;$AG17,データシート1!$A:$BT,MATCH("ab_"&amp;AN$2,データシート1!$A$1:$BT$1,0),0)</f>
        <v>59505</v>
      </c>
      <c r="AO17" s="151">
        <f>VLOOKUP(年度マスタ!$K$4&amp;"_"&amp;$AG17,データシート1!$A:$BT,MATCH("ab_"&amp;AO$2,データシート1!$A$1:$BT$1,0),0)</f>
        <v>691298</v>
      </c>
      <c r="AP17" s="151">
        <f>VLOOKUP(年度マスタ!$K$4&amp;"_"&amp;$AG17,データシート1!$A:$BT,MATCH("ab_"&amp;AP$2,データシート1!$A$1:$BT$1,0),0)</f>
        <v>0</v>
      </c>
      <c r="AQ17" s="955">
        <f>VLOOKUP(年度マスタ!$K$4&amp;"_"&amp;$AG17,データシート1!$A:$BT,MATCH("ab_"&amp;AQ$2,データシート1!$A$1:$BT$1,0),0)</f>
        <v>108.2160995037587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2156.8141999999998</v>
      </c>
      <c r="AI18" s="78">
        <f>VLOOKUP(年度マスタ!$K$4&amp;"_"&amp;$AG18,データシート1!$A:$BT,MATCH("ab_"&amp;AI$2,データシート1!$A$1:$BT$1,0),0)</f>
        <v>19037</v>
      </c>
      <c r="AJ18" s="78">
        <f>VLOOKUP(年度マスタ!$K$4&amp;"_"&amp;$AG18,データシート1!$A:$BT,MATCH("ab_"&amp;AJ$2,データシート1!$A$1:$BT$1,0),0)</f>
        <v>176</v>
      </c>
      <c r="AK18" s="78">
        <f>VLOOKUP(年度マスタ!$K$4&amp;"_"&amp;$AG18,データシート1!$A:$BT,MATCH("ab_"&amp;AK$2,データシート1!$A$1:$BT$1,0),0)</f>
        <v>196220</v>
      </c>
      <c r="AL18" s="78">
        <f>VLOOKUP(年度マスタ!$K$4&amp;"_"&amp;$AG18,データシート1!$A:$BT,MATCH("ab_"&amp;AL$2,データシート1!$A$1:$BT$1,0),0)</f>
        <v>357044</v>
      </c>
      <c r="AM18" s="78">
        <f>VLOOKUP(年度マスタ!$K$4&amp;"_"&amp;$AG18,データシート1!$A:$BT,MATCH("ab_"&amp;AM$2,データシート1!$A$1:$BT$1,0),0)</f>
        <v>183014</v>
      </c>
      <c r="AN18" s="78">
        <f>VLOOKUP(年度マスタ!$K$4&amp;"_"&amp;$AG18,データシート1!$A:$BT,MATCH("ab_"&amp;AN$2,データシート1!$A$1:$BT$1,0),0)</f>
        <v>59357</v>
      </c>
      <c r="AO18" s="78">
        <f>VLOOKUP(年度マスタ!$K$4&amp;"_"&amp;$AG18,データシート1!$A:$BT,MATCH("ab_"&amp;AO$2,データシート1!$A$1:$BT$1,0),0)</f>
        <v>691002</v>
      </c>
      <c r="AP18" s="78">
        <f>VLOOKUP(年度マスタ!$K$4&amp;"_"&amp;$AG18,データシート1!$A:$BT,MATCH("ab_"&amp;AP$2,データシート1!$A$1:$BT$1,0),0)</f>
        <v>0</v>
      </c>
      <c r="AQ18" s="954">
        <f>VLOOKUP(年度マスタ!$K$4&amp;"_"&amp;$AG18,データシート1!$A:$BT,MATCH("ab_"&amp;AQ$2,データシート1!$A$1:$BT$1,0),0)</f>
        <v>100.26927640818209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2626.3986</v>
      </c>
      <c r="AI19" s="78">
        <f>VLOOKUP(年度マスタ!$K$4&amp;"_"&amp;$AG19,データシート1!$A:$BT,MATCH("ab_"&amp;AI$2,データシート1!$A$1:$BT$1,0),0)</f>
        <v>19037</v>
      </c>
      <c r="AJ19" s="78">
        <f>VLOOKUP(年度マスタ!$K$4&amp;"_"&amp;$AG19,データシート1!$A:$BT,MATCH("ab_"&amp;AJ$2,データシート1!$A$1:$BT$1,0),0)</f>
        <v>176</v>
      </c>
      <c r="AK19" s="78">
        <f>VLOOKUP(年度マスタ!$K$4&amp;"_"&amp;$AG19,データシート1!$A:$BT,MATCH("ab_"&amp;AK$2,データシート1!$A$1:$BT$1,0),0)</f>
        <v>196220</v>
      </c>
      <c r="AL19" s="78">
        <f>VLOOKUP(年度マスタ!$K$4&amp;"_"&amp;$AG19,データシート1!$A:$BT,MATCH("ab_"&amp;AL$2,データシート1!$A$1:$BT$1,0),0)</f>
        <v>359923</v>
      </c>
      <c r="AM19" s="78">
        <f>VLOOKUP(年度マスタ!$K$4&amp;"_"&amp;$AG19,データシート1!$A:$BT,MATCH("ab_"&amp;AM$2,データシート1!$A$1:$BT$1,0),0)</f>
        <v>183665</v>
      </c>
      <c r="AN19" s="78">
        <f>VLOOKUP(年度マスタ!$K$4&amp;"_"&amp;$AG19,データシート1!$A:$BT,MATCH("ab_"&amp;AN$2,データシート1!$A$1:$BT$1,0),0)</f>
        <v>59603</v>
      </c>
      <c r="AO19" s="78">
        <f>VLOOKUP(年度マスタ!$K$4&amp;"_"&amp;$AG19,データシート1!$A:$BT,MATCH("ab_"&amp;AO$2,データシート1!$A$1:$BT$1,0),0)</f>
        <v>689106</v>
      </c>
      <c r="AP19" s="78">
        <f>VLOOKUP(年度マスタ!$K$4&amp;"_"&amp;$AG19,データシート1!$A:$BT,MATCH("ab_"&amp;AP$2,データシート1!$A$1:$BT$1,0),0)</f>
        <v>0</v>
      </c>
      <c r="AQ19" s="954">
        <f>VLOOKUP(年度マスタ!$K$4&amp;"_"&amp;$AG19,データシート1!$A:$BT,MATCH("ab_"&amp;AQ$2,データシート1!$A$1:$BT$1,0),0)</f>
        <v>96.505260775466837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2859.3642</v>
      </c>
      <c r="AI20" s="78">
        <f>VLOOKUP(年度マスタ!$K$4&amp;"_"&amp;$AG20,データシート1!$A:$BT,MATCH("ab_"&amp;AI$2,データシート1!$A$1:$BT$1,0),0)</f>
        <v>19037</v>
      </c>
      <c r="AJ20" s="78">
        <f>VLOOKUP(年度マスタ!$K$4&amp;"_"&amp;$AG20,データシート1!$A:$BT,MATCH("ab_"&amp;AJ$2,データシート1!$A$1:$BT$1,0),0)</f>
        <v>176</v>
      </c>
      <c r="AK20" s="78">
        <f>VLOOKUP(年度マスタ!$K$4&amp;"_"&amp;$AG20,データシート1!$A:$BT,MATCH("ab_"&amp;AK$2,データシート1!$A$1:$BT$1,0),0)</f>
        <v>196220</v>
      </c>
      <c r="AL20" s="78">
        <f>VLOOKUP(年度マスタ!$K$4&amp;"_"&amp;$AG20,データシート1!$A:$BT,MATCH("ab_"&amp;AL$2,データシート1!$A$1:$BT$1,0),0)</f>
        <v>365583</v>
      </c>
      <c r="AM20" s="78">
        <f>VLOOKUP(年度マスタ!$K$4&amp;"_"&amp;$AG20,データシート1!$A:$BT,MATCH("ab_"&amp;AM$2,データシート1!$A$1:$BT$1,0),0)</f>
        <v>184034</v>
      </c>
      <c r="AN20" s="78">
        <f>VLOOKUP(年度マスタ!$K$4&amp;"_"&amp;$AG20,データシート1!$A:$BT,MATCH("ab_"&amp;AN$2,データシート1!$A$1:$BT$1,0),0)</f>
        <v>59657</v>
      </c>
      <c r="AO20" s="78">
        <f>VLOOKUP(年度マスタ!$K$4&amp;"_"&amp;$AG20,データシート1!$A:$BT,MATCH("ab_"&amp;AO$2,データシート1!$A$1:$BT$1,0),0)</f>
        <v>690114</v>
      </c>
      <c r="AP20" s="78">
        <f>VLOOKUP(年度マスタ!$K$4&amp;"_"&amp;$AG20,データシート1!$A:$BT,MATCH("ab_"&amp;AP$2,データシート1!$A$1:$BT$1,0),0)</f>
        <v>0</v>
      </c>
      <c r="AQ20" s="954">
        <f>VLOOKUP(年度マスタ!$K$4&amp;"_"&amp;$AG20,データシート1!$A:$BT,MATCH("ab_"&amp;AQ$2,データシート1!$A$1:$BT$1,0),0)</f>
        <v>105.49954150245171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2292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足立区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103.526</v>
      </c>
      <c r="BE13" s="70" t="str">
        <f>年度マスタ!K4</f>
        <v>13121</v>
      </c>
      <c r="BF13" s="70" t="str">
        <f>年度マスタ!K4</f>
        <v>13121</v>
      </c>
      <c r="BG13" s="70" t="str">
        <f>年度マスタ!K4</f>
        <v>13121</v>
      </c>
      <c r="BH13" s="278" t="s">
        <v>195</v>
      </c>
      <c r="BI13" s="278" t="s">
        <v>195</v>
      </c>
      <c r="BJ13" s="278" t="s">
        <v>195</v>
      </c>
      <c r="BK13" s="278" t="str">
        <f>年度マスタ!K4</f>
        <v>13121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103.526</v>
      </c>
      <c r="AY14" s="70"/>
      <c r="BE14" s="70" t="str">
        <f>AP2</f>
        <v>足立区</v>
      </c>
      <c r="BF14" s="70" t="str">
        <f>AP2</f>
        <v>足立区</v>
      </c>
      <c r="BG14" s="70" t="str">
        <f>AP2</f>
        <v>足立区</v>
      </c>
      <c r="BH14" s="70" t="s">
        <v>205</v>
      </c>
      <c r="BI14" s="70" t="s">
        <v>205</v>
      </c>
      <c r="BJ14" s="70" t="s">
        <v>205</v>
      </c>
      <c r="BK14" s="70" t="str">
        <f>AP2</f>
        <v>足立区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159.74700000000004</v>
      </c>
      <c r="AY17" s="165">
        <f>AX17</f>
        <v>159.74700000000004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96.09</v>
      </c>
      <c r="BG20" s="952">
        <f t="shared" si="2"/>
        <v>96.09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0.2654201301863125</v>
      </c>
    </row>
    <row r="21" spans="2:63" ht="15.95" customHeight="1" thickTop="1" thickBot="1">
      <c r="B21" s="283"/>
      <c r="C21" s="407" t="s">
        <v>204</v>
      </c>
      <c r="D21" s="522"/>
      <c r="E21" s="522"/>
      <c r="F21" s="877">
        <f>SUM(F22,F26,F27,F28)</f>
        <v>220.50200000000001</v>
      </c>
      <c r="G21" s="877">
        <f t="shared" ref="G21:O21" si="5">SUM(G22,G26,G27,G28)</f>
        <v>190.60400000000001</v>
      </c>
      <c r="H21" s="877">
        <f t="shared" si="5"/>
        <v>291.90499999999997</v>
      </c>
      <c r="I21" s="877">
        <f t="shared" si="5"/>
        <v>293.67499999999995</v>
      </c>
      <c r="J21" s="877">
        <f t="shared" si="5"/>
        <v>273.59799999999996</v>
      </c>
      <c r="K21" s="877">
        <f t="shared" si="5"/>
        <v>262.01400000000001</v>
      </c>
      <c r="L21" s="877">
        <f t="shared" si="5"/>
        <v>285.48999999999995</v>
      </c>
      <c r="M21" s="877">
        <f t="shared" si="5"/>
        <v>276.74199999999996</v>
      </c>
      <c r="N21" s="877">
        <f t="shared" si="5"/>
        <v>273.60900000000004</v>
      </c>
      <c r="O21" s="877">
        <f t="shared" si="5"/>
        <v>245.25299999999999</v>
      </c>
      <c r="P21" s="878">
        <f>SUM(P22,P26,P27,P28)</f>
        <v>263.27300000000002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84.096999999999994</v>
      </c>
      <c r="G22" s="879">
        <f t="shared" ref="G22:P22" si="6">SUM(G23:G25)</f>
        <v>98.927000000000007</v>
      </c>
      <c r="H22" s="879">
        <f t="shared" si="6"/>
        <v>111.31100000000001</v>
      </c>
      <c r="I22" s="879">
        <f t="shared" si="6"/>
        <v>116.685</v>
      </c>
      <c r="J22" s="879">
        <f t="shared" si="6"/>
        <v>108.864</v>
      </c>
      <c r="K22" s="879">
        <f t="shared" si="6"/>
        <v>113.148</v>
      </c>
      <c r="L22" s="879">
        <f t="shared" si="6"/>
        <v>110.419</v>
      </c>
      <c r="M22" s="879">
        <f t="shared" si="6"/>
        <v>107.73099999999999</v>
      </c>
      <c r="N22" s="879">
        <f t="shared" si="6"/>
        <v>102.327</v>
      </c>
      <c r="O22" s="879">
        <f t="shared" si="6"/>
        <v>86.656999999999996</v>
      </c>
      <c r="P22" s="880">
        <f t="shared" si="6"/>
        <v>103.526</v>
      </c>
      <c r="Z22" s="273"/>
      <c r="AB22" s="272"/>
      <c r="AC22" s="521" t="s">
        <v>286</v>
      </c>
      <c r="AP22" s="16" t="s">
        <v>287</v>
      </c>
      <c r="AQ22" s="273"/>
      <c r="AV22" s="70" t="str">
        <f>AW22</f>
        <v>エネルギー起源CO2</v>
      </c>
      <c r="AW22" s="70" t="str">
        <f>D56</f>
        <v>エネルギー起源CO2</v>
      </c>
      <c r="AX22" s="165">
        <f>P56</f>
        <v>167.18700000000001</v>
      </c>
      <c r="AY22" s="165">
        <f>AX22</f>
        <v>167.18700000000001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84.096999999999994</v>
      </c>
      <c r="G23" s="881">
        <f>IFERROR(VLOOKUP(年度マスタ!$K$4&amp;"_"&amp;G$20,データシート1!$A:$BU,MATCH("ba_"&amp;$E23,データシート1!$A$1:$BU$1,0),0),0)</f>
        <v>98.927000000000007</v>
      </c>
      <c r="H23" s="881">
        <f>IFERROR(VLOOKUP(年度マスタ!$K$4&amp;"_"&amp;H$20,データシート1!$A:$BU,MATCH("ba_"&amp;$E23,データシート1!$A$1:$BU$1,0),0),0)</f>
        <v>111.31100000000001</v>
      </c>
      <c r="I23" s="881">
        <f>IFERROR(VLOOKUP(年度マスタ!$K$4&amp;"_"&amp;I$20,データシート1!$A:$BU,MATCH("ba_"&amp;$E23,データシート1!$A$1:$BU$1,0),0),0)</f>
        <v>116.685</v>
      </c>
      <c r="J23" s="881">
        <f>IFERROR(VLOOKUP(年度マスタ!$K$4&amp;"_"&amp;J$20,データシート1!$A:$BU,MATCH("ba_"&amp;$E23,データシート1!$A$1:$BU$1,0),0),0)</f>
        <v>108.864</v>
      </c>
      <c r="K23" s="881">
        <f>IFERROR(VLOOKUP(年度マスタ!$K$4&amp;"_"&amp;K$20,データシート1!$A:$BU,MATCH("ba_"&amp;$E23,データシート1!$A$1:$BU$1,0),0),0)</f>
        <v>113.148</v>
      </c>
      <c r="L23" s="881">
        <f>IFERROR(VLOOKUP(年度マスタ!$K$4&amp;"_"&amp;L$20,データシート1!$A:$BU,MATCH("ba_"&amp;$E23,データシート1!$A$1:$BU$1,0),0),0)</f>
        <v>110.419</v>
      </c>
      <c r="M23" s="881">
        <f>IFERROR(VLOOKUP(年度マスタ!$K$4&amp;"_"&amp;M$20,データシート1!$A:$BU,MATCH("ba_"&amp;$E23,データシート1!$A$1:$BU$1,0),0),0)</f>
        <v>107.73099999999999</v>
      </c>
      <c r="N23" s="881">
        <f>IFERROR(VLOOKUP(年度マスタ!$K$4&amp;"_"&amp;N$20,データシート1!$A:$BU,MATCH("ba_"&amp;$E23,データシート1!$A$1:$BU$1,0),0),0)</f>
        <v>102.327</v>
      </c>
      <c r="O23" s="881">
        <f>IFERROR(VLOOKUP(年度マスタ!$K$4&amp;"_"&amp;O$20,データシート1!$A:$BU,MATCH("ba_"&amp;$E23,データシート1!$A$1:$BU$1,0),0),0)</f>
        <v>86.656999999999996</v>
      </c>
      <c r="P23" s="882">
        <f>IFERROR(VLOOKUP(年度マスタ!$K$4&amp;"_"&amp;P$20,データシート1!$A:$BU,MATCH("ba_"&amp;$E23,データシート1!$A$1:$BU$1,0),0),0)</f>
        <v>103.526</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85.299000000000007</v>
      </c>
      <c r="AZ23" s="164"/>
      <c r="BA23" s="70">
        <v>11</v>
      </c>
      <c r="BB23" s="70"/>
      <c r="BC23" s="70" t="s">
        <v>2294</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3.6859999999999999</v>
      </c>
      <c r="BG23" s="952">
        <f t="shared" ref="BG23" si="8">BF23/BE23</f>
        <v>3.6859999999999999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0.18578730817906391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1118.3983783511931</v>
      </c>
      <c r="AG24" s="877">
        <f t="shared" ref="AG24:AP24" si="11">AG25+AG29</f>
        <v>1169.1244704910785</v>
      </c>
      <c r="AH24" s="877">
        <f t="shared" si="11"/>
        <v>1177.0750820527048</v>
      </c>
      <c r="AI24" s="877">
        <f t="shared" si="11"/>
        <v>1066.3072585680836</v>
      </c>
      <c r="AJ24" s="877">
        <f t="shared" si="11"/>
        <v>1176.4668912904954</v>
      </c>
      <c r="AK24" s="877">
        <f t="shared" si="11"/>
        <v>934.12005234978301</v>
      </c>
      <c r="AL24" s="877">
        <f t="shared" si="11"/>
        <v>917.21281836851028</v>
      </c>
      <c r="AM24" s="877">
        <f t="shared" si="11"/>
        <v>901.49273173040319</v>
      </c>
      <c r="AN24" s="877">
        <f t="shared" si="11"/>
        <v>873.57077573888569</v>
      </c>
      <c r="AO24" s="877">
        <f t="shared" si="11"/>
        <v>763.16792468396727</v>
      </c>
      <c r="AP24" s="878">
        <f t="shared" si="11"/>
        <v>851.68439838385734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291.54995856017592</v>
      </c>
      <c r="AG25" s="879">
        <f>①CO2排出量の現状把握!AA35</f>
        <v>298.52424061419941</v>
      </c>
      <c r="AH25" s="879">
        <f>①CO2排出量の現状把握!AB35</f>
        <v>250.73955654819719</v>
      </c>
      <c r="AI25" s="879">
        <f>①CO2排出量の現状把握!AC35</f>
        <v>207.18431079595783</v>
      </c>
      <c r="AJ25" s="879">
        <f>①CO2排出量の現状把握!AD35</f>
        <v>262.41212957081166</v>
      </c>
      <c r="AK25" s="879">
        <f>①CO2排出量の現状把握!AE35</f>
        <v>230.06222465091065</v>
      </c>
      <c r="AL25" s="879">
        <f>①CO2排出量の現状把握!AF35</f>
        <v>210.86484795429854</v>
      </c>
      <c r="AM25" s="879">
        <f>①CO2排出量の現状把握!AG35</f>
        <v>200.53065336403671</v>
      </c>
      <c r="AN25" s="879">
        <f>①CO2排出量の現状把握!AH35</f>
        <v>195.35871812523277</v>
      </c>
      <c r="AO25" s="879">
        <f>①CO2排出量の現状把握!AI35</f>
        <v>159.17998350144555</v>
      </c>
      <c r="AP25" s="880">
        <f>①CO2排出量の現状把握!AJ35</f>
        <v>191.05927757242117</v>
      </c>
      <c r="AQ25" s="273"/>
      <c r="AV25" s="70" t="str">
        <f>AW25</f>
        <v>廃棄物原燃料以外</v>
      </c>
      <c r="AW25" s="70" t="str">
        <f>E59</f>
        <v>廃棄物原燃料以外</v>
      </c>
      <c r="AX25" s="287">
        <f t="shared" si="12"/>
        <v>85.299000000000007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136.405</v>
      </c>
      <c r="G26" s="879">
        <f>IFERROR(VLOOKUP(年度マスタ!$K$4&amp;"_"&amp;G$20,データシート1!$A:$BU,MATCH("ba_"&amp;$D26,データシート1!$A$1:$BU$1,0),0),0)</f>
        <v>91.677000000000007</v>
      </c>
      <c r="H26" s="879">
        <f>IFERROR(VLOOKUP(年度マスタ!$K$4&amp;"_"&amp;H$20,データシート1!$A:$BU,MATCH("ba_"&amp;$D26,データシート1!$A$1:$BU$1,0),0),0)</f>
        <v>180.59399999999999</v>
      </c>
      <c r="I26" s="879">
        <f>IFERROR(VLOOKUP(年度マスタ!$K$4&amp;"_"&amp;I$20,データシート1!$A:$BU,MATCH("ba_"&amp;$D26,データシート1!$A$1:$BU$1,0),0),0)</f>
        <v>176.98999999999998</v>
      </c>
      <c r="J26" s="879">
        <f>IFERROR(VLOOKUP(年度マスタ!$K$4&amp;"_"&amp;J$20,データシート1!$A:$BU,MATCH("ba_"&amp;$D26,データシート1!$A$1:$BU$1,0),0),0)</f>
        <v>164.73399999999998</v>
      </c>
      <c r="K26" s="879">
        <f>IFERROR(VLOOKUP(年度マスタ!$K$4&amp;"_"&amp;K$20,データシート1!$A:$BU,MATCH("ba_"&amp;$D26,データシート1!$A$1:$BU$1,0),0),0)</f>
        <v>148.86599999999999</v>
      </c>
      <c r="L26" s="879">
        <f>IFERROR(VLOOKUP(年度マスタ!$K$4&amp;"_"&amp;L$20,データシート1!$A:$BU,MATCH("ba_"&amp;$D26,データシート1!$A$1:$BU$1,0),0),0)</f>
        <v>175.07099999999997</v>
      </c>
      <c r="M26" s="879">
        <f>IFERROR(VLOOKUP(年度マスタ!$K$4&amp;"_"&amp;M$20,データシート1!$A:$BU,MATCH("ba_"&amp;$D26,データシート1!$A$1:$BU$1,0),0),0)</f>
        <v>169.011</v>
      </c>
      <c r="N26" s="879">
        <f>IFERROR(VLOOKUP(年度マスタ!$K$4&amp;"_"&amp;N$20,データシート1!$A:$BU,MATCH("ba_"&amp;$D26,データシート1!$A$1:$BU$1,0),0),0)</f>
        <v>171.28200000000001</v>
      </c>
      <c r="O26" s="879">
        <f>IFERROR(VLOOKUP(年度マスタ!$K$4&amp;"_"&amp;O$20,データシート1!$A:$BU,MATCH("ba_"&amp;$D26,データシート1!$A$1:$BU$1,0),0),0)</f>
        <v>158.596</v>
      </c>
      <c r="P26" s="880">
        <f>IFERROR(VLOOKUP(年度マスタ!$K$4&amp;"_"&amp;P$20,データシート1!$A:$BU,MATCH("ba_"&amp;$D26,データシート1!$A$1:$BU$1,0),0),0)</f>
        <v>159.74700000000004</v>
      </c>
      <c r="Z26" s="273"/>
      <c r="AB26" s="272"/>
      <c r="AC26" s="522"/>
      <c r="AD26" s="410"/>
      <c r="AE26" s="409" t="s">
        <v>184</v>
      </c>
      <c r="AF26" s="881">
        <f>①CO2排出量の現状把握!Z36</f>
        <v>236.58950300218029</v>
      </c>
      <c r="AG26" s="881">
        <f>①CO2排出量の現状把握!AA36</f>
        <v>244.29276507012821</v>
      </c>
      <c r="AH26" s="881">
        <f>①CO2排出量の現状把握!AB36</f>
        <v>203.72447422034071</v>
      </c>
      <c r="AI26" s="881">
        <f>①CO2排出量の現状把握!AC36</f>
        <v>152.8091843327004</v>
      </c>
      <c r="AJ26" s="881">
        <f>①CO2排出量の現状把握!AD36</f>
        <v>201.55577655535649</v>
      </c>
      <c r="AK26" s="881">
        <f>①CO2排出量の現状把握!AE36</f>
        <v>165.31706409889864</v>
      </c>
      <c r="AL26" s="881">
        <f>①CO2排出量の現状把握!AF36</f>
        <v>149.27774752483978</v>
      </c>
      <c r="AM26" s="881">
        <f>①CO2排出量の現状把握!AG36</f>
        <v>142.73860485050318</v>
      </c>
      <c r="AN26" s="881">
        <f>①CO2排出量の現状把握!AH36</f>
        <v>141.08012775935825</v>
      </c>
      <c r="AO26" s="881">
        <f>①CO2排出量の現状把握!AI36</f>
        <v>109.260453436603</v>
      </c>
      <c r="AP26" s="882">
        <f>①CO2排出量の現状把握!AJ36</f>
        <v>134.86709996007059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50.305979195737329</v>
      </c>
      <c r="AG27" s="881">
        <f>①CO2排出量の現状把握!AA37</f>
        <v>49.62329896704076</v>
      </c>
      <c r="AH27" s="881">
        <f>①CO2排出量の現状把握!AB37</f>
        <v>42.791573758089058</v>
      </c>
      <c r="AI27" s="881">
        <f>①CO2排出量の現状把握!AC37</f>
        <v>37.826876972647447</v>
      </c>
      <c r="AJ27" s="881">
        <f>①CO2排出量の現状把握!AD37</f>
        <v>40.229399161702808</v>
      </c>
      <c r="AK27" s="881">
        <f>①CO2排出量の現状把握!AE37</f>
        <v>41.435812156555748</v>
      </c>
      <c r="AL27" s="881">
        <f>①CO2排出量の現状把握!AF37</f>
        <v>42.389563364996548</v>
      </c>
      <c r="AM27" s="881">
        <f>①CO2排出量の現状把握!AG37</f>
        <v>39.851373446099572</v>
      </c>
      <c r="AN27" s="881">
        <f>①CO2排出量の現状把握!AH37</f>
        <v>36.087866761347158</v>
      </c>
      <c r="AO27" s="881">
        <f>①CO2排出量の現状把握!AI37</f>
        <v>35.973768988382062</v>
      </c>
      <c r="AP27" s="882">
        <f>①CO2排出量の現状把握!AJ37</f>
        <v>41.20241672307138</v>
      </c>
      <c r="AQ27" s="273"/>
      <c r="AV27" s="70" t="str">
        <f t="shared" ref="AV27:AV31" si="14">AW27</f>
        <v>N2O</v>
      </c>
      <c r="AW27" s="70" t="str">
        <f t="shared" si="13"/>
        <v>N2O</v>
      </c>
      <c r="AX27" s="287">
        <f t="shared" si="12"/>
        <v>10.787000000000001</v>
      </c>
      <c r="AY27" s="287">
        <f t="shared" ref="AY27:AY31" si="15">AX27</f>
        <v>10.787000000000001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3.75</v>
      </c>
      <c r="BG27" s="952">
        <f t="shared" si="2"/>
        <v>3.75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0.43237160931244345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4.654476362258297</v>
      </c>
      <c r="AG28" s="881">
        <f>①CO2排出量の現状把握!AA38</f>
        <v>4.6081765770304486</v>
      </c>
      <c r="AH28" s="881">
        <f>①CO2排出量の現状把握!AB38</f>
        <v>4.2235085697674224</v>
      </c>
      <c r="AI28" s="881">
        <f>①CO2排出量の現状把握!AC38</f>
        <v>16.548249490609969</v>
      </c>
      <c r="AJ28" s="881">
        <f>①CO2排出量の現状把握!AD38</f>
        <v>20.626953853752369</v>
      </c>
      <c r="AK28" s="881">
        <f>①CO2排出量の現状把握!AE38</f>
        <v>23.30934839545624</v>
      </c>
      <c r="AL28" s="881">
        <f>①CO2排出量の現状把握!AF38</f>
        <v>19.197537064462221</v>
      </c>
      <c r="AM28" s="881">
        <f>①CO2排出量の現状把握!AG38</f>
        <v>17.940675067433961</v>
      </c>
      <c r="AN28" s="881">
        <f>①CO2排出量の現状把握!AH38</f>
        <v>18.190723604527356</v>
      </c>
      <c r="AO28" s="881">
        <f>①CO2排出量の現状把握!AI38</f>
        <v>13.945761076460492</v>
      </c>
      <c r="AP28" s="882">
        <f>①CO2排出量の現状把握!AJ38</f>
        <v>14.989760889279205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826.84841979101714</v>
      </c>
      <c r="AG29" s="883">
        <f>①CO2排出量の現状把握!AA39</f>
        <v>870.60022987687898</v>
      </c>
      <c r="AH29" s="883">
        <f>①CO2排出量の現状把握!AB39</f>
        <v>926.33552550450759</v>
      </c>
      <c r="AI29" s="883">
        <f>①CO2排出量の現状把握!AC39</f>
        <v>859.12294777212571</v>
      </c>
      <c r="AJ29" s="883">
        <f>①CO2排出量の現状把握!AD39</f>
        <v>914.0547617196836</v>
      </c>
      <c r="AK29" s="883">
        <f>①CO2排出量の現状把握!AE39</f>
        <v>704.05782769887242</v>
      </c>
      <c r="AL29" s="883">
        <f>①CO2排出量の現状把握!AF39</f>
        <v>706.34797041421177</v>
      </c>
      <c r="AM29" s="883">
        <f>①CO2排出量の現状把握!AG39</f>
        <v>700.96207836636654</v>
      </c>
      <c r="AN29" s="883">
        <f>①CO2排出量の現状把握!AH39</f>
        <v>678.21205761365297</v>
      </c>
      <c r="AO29" s="883">
        <f>①CO2排出量の現状把握!AI39</f>
        <v>603.98794118252169</v>
      </c>
      <c r="AP29" s="884">
        <f>①CO2排出量の現状把握!AJ39</f>
        <v>660.6251208114362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0.19715872650412519</v>
      </c>
      <c r="AG32" s="461">
        <f t="shared" si="16"/>
        <v>0.16303140068562486</v>
      </c>
      <c r="AH32" s="461">
        <f t="shared" si="16"/>
        <v>0.24799182690278851</v>
      </c>
      <c r="AI32" s="461">
        <f t="shared" si="16"/>
        <v>0.27541311159634091</v>
      </c>
      <c r="AJ32" s="461">
        <f t="shared" si="16"/>
        <v>0.23255903079421436</v>
      </c>
      <c r="AK32" s="461">
        <f t="shared" si="16"/>
        <v>0.28049285457570755</v>
      </c>
      <c r="AL32" s="461">
        <f t="shared" si="16"/>
        <v>0.31125818815726375</v>
      </c>
      <c r="AM32" s="461">
        <f t="shared" si="16"/>
        <v>0.30698195366345038</v>
      </c>
      <c r="AN32" s="461">
        <f t="shared" si="16"/>
        <v>0.31320759301795031</v>
      </c>
      <c r="AO32" s="461">
        <f t="shared" si="16"/>
        <v>0.32136177644200759</v>
      </c>
      <c r="AP32" s="461">
        <f t="shared" si="16"/>
        <v>0.30912037428369316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0.28844799160773116</v>
      </c>
      <c r="AG33" s="458">
        <f t="shared" ref="AG33:AP33" si="17">IFERROR(IF(G22/AG25&gt;1,1,G22/AG25),0)</f>
        <v>0.33138682405309</v>
      </c>
      <c r="AH33" s="458">
        <f t="shared" si="17"/>
        <v>0.44393075242040558</v>
      </c>
      <c r="AI33" s="458">
        <f t="shared" si="17"/>
        <v>0.56319418952005185</v>
      </c>
      <c r="AJ33" s="458">
        <f t="shared" si="17"/>
        <v>0.41485887172232699</v>
      </c>
      <c r="AK33" s="458">
        <f t="shared" si="17"/>
        <v>0.49181476955500752</v>
      </c>
      <c r="AL33" s="458">
        <f t="shared" si="17"/>
        <v>0.52364820913124166</v>
      </c>
      <c r="AM33" s="458">
        <f t="shared" si="17"/>
        <v>0.53722958656315101</v>
      </c>
      <c r="AN33" s="458">
        <f>IFERROR(IF(N22/AN25&gt;1,1,N22/AN25),0)</f>
        <v>0.52379029194081983</v>
      </c>
      <c r="AO33" s="458">
        <f t="shared" si="17"/>
        <v>0.54439633736494919</v>
      </c>
      <c r="AP33" s="458">
        <f t="shared" si="17"/>
        <v>0.54185277634978168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0.35545533057409145</v>
      </c>
      <c r="AG34" s="459">
        <f t="shared" ref="AG34:AP36" si="18">IFERROR(IF(G23/AG26&gt;1,1,G23/AG26),0)</f>
        <v>0.40495263939397225</v>
      </c>
      <c r="AH34" s="459">
        <f t="shared" si="18"/>
        <v>0.54638010688696259</v>
      </c>
      <c r="AI34" s="459">
        <f t="shared" si="18"/>
        <v>0.7635993903740117</v>
      </c>
      <c r="AJ34" s="459">
        <f t="shared" si="18"/>
        <v>0.54011848164570442</v>
      </c>
      <c r="AK34" s="459">
        <f t="shared" si="18"/>
        <v>0.68443025296112669</v>
      </c>
      <c r="AL34" s="459">
        <f t="shared" si="18"/>
        <v>0.73968827793054892</v>
      </c>
      <c r="AM34" s="459">
        <f t="shared" si="18"/>
        <v>0.75474326033123074</v>
      </c>
      <c r="AN34" s="459">
        <f t="shared" si="18"/>
        <v>0.7253112229565043</v>
      </c>
      <c r="AO34" s="459">
        <f t="shared" si="18"/>
        <v>0.7931231957615994</v>
      </c>
      <c r="AP34" s="459">
        <f t="shared" si="18"/>
        <v>0.76761493374329548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0.164969777694533</v>
      </c>
      <c r="AG37" s="460">
        <f t="shared" ref="AG37:AP37" si="21">IFERROR(IF(G26/AG29&gt;1,1,G26/AG29),0)</f>
        <v>0.10530321134071495</v>
      </c>
      <c r="AH37" s="460">
        <f t="shared" si="21"/>
        <v>0.19495527811226238</v>
      </c>
      <c r="AI37" s="460">
        <f t="shared" si="21"/>
        <v>0.20601242285399285</v>
      </c>
      <c r="AJ37" s="460">
        <f t="shared" si="21"/>
        <v>0.18022333770251672</v>
      </c>
      <c r="AK37" s="460">
        <f t="shared" si="21"/>
        <v>0.21144001833848</v>
      </c>
      <c r="AL37" s="460">
        <f t="shared" si="21"/>
        <v>0.24785375952497751</v>
      </c>
      <c r="AM37" s="460">
        <f t="shared" si="21"/>
        <v>0.24111290070625518</v>
      </c>
      <c r="AN37" s="460">
        <f t="shared" si="21"/>
        <v>0.25254932889673232</v>
      </c>
      <c r="AO37" s="460">
        <f t="shared" si="21"/>
        <v>0.26258140135958974</v>
      </c>
      <c r="AP37" s="460">
        <f t="shared" si="21"/>
        <v>0.24181187630858653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39.759</v>
      </c>
      <c r="BG40" s="952">
        <f t="shared" ref="BG40:BG51" si="22">BF40/BE40</f>
        <v>19.8795</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2.011482698819882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23.414999999999999</v>
      </c>
      <c r="BG43" s="952">
        <f t="shared" si="22"/>
        <v>7.8049999999999997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1.8943079677523826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2.7349999999999999</v>
      </c>
      <c r="BG45" s="952">
        <f t="shared" si="22"/>
        <v>2.7349999999999999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0.50710247629246763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4.1440000000000001</v>
      </c>
      <c r="BG49" s="952">
        <f t="shared" si="22"/>
        <v>4.1440000000000001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0.48526122771753283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85.299000000000007</v>
      </c>
      <c r="BG52" s="952">
        <f t="shared" ref="BG52" si="26">BF52/BE52</f>
        <v>85.299000000000007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3.1984260886778624</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4.3949999999999996</v>
      </c>
      <c r="BG53" s="952">
        <f t="shared" ref="BG53:BG63" si="29">BF53/BE53</f>
        <v>4.3949999999999996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0.94902739986797735</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220.50199999999998</v>
      </c>
      <c r="G55" s="885">
        <f t="shared" ref="G55:P55" si="32">SUM(G56,G57,G60,G61,G62,G63,G64,G65,)</f>
        <v>190.60399999999998</v>
      </c>
      <c r="H55" s="885">
        <f t="shared" si="32"/>
        <v>291.90500000000003</v>
      </c>
      <c r="I55" s="885">
        <f t="shared" si="32"/>
        <v>293.67500000000001</v>
      </c>
      <c r="J55" s="885">
        <f t="shared" si="32"/>
        <v>273.59800000000001</v>
      </c>
      <c r="K55" s="885">
        <f t="shared" si="32"/>
        <v>262.01400000000001</v>
      </c>
      <c r="L55" s="885">
        <f t="shared" si="32"/>
        <v>285.49</v>
      </c>
      <c r="M55" s="885">
        <f t="shared" si="32"/>
        <v>276.74200000000002</v>
      </c>
      <c r="N55" s="885">
        <f t="shared" si="32"/>
        <v>273.60899999999998</v>
      </c>
      <c r="O55" s="885">
        <f t="shared" si="32"/>
        <v>245.25300000000001</v>
      </c>
      <c r="P55" s="886">
        <f t="shared" si="32"/>
        <v>263.27300000000002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155.40199999999999</v>
      </c>
      <c r="G56" s="887">
        <f>IFERROR(VLOOKUP(年度マスタ!$K$4&amp;"_"&amp;G$54,データシート1!$A:$CE,MATCH("bc_"&amp;$C56,データシート1!$A$1:$CE$1,0),0),0)</f>
        <v>175.22499999999999</v>
      </c>
      <c r="H56" s="887">
        <f>IFERROR(VLOOKUP(年度マスタ!$K$4&amp;"_"&amp;H$54,データシート1!$A:$CE,MATCH("bc_"&amp;$C56,データシート1!$A$1:$CE$1,0),0),0)</f>
        <v>198.00800000000001</v>
      </c>
      <c r="I56" s="887">
        <f>IFERROR(VLOOKUP(年度マスタ!$K$4&amp;"_"&amp;I$54,データシート1!$A:$CE,MATCH("bc_"&amp;$C56,データシート1!$A$1:$CE$1,0),0),0)</f>
        <v>198.68199999999999</v>
      </c>
      <c r="J56" s="887">
        <f>IFERROR(VLOOKUP(年度マスタ!$K$4&amp;"_"&amp;J$54,データシート1!$A:$CE,MATCH("bc_"&amp;$C56,データシート1!$A$1:$CE$1,0),0),0)</f>
        <v>185.88399999999999</v>
      </c>
      <c r="K56" s="887">
        <f>IFERROR(VLOOKUP(年度マスタ!$K$4&amp;"_"&amp;K$54,データシート1!$A:$CE,MATCH("bc_"&amp;$C56,データシート1!$A$1:$CE$1,0),0),0)</f>
        <v>183.12700000000001</v>
      </c>
      <c r="L56" s="887">
        <f>IFERROR(VLOOKUP(年度マスタ!$K$4&amp;"_"&amp;L$54,データシート1!$A:$CE,MATCH("bc_"&amp;$C56,データシート1!$A$1:$CE$1,0),0),0)</f>
        <v>178.245</v>
      </c>
      <c r="M56" s="887">
        <f>IFERROR(VLOOKUP(年度マスタ!$K$4&amp;"_"&amp;M$54,データシート1!$A:$CE,MATCH("bc_"&amp;$C56,データシート1!$A$1:$CE$1,0),0),0)</f>
        <v>179.17599999999999</v>
      </c>
      <c r="N56" s="887">
        <f>IFERROR(VLOOKUP(年度マスタ!$K$4&amp;"_"&amp;N$54,データシート1!$A:$CE,MATCH("bc_"&amp;$C56,データシート1!$A$1:$CE$1,0),0),0)</f>
        <v>165.696</v>
      </c>
      <c r="O56" s="887">
        <f>IFERROR(VLOOKUP(年度マスタ!$K$4&amp;"_"&amp;O$54,データシート1!$A:$CE,MATCH("bc_"&amp;$C56,データシート1!$A$1:$CE$1,0),0),0)</f>
        <v>149.47300000000001</v>
      </c>
      <c r="P56" s="888">
        <f>IFERROR(VLOOKUP(年度マスタ!$K$4&amp;"_"&amp;P$54,データシート1!$A:$CE,MATCH("bc_"&amp;$C56,データシート1!$A$1:$CE$1,0),0),0)</f>
        <v>167.18700000000001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65.099999999999994</v>
      </c>
      <c r="G57" s="887">
        <f t="shared" ref="G57:J57" si="34">SUM(G58:G59)</f>
        <v>0</v>
      </c>
      <c r="H57" s="887">
        <f t="shared" si="34"/>
        <v>80.662000000000006</v>
      </c>
      <c r="I57" s="887">
        <f t="shared" si="34"/>
        <v>82.623000000000005</v>
      </c>
      <c r="J57" s="887">
        <f t="shared" si="34"/>
        <v>80.438000000000002</v>
      </c>
      <c r="K57" s="887">
        <f t="shared" ref="K57:O57" si="35">SUM(K58:K59)</f>
        <v>78.887</v>
      </c>
      <c r="L57" s="887">
        <f t="shared" si="35"/>
        <v>98.317999999999998</v>
      </c>
      <c r="M57" s="887">
        <f t="shared" si="35"/>
        <v>87.66</v>
      </c>
      <c r="N57" s="887">
        <f t="shared" si="35"/>
        <v>97.61</v>
      </c>
      <c r="O57" s="887">
        <f t="shared" si="35"/>
        <v>88.346000000000004</v>
      </c>
      <c r="P57" s="888">
        <f>SUM(P58:P59)</f>
        <v>85.299000000000007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65.099999999999994</v>
      </c>
      <c r="G59" s="889">
        <f>IFERROR(VLOOKUP(年度マスタ!$K$4&amp;"_"&amp;G$54,データシート1!$A:$CE,MATCH("bc_"&amp;$C59,データシート1!$A$1:$CE$1,0),0),0)</f>
        <v>0</v>
      </c>
      <c r="H59" s="889">
        <f>IFERROR(VLOOKUP(年度マスタ!$K$4&amp;"_"&amp;H$54,データシート1!$A:$CE,MATCH("bc_"&amp;$C59,データシート1!$A$1:$CE$1,0),0),0)</f>
        <v>80.662000000000006</v>
      </c>
      <c r="I59" s="889">
        <f>IFERROR(VLOOKUP(年度マスタ!$K$4&amp;"_"&amp;I$54,データシート1!$A:$CE,MATCH("bc_"&amp;$C59,データシート1!$A$1:$CE$1,0),0),0)</f>
        <v>82.623000000000005</v>
      </c>
      <c r="J59" s="889">
        <f>IFERROR(VLOOKUP(年度マスタ!$K$4&amp;"_"&amp;J$54,データシート1!$A:$CE,MATCH("bc_"&amp;$C59,データシート1!$A$1:$CE$1,0),0),0)</f>
        <v>80.438000000000002</v>
      </c>
      <c r="K59" s="889">
        <f>IFERROR(VLOOKUP(年度マスタ!$K$4&amp;"_"&amp;K$54,データシート1!$A:$CE,MATCH("bc_"&amp;$C59,データシート1!$A$1:$CE$1,0),0),0)</f>
        <v>78.887</v>
      </c>
      <c r="L59" s="889">
        <f>IFERROR(VLOOKUP(年度マスタ!$K$4&amp;"_"&amp;L$54,データシート1!$A:$CE,MATCH("bc_"&amp;$C59,データシート1!$A$1:$CE$1,0),0),0)</f>
        <v>98.317999999999998</v>
      </c>
      <c r="M59" s="889">
        <f>IFERROR(VLOOKUP(年度マスタ!$K$4&amp;"_"&amp;M$54,データシート1!$A:$CE,MATCH("bc_"&amp;$C59,データシート1!$A$1:$CE$1,0),0),0)</f>
        <v>87.66</v>
      </c>
      <c r="N59" s="889">
        <f>IFERROR(VLOOKUP(年度マスタ!$K$4&amp;"_"&amp;N$54,データシート1!$A:$CE,MATCH("bc_"&amp;$C59,データシート1!$A$1:$CE$1,0),0),0)</f>
        <v>97.61</v>
      </c>
      <c r="O59" s="889">
        <f>IFERROR(VLOOKUP(年度マスタ!$K$4&amp;"_"&amp;O$54,データシート1!$A:$CE,MATCH("bc_"&amp;$C59,データシート1!$A$1:$CE$1,0),0),0)</f>
        <v>88.346000000000004</v>
      </c>
      <c r="P59" s="890">
        <f>IFERROR(VLOOKUP(年度マスタ!$K$4&amp;"_"&amp;P$54,データシート1!$A:$CE,MATCH("bc_"&amp;$C59,データシート1!$A$1:$CE$1,0),0),0)</f>
        <v>85.299000000000007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15.379</v>
      </c>
      <c r="H61" s="887">
        <f>IFERROR(VLOOKUP(年度マスタ!$K$4&amp;"_"&amp;H$54,データシート1!$A:$CE,MATCH("bc_"&amp;$C61,データシート1!$A$1:$CE$1,0),0),0)</f>
        <v>13.234999999999999</v>
      </c>
      <c r="I61" s="887">
        <f>IFERROR(VLOOKUP(年度マスタ!$K$4&amp;"_"&amp;I$54,データシート1!$A:$CE,MATCH("bc_"&amp;$C61,データシート1!$A$1:$CE$1,0),0),0)</f>
        <v>12.37</v>
      </c>
      <c r="J61" s="887">
        <f>IFERROR(VLOOKUP(年度マスタ!$K$4&amp;"_"&amp;J$54,データシート1!$A:$CE,MATCH("bc_"&amp;$C61,データシート1!$A$1:$CE$1,0),0),0)</f>
        <v>7.2759999999999998</v>
      </c>
      <c r="K61" s="887">
        <f>IFERROR(VLOOKUP(年度マスタ!$K$4&amp;"_"&amp;K$54,データシート1!$A:$CE,MATCH("bc_"&amp;$C61,データシート1!$A$1:$CE$1,0),0),0)</f>
        <v>0</v>
      </c>
      <c r="L61" s="887">
        <f>IFERROR(VLOOKUP(年度マスタ!$K$4&amp;"_"&amp;L$54,データシート1!$A:$CE,MATCH("bc_"&amp;$C61,データシート1!$A$1:$CE$1,0),0),0)</f>
        <v>8.9269999999999996</v>
      </c>
      <c r="M61" s="887">
        <f>IFERROR(VLOOKUP(年度マスタ!$K$4&amp;"_"&amp;M$54,データシート1!$A:$CE,MATCH("bc_"&amp;$C61,データシート1!$A$1:$CE$1,0),0),0)</f>
        <v>9.9060000000000006</v>
      </c>
      <c r="N61" s="887">
        <f>IFERROR(VLOOKUP(年度マスタ!$K$4&amp;"_"&amp;N$54,データシート1!$A:$CE,MATCH("bc_"&amp;$C61,データシート1!$A$1:$CE$1,0),0),0)</f>
        <v>10.303000000000001</v>
      </c>
      <c r="O61" s="887">
        <f>IFERROR(VLOOKUP(年度マスタ!$K$4&amp;"_"&amp;O$54,データシート1!$A:$CE,MATCH("bc_"&amp;$C61,データシート1!$A$1:$CE$1,0),0),0)</f>
        <v>7.4340000000000002</v>
      </c>
      <c r="P61" s="888">
        <f>IFERROR(VLOOKUP(年度マスタ!$K$4&amp;"_"&amp;P$54,データシート1!$A:$CE,MATCH("bc_"&amp;$C61,データシート1!$A$1:$CE$1,0),0),0)</f>
        <v>10.787000000000001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足立区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2272</v>
      </c>
      <c r="AE4" s="1118" t="s">
        <v>2273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2271</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18139</v>
      </c>
      <c r="K6" s="619">
        <f>VLOOKUP(年度マスタ!$K$4&amp;"_"&amp;K$5,データシート1!$A:$BT,MATCH("cb_"&amp;$G6,データシート1!$A$1:$BT$1,0),0)</f>
        <v>19484.099999999999</v>
      </c>
      <c r="L6" s="619">
        <f>VLOOKUP(年度マスタ!$K$4&amp;"_"&amp;L$5,データシート1!$A:$BT,MATCH("cb_"&amp;$G6,データシート1!$A$1:$BT$1,0),0)</f>
        <v>20286.099999999999</v>
      </c>
      <c r="M6" s="619">
        <f>VLOOKUP(年度マスタ!$K$4&amp;"_"&amp;M$5,データシート1!$A:$BT,MATCH("cb_"&amp;$G6,データシート1!$A$1:$BT$1,0),0)</f>
        <v>21330.199999999979</v>
      </c>
      <c r="N6" s="619">
        <f>VLOOKUP(年度マスタ!$K$4&amp;"_"&amp;N$5,データシート1!$A:$BT,MATCH("cb_"&amp;$G6,データシート1!$A$1:$BT$1,0),0)</f>
        <v>22492.59999999998</v>
      </c>
      <c r="O6" s="619">
        <f>VLOOKUP(年度マスタ!$K$4&amp;"_"&amp;O$5,データシート1!$A:$BT,MATCH("cb_"&amp;$G6,データシート1!$A$1:$BT$1,0),0)</f>
        <v>23681.399999999911</v>
      </c>
      <c r="P6" s="619">
        <f>VLOOKUP(年度マスタ!$K$4&amp;"_"&amp;P$5,データシート1!$A:$BT,MATCH("cb_"&amp;$G6,データシート1!$A$1:$BT$1,0),0)</f>
        <v>24802.099999999911</v>
      </c>
      <c r="Q6" s="619">
        <f>VLOOKUP(年度マスタ!$K$4&amp;"_"&amp;Q$5,データシート1!$A:$BT,MATCH("cb_"&amp;$G6,データシート1!$A$1:$BT$1,0),0)</f>
        <v>26719.999999999905</v>
      </c>
      <c r="R6" s="633">
        <f>VLOOKUP(年度マスタ!$K$4&amp;"_"&amp;R$5,データシート1!$A:$BT,MATCH("cb_"&amp;$G6,データシート1!$A$1:$BT$1,0),0)</f>
        <v>29766.09999999998</v>
      </c>
      <c r="S6" s="568"/>
      <c r="T6" s="190"/>
      <c r="U6" s="581"/>
      <c r="V6" s="195"/>
      <c r="W6" s="195"/>
      <c r="X6" s="195"/>
      <c r="Y6" s="196" t="s">
        <v>372</v>
      </c>
      <c r="Z6" s="663" t="s">
        <v>373</v>
      </c>
      <c r="AA6" s="663"/>
      <c r="AB6" s="663"/>
      <c r="AC6" s="664">
        <f>SUM(AC7:AC8)</f>
        <v>909336</v>
      </c>
      <c r="AD6" s="664">
        <f>SUM(AD7:AD8)</f>
        <v>1218579.9750000001</v>
      </c>
      <c r="AE6" s="665">
        <f>$AD6*3600/100000000</f>
        <v>43.868879100000001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5224.5</v>
      </c>
      <c r="K7" s="617">
        <f>VLOOKUP(年度マスタ!$K$4&amp;"_"&amp;K$5,データシート1!$A:$BT,MATCH("cb_"&amp;$G7,データシート1!$A$1:$BT$1,0),0)</f>
        <v>5909.6</v>
      </c>
      <c r="L7" s="617">
        <f>VLOOKUP(年度マスタ!$K$4&amp;"_"&amp;L$5,データシート1!$A:$BT,MATCH("cb_"&amp;$G7,データシート1!$A$1:$BT$1,0),0)</f>
        <v>6320.8000000000038</v>
      </c>
      <c r="M7" s="617">
        <f>VLOOKUP(年度マスタ!$K$4&amp;"_"&amp;M$5,データシート1!$A:$BT,MATCH("cb_"&amp;$G7,データシート1!$A$1:$BT$1,0),0)</f>
        <v>6845.8</v>
      </c>
      <c r="N7" s="617">
        <f>VLOOKUP(年度マスタ!$K$4&amp;"_"&amp;N$5,データシート1!$A:$BT,MATCH("cb_"&amp;$G7,データシート1!$A$1:$BT$1,0),0)</f>
        <v>7050.2000000000016</v>
      </c>
      <c r="O7" s="617">
        <f>VLOOKUP(年度マスタ!$K$4&amp;"_"&amp;O$5,データシート1!$A:$BT,MATCH("cb_"&amp;$G7,データシート1!$A$1:$BT$1,0),0)</f>
        <v>7124.6</v>
      </c>
      <c r="P7" s="617">
        <f>VLOOKUP(年度マスタ!$K$4&amp;"_"&amp;P$5,データシート1!$A:$BT,MATCH("cb_"&amp;$G7,データシート1!$A$1:$BT$1,0),0)</f>
        <v>7134.6</v>
      </c>
      <c r="Q7" s="617">
        <f>VLOOKUP(年度マスタ!$K$4&amp;"_"&amp;Q$5,データシート1!$A:$BT,MATCH("cb_"&amp;$G7,データシート1!$A$1:$BT$1,0),0)</f>
        <v>7172.6</v>
      </c>
      <c r="R7" s="634">
        <f>VLOOKUP(年度マスタ!$K$4&amp;"_"&amp;R$5,データシート1!$A:$BT,MATCH("cb_"&amp;$G7,データシート1!$A$1:$BT$1,0),0)</f>
        <v>7189.5</v>
      </c>
      <c r="S7" s="568"/>
      <c r="T7" s="190"/>
      <c r="U7" s="581"/>
      <c r="V7" s="195"/>
      <c r="W7" s="195"/>
      <c r="X7" s="195"/>
      <c r="Y7" s="196" t="s">
        <v>375</v>
      </c>
      <c r="Z7" s="212" t="s">
        <v>376</v>
      </c>
      <c r="AA7" s="212"/>
      <c r="AB7" s="212"/>
      <c r="AC7" s="1022">
        <f>VLOOKUP(年度マスタ!$K$4&amp;"_"&amp;年度マスタ!$K$9,データシート3!A:AB,MATCH("ea_"&amp;$Y7&amp;"_設備",データシート3!$A$1:$AB$1,0),0)</f>
        <v>909295</v>
      </c>
      <c r="AD7" s="1022">
        <f>VLOOKUP(年度マスタ!$K$4&amp;"_"&amp;年度マスタ!$K$9,データシート3!A:AB,MATCH("ea_"&amp;$Y7&amp;"_年間発電",データシート3!$A$1:$AB$1,0),0)/10^3</f>
        <v>1218525.598</v>
      </c>
      <c r="AE7" s="554">
        <f t="shared" ref="AE7:AE16" si="0">$AD7*3600/100000000</f>
        <v>43.866921527999999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v>
      </c>
      <c r="AD8" s="1022">
        <f>VLOOKUP(年度マスタ!$K$4&amp;"_"&amp;年度マスタ!$K$9,データシート3!A:AB,MATCH("ea_"&amp;$Y8&amp;"_年間発電",データシート3!$A$1:$AB$1,0),0)/10^3</f>
        <v>54.377000000000002</v>
      </c>
      <c r="AE8" s="554">
        <f t="shared" si="0"/>
        <v>1.9575720000000003E-3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49.9</v>
      </c>
      <c r="O9" s="617">
        <f>VLOOKUP(年度マスタ!$K$4&amp;"_"&amp;O$5,データシート1!$A:$BT,MATCH("cb_"&amp;$G9,データシート1!$A$1:$BT$1,0),0)</f>
        <v>49.9</v>
      </c>
      <c r="P9" s="617">
        <f>VLOOKUP(年度マスタ!$K$4&amp;"_"&amp;P$5,データシート1!$A:$BT,MATCH("cb_"&amp;$G9,データシート1!$A$1:$BT$1,0),0)</f>
        <v>49.9</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8424</v>
      </c>
      <c r="K11" s="654">
        <f>VLOOKUP(年度マスタ!$K$4&amp;"_"&amp;K$5,データシート1!$A:$BT,MATCH("cb_"&amp;$G11,データシート1!$A$1:$BT$1,0),0)</f>
        <v>8424</v>
      </c>
      <c r="L11" s="654">
        <f>VLOOKUP(年度マスタ!$K$4&amp;"_"&amp;L$5,データシート1!$A:$BT,MATCH("cb_"&amp;$G11,データシート1!$A$1:$BT$1,0),0)</f>
        <v>8424</v>
      </c>
      <c r="M11" s="654">
        <f>VLOOKUP(年度マスタ!$K$4&amp;"_"&amp;M$5,データシート1!$A:$BT,MATCH("cb_"&amp;$G11,データシート1!$A$1:$BT$1,0),0)</f>
        <v>8424</v>
      </c>
      <c r="N11" s="654">
        <f>VLOOKUP(年度マスタ!$K$4&amp;"_"&amp;N$5,データシート1!$A:$BT,MATCH("cb_"&amp;$G11,データシート1!$A$1:$BT$1,0),0)</f>
        <v>8424</v>
      </c>
      <c r="O11" s="654">
        <f>VLOOKUP(年度マスタ!$K$4&amp;"_"&amp;O$5,データシート1!$A:$BT,MATCH("cb_"&amp;$G11,データシート1!$A$1:$BT$1,0),0)</f>
        <v>8424</v>
      </c>
      <c r="P11" s="654">
        <f>VLOOKUP(年度マスタ!$K$4&amp;"_"&amp;P$5,データシート1!$A:$BT,MATCH("cb_"&amp;$G11,データシート1!$A$1:$BT$1,0),0)</f>
        <v>8424</v>
      </c>
      <c r="Q11" s="654">
        <f>VLOOKUP(年度マスタ!$K$4&amp;"_"&amp;Q$5,データシート1!$A:$BT,MATCH("cb_"&amp;$G11,データシート1!$A$1:$BT$1,0),0)</f>
        <v>8424</v>
      </c>
      <c r="R11" s="655">
        <f>VLOOKUP(年度マスタ!$K$4&amp;"_"&amp;R$5,データシート1!$A:$BT,MATCH("cb_"&amp;$G11,データシート1!$A$1:$BT$1,0),0)</f>
        <v>8424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31787.5</v>
      </c>
      <c r="K12" s="651">
        <f t="shared" ref="K12:Q12" si="1">SUM(K6:K11)</f>
        <v>33817.699999999997</v>
      </c>
      <c r="L12" s="651">
        <f t="shared" si="1"/>
        <v>35030.9</v>
      </c>
      <c r="M12" s="651">
        <f t="shared" si="1"/>
        <v>36599.999999999978</v>
      </c>
      <c r="N12" s="651">
        <f t="shared" si="1"/>
        <v>38016.699999999983</v>
      </c>
      <c r="O12" s="651">
        <f t="shared" si="1"/>
        <v>39279.899999999914</v>
      </c>
      <c r="P12" s="651">
        <f t="shared" si="1"/>
        <v>40410.599999999911</v>
      </c>
      <c r="Q12" s="651">
        <f t="shared" si="1"/>
        <v>42366.499999999905</v>
      </c>
      <c r="R12" s="652">
        <f t="shared" ref="R12" si="2">SUM(R6:R11)</f>
        <v>45429.499999999978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2276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26.858953110000002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121.89327541999999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21768.976679999996</v>
      </c>
      <c r="K19" s="615">
        <f>K6*別紙!$C5/100*別紙!$E5/10^3</f>
        <v>23383.258092</v>
      </c>
      <c r="L19" s="615">
        <f>L6*別紙!$C5/100*別紙!$E5/10^3</f>
        <v>24345.754331999993</v>
      </c>
      <c r="M19" s="615">
        <f>M6*別紙!$C5/100*別紙!$E5/10^3</f>
        <v>25598.79962399997</v>
      </c>
      <c r="N19" s="615">
        <f>N6*別紙!$C5/100*別紙!$E5/10^3</f>
        <v>26993.819111999972</v>
      </c>
      <c r="O19" s="615">
        <f>O6*別紙!$C5/100*別紙!$E5/10^3</f>
        <v>28420.52176799989</v>
      </c>
      <c r="P19" s="615">
        <f>P6*別紙!$C5/100*別紙!$E5/10^3</f>
        <v>29765.496251999888</v>
      </c>
      <c r="Q19" s="615">
        <f>Q6*別紙!$C5/100*別紙!$E5/10^3</f>
        <v>32067.206399999883</v>
      </c>
      <c r="R19" s="639">
        <f>R6*別紙!$C5/100*別紙!$E5/10^3</f>
        <v>35722.891931999977</v>
      </c>
      <c r="S19" s="572"/>
      <c r="T19" s="191"/>
      <c r="U19" s="588"/>
      <c r="W19" s="201"/>
      <c r="X19" s="201"/>
      <c r="Y19" s="173"/>
      <c r="Z19" s="628" t="s">
        <v>389</v>
      </c>
      <c r="AA19" s="671"/>
      <c r="AB19" s="672"/>
      <c r="AC19" s="673">
        <f>SUM($AC$6,$AC$9,$AC$10,$AC$13)</f>
        <v>909336</v>
      </c>
      <c r="AD19" s="673">
        <f>SUM($AD$6,$AD$9,$AD$10,$AD$13)</f>
        <v>1218579.9750000001</v>
      </c>
      <c r="AE19" s="674">
        <f>SUM($AE$6,$AE$9,$AE$10,$AE$13,$AE$17,$AE$18)</f>
        <v>192.62110762999998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2271</v>
      </c>
      <c r="D20" s="171"/>
      <c r="E20" s="172"/>
      <c r="F20" s="171"/>
      <c r="G20" s="622" t="s">
        <v>374</v>
      </c>
      <c r="H20" s="623"/>
      <c r="I20" s="642"/>
      <c r="J20" s="640">
        <f>J7*別紙!$C6/100*別紙!$E6/10^3</f>
        <v>6910.7596199999998</v>
      </c>
      <c r="K20" s="617">
        <f>K7*別紙!$C6/100*別紙!$E6/10^3</f>
        <v>7816.9824960000005</v>
      </c>
      <c r="L20" s="617">
        <f>L7*別紙!$C6/100*別紙!$E6/10^3</f>
        <v>8360.9014080000052</v>
      </c>
      <c r="M20" s="617">
        <f>M7*別紙!$C6/100*別紙!$E6/10^3</f>
        <v>9055.3504080000002</v>
      </c>
      <c r="N20" s="617">
        <f>N7*別紙!$C6/100*別紙!$E6/10^3</f>
        <v>9325.7225520000011</v>
      </c>
      <c r="O20" s="617">
        <f>O7*別紙!$C6/100*別紙!$E6/10^3</f>
        <v>9424.1358960000016</v>
      </c>
      <c r="P20" s="617">
        <f>P7*別紙!$C6/100*別紙!$E6/10^3</f>
        <v>9437.3634960000018</v>
      </c>
      <c r="Q20" s="617">
        <f>Q7*別紙!$C6/100*別紙!$E6/10^3</f>
        <v>9487.6283760000024</v>
      </c>
      <c r="R20" s="634">
        <f>R7*別紙!$C6/100*別紙!$E6/10^3</f>
        <v>9509.9830199999997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262.27440000000001</v>
      </c>
      <c r="O22" s="617">
        <f>O9*別紙!$C8/100*別紙!$E8/10^3</f>
        <v>262.27440000000001</v>
      </c>
      <c r="P22" s="617">
        <f>P9*別紙!$C8/100*別紙!$E8/10^3</f>
        <v>262.27440000000001</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59035.392</v>
      </c>
      <c r="K24" s="654">
        <f>K11*別紙!$C10/100*別紙!$E10/10^3</f>
        <v>59035.392</v>
      </c>
      <c r="L24" s="654">
        <f>L11*別紙!$C10/100*別紙!$E10/10^3</f>
        <v>59035.392</v>
      </c>
      <c r="M24" s="654">
        <f>M11*別紙!$C10/100*別紙!$E10/10^3</f>
        <v>59035.392</v>
      </c>
      <c r="N24" s="654">
        <f>N11*別紙!$C10/100*別紙!$E10/10^3</f>
        <v>59035.392</v>
      </c>
      <c r="O24" s="654">
        <f>O11*別紙!$C10/100*別紙!$E10/10^3</f>
        <v>59035.392</v>
      </c>
      <c r="P24" s="654">
        <f>P11*別紙!$C10/100*別紙!$E10/10^3</f>
        <v>59035.392</v>
      </c>
      <c r="Q24" s="654">
        <f>Q11*別紙!$C10/100*別紙!$E10/10^3</f>
        <v>59035.392</v>
      </c>
      <c r="R24" s="655">
        <f>R11*別紙!$C10/100*別紙!$E10/10^3</f>
        <v>59035.392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87715.128299999997</v>
      </c>
      <c r="K25" s="657">
        <f t="shared" si="3"/>
        <v>90235.632588000008</v>
      </c>
      <c r="L25" s="657">
        <f t="shared" si="3"/>
        <v>91742.047739999995</v>
      </c>
      <c r="M25" s="657">
        <f t="shared" si="3"/>
        <v>93689.542031999968</v>
      </c>
      <c r="N25" s="657">
        <f t="shared" si="3"/>
        <v>95617.208063999977</v>
      </c>
      <c r="O25" s="657">
        <f t="shared" si="3"/>
        <v>97142.324063999898</v>
      </c>
      <c r="P25" s="657">
        <f t="shared" si="3"/>
        <v>98500.526147999888</v>
      </c>
      <c r="Q25" s="657">
        <f t="shared" si="3"/>
        <v>100852.50117599989</v>
      </c>
      <c r="R25" s="658">
        <f t="shared" ref="R25" si="4">SUM(R19:R24)</f>
        <v>104530.54135199997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2814774.2998867151</v>
      </c>
      <c r="K26" s="654">
        <f>(VLOOKUP(年度マスタ!$K$4&amp;"_"&amp;K$18,データシート1!$A:$BT,MATCH("da_合計",データシート1!$A$1:$BT$1,0),0))/10^3</f>
        <v>2633869.6978069665</v>
      </c>
      <c r="L26" s="654">
        <f>(VLOOKUP(年度マスタ!$K$4&amp;"_"&amp;L$18,データシート1!$A:$BT,MATCH("da_合計",データシート1!$A$1:$BT$1,0),0))/10^3</f>
        <v>2785954.1841454818</v>
      </c>
      <c r="M26" s="654">
        <f>(VLOOKUP(年度マスタ!$K$4&amp;"_"&amp;M$18,データシート1!$A:$BT,MATCH("da_合計",データシート1!$A$1:$BT$1,0),0))/10^3</f>
        <v>2655100.5651229573</v>
      </c>
      <c r="N26" s="654">
        <f>(VLOOKUP(年度マスタ!$K$4&amp;"_"&amp;N$18,データシート1!$A:$BT,MATCH("da_合計",データシート1!$A$1:$BT$1,0),0))/10^3</f>
        <v>2658455.6033612266</v>
      </c>
      <c r="O26" s="654">
        <f>(VLOOKUP(年度マスタ!$K$4&amp;"_"&amp;O$18,データシート1!$A:$BT,MATCH("da_合計",データシート1!$A$1:$BT$1,0),0))/10^3</f>
        <v>2555990.0791111551</v>
      </c>
      <c r="P26" s="654">
        <f>(VLOOKUP(年度マスタ!$K$4&amp;"_"&amp;P$18,データシート1!$A:$BT,MATCH("da_合計",データシート1!$A$1:$BT$1,0),0))/10^3</f>
        <v>2641927.6911890195</v>
      </c>
      <c r="Q26" s="654">
        <f>(VLOOKUP(年度マスタ!$K$4&amp;"_"&amp;Q$18,データシート1!$A:$BT,MATCH("da_合計",データシート1!$A$1:$BT$1,0),0))/10^3</f>
        <v>2691609.0028973315</v>
      </c>
      <c r="R26" s="655">
        <f>Q26</f>
        <v>2691609.0028973315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3.1162402009827297E-2</v>
      </c>
      <c r="K27" s="839">
        <f t="shared" ref="K27:P27" si="5">K25/K26</f>
        <v>3.4259717807275249E-2</v>
      </c>
      <c r="L27" s="839">
        <f t="shared" si="5"/>
        <v>3.2930206915136137E-2</v>
      </c>
      <c r="M27" s="839">
        <f t="shared" si="5"/>
        <v>3.5286626526577991E-2</v>
      </c>
      <c r="N27" s="839">
        <f t="shared" si="5"/>
        <v>3.5967201386814987E-2</v>
      </c>
      <c r="O27" s="839">
        <f t="shared" si="5"/>
        <v>3.8005751609873663E-2</v>
      </c>
      <c r="P27" s="839">
        <f t="shared" si="5"/>
        <v>3.7283581407812481E-2</v>
      </c>
      <c r="Q27" s="839">
        <f>Q25/Q26</f>
        <v>3.7469224195430736E-2</v>
      </c>
      <c r="R27" s="840">
        <f>R25/R26</f>
        <v>3.8835708024263574E-2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2274</v>
      </c>
      <c r="AD50" s="1136" t="s">
        <v>2275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3.8835708024263574E-2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0.45273290945612188</v>
      </c>
      <c r="AA52" s="173"/>
      <c r="AB52" s="678" t="s">
        <v>413</v>
      </c>
      <c r="AC52" s="679">
        <f>$AD6</f>
        <v>1218579.9750000001</v>
      </c>
      <c r="AD52" s="680">
        <f>R19+R20</f>
        <v>45232.874951999976</v>
      </c>
      <c r="AE52" s="681">
        <f t="shared" ref="AE52:AE54" si="6">IFERROR(AD52/AC52,"-")</f>
        <v>3.7119332239149892E-2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1473029.0278973314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262.27440000000001</v>
      </c>
      <c r="AE54" s="681" t="str">
        <f t="shared" si="6"/>
        <v>-</v>
      </c>
      <c r="AF54" s="473"/>
      <c r="AG54" s="41"/>
      <c r="AH54" s="420"/>
      <c r="AI54" s="442" t="s">
        <v>440</v>
      </c>
      <c r="AJ54" s="443">
        <f>VLOOKUP(年度マスタ!$K$4&amp;"_"&amp;AJ$53,データシート1!$A$1:$BT$2000,MATCH("ca_太陽光発電（10kW未満）",データシート1!$A$1:$BT$1,0),0)</f>
        <v>5038</v>
      </c>
      <c r="AK54" s="443">
        <f>VLOOKUP(年度マスタ!$K$4&amp;"_"&amp;AK$53,データシート1!$A$1:$BT$2000,MATCH("ca_太陽光発電（10kW未満）",データシート1!$A$1:$BT$1,0),0)</f>
        <v>5368</v>
      </c>
      <c r="AL54" s="443">
        <f>VLOOKUP(年度マスタ!$K$4&amp;"_"&amp;AL$53,データシート1!$A$1:$BT$2000,MATCH("ca_太陽光発電（10kW未満）",データシート1!$A$1:$BT$1,0),0)</f>
        <v>5560</v>
      </c>
      <c r="AM54" s="443">
        <f>VLOOKUP(年度マスタ!$K$4&amp;"_"&amp;AM$53,データシート1!$A$1:$BT$2000,MATCH("ca_太陽光発電（10kW未満）",データシート1!$A$1:$BT$1,0),0)</f>
        <v>5813</v>
      </c>
      <c r="AN54" s="443">
        <f>VLOOKUP(年度マスタ!$K$4&amp;"_"&amp;AN$53,データシート1!$A$1:$BT$2000,MATCH("ca_太陽光発電（10kW未満）",データシート1!$A$1:$BT$1,0),0)</f>
        <v>6101</v>
      </c>
      <c r="AO54" s="443">
        <f>VLOOKUP(年度マスタ!$K$4&amp;"_"&amp;AO$53,データシート1!$A$1:$BT$2000,MATCH("ca_太陽光発電（10kW未満）",データシート1!$A$1:$BT$1,0),0)</f>
        <v>6372</v>
      </c>
      <c r="AP54" s="443">
        <f>VLOOKUP(年度マスタ!$K$4&amp;"_"&amp;AP$53,データシート1!$A$1:$BT$2000,MATCH("ca_太陽光発電（10kW未満）",データシート1!$A$1:$BT$1,0),0)</f>
        <v>6641</v>
      </c>
      <c r="AQ54" s="443">
        <f>VLOOKUP(年度マスタ!$K$4&amp;"_"&amp;AQ$53,データシート1!$A$1:$BT$2000,MATCH("ca_太陽光発電（10kW未満）",データシート1!$A$1:$BT$1,0),0)</f>
        <v>7092</v>
      </c>
      <c r="AR54" s="443">
        <f>VLOOKUP(年度マスタ!$K$4&amp;"_"&amp;AR$53,データシート1!$A$1:$BT$2000,MATCH("ca_太陽光発電（10kW未満）",データシート1!$A$1:$BT$1,0),0)</f>
        <v>7848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足立区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足立区</v>
      </c>
      <c r="AZ12" s="1023" t="str">
        <f>年度マスタ!$K4</f>
        <v>13121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足立区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足立区</v>
      </c>
      <c r="AZ4" s="1038" t="str">
        <f>年度マスタ!$K4</f>
        <v>13121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2277</v>
      </c>
      <c r="BY11" s="22" t="s">
        <v>2278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足立区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13121</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2279</v>
      </c>
      <c r="H6" s="1047" t="s">
        <v>2280</v>
      </c>
      <c r="I6" s="1047" t="s">
        <v>2281</v>
      </c>
      <c r="J6" s="1048" t="s">
        <v>518</v>
      </c>
      <c r="K6" s="1048" t="s">
        <v>519</v>
      </c>
      <c r="L6" s="1048" t="s">
        <v>2282</v>
      </c>
      <c r="M6" s="1048" t="s">
        <v>2283</v>
      </c>
      <c r="N6" s="1047" t="s">
        <v>2284</v>
      </c>
      <c r="O6" s="1047" t="s">
        <v>2285</v>
      </c>
      <c r="P6" s="1047" t="s">
        <v>2286</v>
      </c>
      <c r="Q6" s="1049" t="s">
        <v>2287</v>
      </c>
      <c r="R6" s="1047" t="s">
        <v>2279</v>
      </c>
      <c r="S6" s="1047" t="s">
        <v>2280</v>
      </c>
      <c r="T6" s="1047" t="s">
        <v>2281</v>
      </c>
      <c r="U6" s="1048" t="s">
        <v>518</v>
      </c>
      <c r="V6" s="1048" t="s">
        <v>519</v>
      </c>
      <c r="W6" s="1048" t="s">
        <v>2282</v>
      </c>
      <c r="X6" s="1048" t="s">
        <v>2283</v>
      </c>
      <c r="Y6" s="1047" t="s">
        <v>2284</v>
      </c>
      <c r="Z6" s="1047" t="s">
        <v>2285</v>
      </c>
      <c r="AA6" s="1047" t="s">
        <v>2286</v>
      </c>
      <c r="AB6" s="1050" t="s">
        <v>2287</v>
      </c>
      <c r="AC6" s="697"/>
    </row>
    <row r="7" spans="2:30" s="21" customFormat="1" ht="20.45" customHeight="1" thickTop="1">
      <c r="B7" s="1157" t="s">
        <v>112</v>
      </c>
      <c r="C7" s="1158"/>
      <c r="D7" s="1159"/>
      <c r="E7" s="698"/>
      <c r="F7" s="699"/>
      <c r="G7" s="700">
        <f t="shared" ref="G7:AB7" si="0">SUM(G8:G13)</f>
        <v>14</v>
      </c>
      <c r="H7" s="701">
        <f t="shared" si="0"/>
        <v>13</v>
      </c>
      <c r="I7" s="701">
        <f t="shared" si="0"/>
        <v>14</v>
      </c>
      <c r="J7" s="701">
        <f t="shared" si="0"/>
        <v>14</v>
      </c>
      <c r="K7" s="702">
        <f t="shared" si="0"/>
        <v>14</v>
      </c>
      <c r="L7" s="702">
        <f t="shared" si="0"/>
        <v>13</v>
      </c>
      <c r="M7" s="702">
        <f t="shared" si="0"/>
        <v>13</v>
      </c>
      <c r="N7" s="702">
        <f t="shared" si="0"/>
        <v>13</v>
      </c>
      <c r="O7" s="702">
        <f>SUM(O8:O13)</f>
        <v>13</v>
      </c>
      <c r="P7" s="702">
        <f t="shared" si="0"/>
        <v>11</v>
      </c>
      <c r="Q7" s="703">
        <f>SUM(Q8:Q13)</f>
        <v>12</v>
      </c>
      <c r="R7" s="909">
        <f t="shared" si="0"/>
        <v>220.50200000000001</v>
      </c>
      <c r="S7" s="910">
        <f t="shared" si="0"/>
        <v>190.60400000000001</v>
      </c>
      <c r="T7" s="910">
        <f t="shared" si="0"/>
        <v>291.90499999999997</v>
      </c>
      <c r="U7" s="910">
        <f t="shared" si="0"/>
        <v>293.67499999999995</v>
      </c>
      <c r="V7" s="910">
        <f t="shared" si="0"/>
        <v>273.59799999999996</v>
      </c>
      <c r="W7" s="910">
        <f t="shared" si="0"/>
        <v>262.01400000000001</v>
      </c>
      <c r="X7" s="910">
        <f t="shared" si="0"/>
        <v>285.48999999999995</v>
      </c>
      <c r="Y7" s="910">
        <f t="shared" si="0"/>
        <v>276.74199999999996</v>
      </c>
      <c r="Z7" s="910">
        <f>SUM(Z8:Z13)</f>
        <v>273.60900000000004</v>
      </c>
      <c r="AA7" s="910">
        <f>SUM(AA8:AA13)</f>
        <v>245.25299999999999</v>
      </c>
      <c r="AB7" s="911">
        <f t="shared" si="0"/>
        <v>263.27300000000002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84.096999999999994</v>
      </c>
      <c r="S10" s="916">
        <f>VLOOKUP($D$3&amp;"_"&amp;S$3,データシート1!$A:$BU,MATCH($R$2&amp;"_"&amp;$C10,データシート1!$A$1:$BU$1,0),0)</f>
        <v>98.927000000000007</v>
      </c>
      <c r="T10" s="916">
        <f>VLOOKUP($D$3&amp;"_"&amp;T$3,データシート1!$A:$BU,MATCH($R$2&amp;"_"&amp;$C10,データシート1!$A$1:$BU$1,0),0)</f>
        <v>111.31100000000001</v>
      </c>
      <c r="U10" s="916">
        <f>VLOOKUP($D$3&amp;"_"&amp;U$3,データシート1!$A:$BU,MATCH($R$2&amp;"_"&amp;$C10,データシート1!$A$1:$BU$1,0),0)</f>
        <v>116.685</v>
      </c>
      <c r="V10" s="916">
        <f>VLOOKUP($D$3&amp;"_"&amp;V$3,データシート1!$A:$BU,MATCH($R$2&amp;"_"&amp;$C10,データシート1!$A$1:$BU$1,0),0)</f>
        <v>108.864</v>
      </c>
      <c r="W10" s="916">
        <f>VLOOKUP($D$3&amp;"_"&amp;W$3,データシート1!$A:$BU,MATCH($R$2&amp;"_"&amp;$C10,データシート1!$A$1:$BU$1,0),0)</f>
        <v>113.148</v>
      </c>
      <c r="X10" s="916">
        <f>VLOOKUP($D$3&amp;"_"&amp;X$3,データシート1!$A:$BU,MATCH($R$2&amp;"_"&amp;$C10,データシート1!$A$1:$BU$1,0),0)</f>
        <v>110.419</v>
      </c>
      <c r="Y10" s="916">
        <f>VLOOKUP($D$3&amp;"_"&amp;Y$3,データシート1!$A:$BU,MATCH($R$2&amp;"_"&amp;$C10,データシート1!$A$1:$BU$1,0),0)</f>
        <v>107.73099999999999</v>
      </c>
      <c r="Z10" s="916">
        <f>VLOOKUP($D$3&amp;"_"&amp;Z$3,データシート1!$A:$BU,MATCH($R$2&amp;"_"&amp;$C10,データシート1!$A$1:$BU$1,0),0)</f>
        <v>102.327</v>
      </c>
      <c r="AA10" s="916">
        <f>VLOOKUP($D$3&amp;"_"&amp;AA$3,データシート1!$A:$BU,MATCH($R$2&amp;"_"&amp;$C10,データシート1!$A$1:$BU$1,0),0)</f>
        <v>86.656999999999996</v>
      </c>
      <c r="AB10" s="917">
        <f>VLOOKUP($D$3&amp;"_"&amp;AB$3,データシート1!$A:$BU,MATCH($R$2&amp;"_"&amp;$C10,データシート1!$A$1:$BU$1,0),0)</f>
        <v>103.526</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9</v>
      </c>
      <c r="I11" s="714">
        <f>VLOOKUP($D$3&amp;"_"&amp;I$3,データシート1!$A:$BU,MATCH($G$2&amp;"_"&amp;$C11,データシート1!$A$1:$BU$1,0),0)</f>
        <v>10</v>
      </c>
      <c r="J11" s="714">
        <f>VLOOKUP($D$3&amp;"_"&amp;J$3,データシート1!$A:$BU,MATCH($G$2&amp;"_"&amp;$C11,データシート1!$A$1:$BU$1,0),0)</f>
        <v>10</v>
      </c>
      <c r="K11" s="715">
        <f>VLOOKUP($D$3&amp;"_"&amp;K$3,データシート1!$A:$BU,MATCH($G$2&amp;"_"&amp;$C11,データシート1!$A$1:$BU$1,0),0)</f>
        <v>10</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136.405</v>
      </c>
      <c r="S11" s="916">
        <f>VLOOKUP($D$3&amp;"_"&amp;S$3,データシート1!$A:$BU,MATCH($R$2&amp;"_"&amp;$C11,データシート1!$A$1:$BU$1,0),0)</f>
        <v>91.677000000000007</v>
      </c>
      <c r="T11" s="916">
        <f>VLOOKUP($D$3&amp;"_"&amp;T$3,データシート1!$A:$BU,MATCH($R$2&amp;"_"&amp;$C11,データシート1!$A$1:$BU$1,0),0)</f>
        <v>180.59399999999999</v>
      </c>
      <c r="U11" s="916">
        <f>VLOOKUP($D$3&amp;"_"&amp;U$3,データシート1!$A:$BU,MATCH($R$2&amp;"_"&amp;$C11,データシート1!$A$1:$BU$1,0),0)</f>
        <v>176.98999999999998</v>
      </c>
      <c r="V11" s="916">
        <f>VLOOKUP($D$3&amp;"_"&amp;V$3,データシート1!$A:$BU,MATCH($R$2&amp;"_"&amp;$C11,データシート1!$A$1:$BU$1,0),0)</f>
        <v>164.73399999999998</v>
      </c>
      <c r="W11" s="916">
        <f>VLOOKUP($D$3&amp;"_"&amp;W$3,データシート1!$A:$BU,MATCH($R$2&amp;"_"&amp;$C11,データシート1!$A$1:$BU$1,0),0)</f>
        <v>148.86599999999999</v>
      </c>
      <c r="X11" s="916">
        <f>VLOOKUP($D$3&amp;"_"&amp;X$3,データシート1!$A:$BU,MATCH($R$2&amp;"_"&amp;$C11,データシート1!$A$1:$BU$1,0),0)</f>
        <v>175.07099999999997</v>
      </c>
      <c r="Y11" s="916">
        <f>VLOOKUP($D$3&amp;"_"&amp;Y$3,データシート1!$A:$BU,MATCH($R$2&amp;"_"&amp;$C11,データシート1!$A$1:$BU$1,0),0)</f>
        <v>169.011</v>
      </c>
      <c r="Z11" s="916">
        <f>VLOOKUP($D$3&amp;"_"&amp;Z$3,データシート1!$A:$BU,MATCH($R$2&amp;"_"&amp;$C11,データシート1!$A$1:$BU$1,0),0)</f>
        <v>171.28200000000001</v>
      </c>
      <c r="AA11" s="916">
        <f>VLOOKUP($D$3&amp;"_"&amp;AA$3,データシート1!$A:$BU,MATCH($R$2&amp;"_"&amp;$C11,データシート1!$A$1:$BU$1,0),0)</f>
        <v>158.596</v>
      </c>
      <c r="AB11" s="917">
        <f>VLOOKUP($D$3&amp;"_"&amp;AB$3,データシート1!$A:$BU,MATCH($R$2&amp;"_"&amp;$C11,データシート1!$A$1:$BU$1,0),0)</f>
        <v>159.74700000000004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84.096999999999994</v>
      </c>
      <c r="S26" s="925">
        <f>VLOOKUP($D$3&amp;"_"&amp;S$3,データシート2!$A:$SI,MATCH($R$2&amp;"_"&amp;$B26,データシート2!$A$1:$SI$1,0),0)</f>
        <v>98.927000000000007</v>
      </c>
      <c r="T26" s="925">
        <f>VLOOKUP($D$3&amp;"_"&amp;T$3,データシート2!$A:$SI,MATCH($R$2&amp;"_"&amp;$B26,データシート2!$A$1:$SI$1,0),0)</f>
        <v>111.31100000000001</v>
      </c>
      <c r="U26" s="925">
        <f>VLOOKUP($D$3&amp;"_"&amp;U$3,データシート2!$A:$SI,MATCH($R$2&amp;"_"&amp;$B26,データシート2!$A$1:$SI$1,0),0)</f>
        <v>116.685</v>
      </c>
      <c r="V26" s="925">
        <f>VLOOKUP($D$3&amp;"_"&amp;V$3,データシート2!$A:$SI,MATCH($R$2&amp;"_"&amp;$B26,データシート2!$A$1:$SI$1,0),0)</f>
        <v>108.864</v>
      </c>
      <c r="W26" s="925">
        <f>VLOOKUP($D$3&amp;"_"&amp;W$3,データシート2!$A:$SI,MATCH($R$2&amp;"_"&amp;$B26,データシート2!$A$1:$SI$1,0),0)</f>
        <v>113.148</v>
      </c>
      <c r="X26" s="925">
        <f>VLOOKUP($D$3&amp;"_"&amp;X$3,データシート2!$A:$SI,MATCH($R$2&amp;"_"&amp;$B26,データシート2!$A$1:$SI$1,0),0)</f>
        <v>110.419</v>
      </c>
      <c r="Y26" s="925">
        <f>VLOOKUP($D$3&amp;"_"&amp;Y$3,データシート2!$A:$SI,MATCH($R$2&amp;"_"&amp;$B26,データシート2!$A$1:$SI$1,0),0)</f>
        <v>107.73099999999999</v>
      </c>
      <c r="Z26" s="925">
        <f>VLOOKUP($D$3&amp;"_"&amp;Z$3,データシート2!$A:$SI,MATCH($R$2&amp;"_"&amp;$B26,データシート2!$A$1:$SI$1,0),0)</f>
        <v>102.327</v>
      </c>
      <c r="AA26" s="925">
        <f>VLOOKUP($D$3&amp;"_"&amp;AA$3,データシート2!$A:$SI,MATCH($R$2&amp;"_"&amp;$B26,データシート2!$A$1:$SI$1,0),0)</f>
        <v>86.656999999999996</v>
      </c>
      <c r="AB26" s="926">
        <f>VLOOKUP($D$3&amp;"_"&amp;AB$3,データシート2!$A:$SI,MATCH($R$2&amp;"_"&amp;$B26,データシート2!$A$1:$SI$1,0),0)</f>
        <v>103.526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4.5599999999999996</v>
      </c>
      <c r="S29" s="938">
        <f>VLOOKUP($D$3&amp;"_"&amp;S$3,データシート2!$A:$SI,MATCH($R$2&amp;"_"&amp;$C29,データシート2!$A$1:$SI$1,0),0)</f>
        <v>4.7759999999999998</v>
      </c>
      <c r="T29" s="938">
        <f>VLOOKUP($D$3&amp;"_"&amp;T$3,データシート2!$A:$SI,MATCH($R$2&amp;"_"&amp;$C29,データシート2!$A$1:$SI$1,0),0)</f>
        <v>4.5389999999999997</v>
      </c>
      <c r="U29" s="938">
        <f>VLOOKUP($D$3&amp;"_"&amp;U$3,データシート2!$A:$SI,MATCH($R$2&amp;"_"&amp;$C29,データシート2!$A$1:$SI$1,0),0)</f>
        <v>4.7370000000000001</v>
      </c>
      <c r="V29" s="938">
        <f>VLOOKUP($D$3&amp;"_"&amp;V$3,データシート2!$A:$SI,MATCH($R$2&amp;"_"&amp;$C29,データシート2!$A$1:$SI$1,0),0)</f>
        <v>4.2770000000000001</v>
      </c>
      <c r="W29" s="938">
        <f>VLOOKUP($D$3&amp;"_"&amp;W$3,データシート2!$A:$SI,MATCH($R$2&amp;"_"&amp;$C29,データシート2!$A$1:$SI$1,0),0)</f>
        <v>4.1849999999999996</v>
      </c>
      <c r="X29" s="938">
        <f>VLOOKUP($D$3&amp;"_"&amp;X$3,データシート2!$A:$SI,MATCH($R$2&amp;"_"&amp;$C29,データシート2!$A$1:$SI$1,0),0)</f>
        <v>4.1449999999999996</v>
      </c>
      <c r="Y29" s="938">
        <f>VLOOKUP($D$3&amp;"_"&amp;Y$3,データシート2!$A:$SI,MATCH($R$2&amp;"_"&amp;$C29,データシート2!$A$1:$SI$1,0),0)</f>
        <v>4.1210000000000004</v>
      </c>
      <c r="Z29" s="938">
        <f>VLOOKUP($D$3&amp;"_"&amp;Z$3,データシート2!$A:$SI,MATCH($R$2&amp;"_"&amp;$C29,データシート2!$A$1:$SI$1,0),0)</f>
        <v>4.3239999999999998</v>
      </c>
      <c r="AA29" s="938">
        <f>VLOOKUP($D$3&amp;"_"&amp;AA$3,データシート2!$A:$SI,MATCH($R$2&amp;"_"&amp;$C29,データシート2!$A$1:$SI$1,0),0)</f>
        <v>3.6669999999999998</v>
      </c>
      <c r="AB29" s="939">
        <f>VLOOKUP($D$3&amp;"_"&amp;AB$3,データシート2!$A:$SI,MATCH($R$2&amp;"_"&amp;$C29,データシート2!$A$1:$SI$1,0),0)</f>
        <v>3.6859999999999999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2.851</v>
      </c>
      <c r="S34" s="938">
        <f>VLOOKUP($D$3&amp;"_"&amp;S$3,データシート2!$A:$SI,MATCH($R$2&amp;"_"&amp;$C34,データシート2!$A$1:$SI$1,0),0)</f>
        <v>2.9289999999999998</v>
      </c>
      <c r="T34" s="938">
        <f>VLOOKUP($D$3&amp;"_"&amp;T$3,データシート2!$A:$SI,MATCH($R$2&amp;"_"&amp;$C34,データシート2!$A$1:$SI$1,0),0)</f>
        <v>2.669</v>
      </c>
      <c r="U34" s="938">
        <f>VLOOKUP($D$3&amp;"_"&amp;U$3,データシート2!$A:$SI,MATCH($R$2&amp;"_"&amp;$C34,データシート2!$A$1:$SI$1,0),0)</f>
        <v>2.766</v>
      </c>
      <c r="V34" s="938">
        <f>VLOOKUP($D$3&amp;"_"&amp;V$3,データシート2!$A:$SI,MATCH($R$2&amp;"_"&amp;$C34,データシート2!$A$1:$SI$1,0),0)</f>
        <v>2.3650000000000002</v>
      </c>
      <c r="W34" s="938">
        <f>VLOOKUP($D$3&amp;"_"&amp;W$3,データシート2!$A:$SI,MATCH($R$2&amp;"_"&amp;$C34,データシート2!$A$1:$SI$1,0),0)</f>
        <v>2.41</v>
      </c>
      <c r="X34" s="938">
        <f>VLOOKUP($D$3&amp;"_"&amp;X$3,データシート2!$A:$SI,MATCH($R$2&amp;"_"&amp;$C34,データシート2!$A$1:$SI$1,0),0)</f>
        <v>2.379</v>
      </c>
      <c r="Y34" s="938">
        <f>VLOOKUP($D$3&amp;"_"&amp;Y$3,データシート2!$A:$SI,MATCH($R$2&amp;"_"&amp;$C34,データシート2!$A$1:$SI$1,0),0)</f>
        <v>2.133</v>
      </c>
      <c r="Z34" s="938">
        <f>VLOOKUP($D$3&amp;"_"&amp;Z$3,データシート2!$A:$SI,MATCH($R$2&amp;"_"&amp;$C34,データシート2!$A$1:$SI$1,0),0)</f>
        <v>2.0529999999999999</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4.444</v>
      </c>
      <c r="S38" s="938">
        <f>VLOOKUP($D$3&amp;"_"&amp;S$3,データシート2!$A:$SI,MATCH($R$2&amp;"_"&amp;$C38,データシート2!$A$1:$SI$1,0),0)</f>
        <v>4.8319999999999999</v>
      </c>
      <c r="T38" s="938">
        <f>VLOOKUP($D$3&amp;"_"&amp;T$3,データシート2!$A:$SI,MATCH($R$2&amp;"_"&amp;$C38,データシート2!$A$1:$SI$1,0),0)</f>
        <v>5.67</v>
      </c>
      <c r="U38" s="938">
        <f>VLOOKUP($D$3&amp;"_"&amp;U$3,データシート2!$A:$SI,MATCH($R$2&amp;"_"&amp;$C38,データシート2!$A$1:$SI$1,0),0)</f>
        <v>5.6529999999999996</v>
      </c>
      <c r="V38" s="938">
        <f>VLOOKUP($D$3&amp;"_"&amp;V$3,データシート2!$A:$SI,MATCH($R$2&amp;"_"&amp;$C38,データシート2!$A$1:$SI$1,0),0)</f>
        <v>5.3369999999999997</v>
      </c>
      <c r="W38" s="938">
        <f>VLOOKUP($D$3&amp;"_"&amp;W$3,データシート2!$A:$SI,MATCH($R$2&amp;"_"&amp;$C38,データシート2!$A$1:$SI$1,0),0)</f>
        <v>5.3639999999999999</v>
      </c>
      <c r="X38" s="938">
        <f>VLOOKUP($D$3&amp;"_"&amp;X$3,データシート2!$A:$SI,MATCH($R$2&amp;"_"&amp;$C38,データシート2!$A$1:$SI$1,0),0)</f>
        <v>5.141</v>
      </c>
      <c r="Y38" s="938">
        <f>VLOOKUP($D$3&amp;"_"&amp;Y$3,データシート2!$A:$SI,MATCH($R$2&amp;"_"&amp;$C38,データシート2!$A$1:$SI$1,0),0)</f>
        <v>4.74</v>
      </c>
      <c r="Z38" s="938">
        <f>VLOOKUP($D$3&amp;"_"&amp;Z$3,データシート2!$A:$SI,MATCH($R$2&amp;"_"&amp;$C38,データシート2!$A$1:$SI$1,0),0)</f>
        <v>4.218</v>
      </c>
      <c r="AA38" s="938">
        <f>VLOOKUP($D$3&amp;"_"&amp;AA$3,データシート2!$A:$SI,MATCH($R$2&amp;"_"&amp;$C38,データシート2!$A$1:$SI$1,0),0)</f>
        <v>3.766</v>
      </c>
      <c r="AB38" s="939">
        <f>VLOOKUP($D$3&amp;"_"&amp;AB$3,データシート2!$A:$SI,MATCH($R$2&amp;"_"&amp;$C38,データシート2!$A$1:$SI$1,0),0)</f>
        <v>3.75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72.242000000000004</v>
      </c>
      <c r="S42" s="938">
        <f>VLOOKUP($D$3&amp;"_"&amp;S$3,データシート2!$A:$SI,MATCH($R$2&amp;"_"&amp;$C42,データシート2!$A$1:$SI$1,0),0)</f>
        <v>86.39</v>
      </c>
      <c r="T42" s="938">
        <f>VLOOKUP($D$3&amp;"_"&amp;T$3,データシート2!$A:$SI,MATCH($R$2&amp;"_"&amp;$C42,データシート2!$A$1:$SI$1,0),0)</f>
        <v>98.433000000000007</v>
      </c>
      <c r="U42" s="938">
        <f>VLOOKUP($D$3&amp;"_"&amp;U$3,データシート2!$A:$SI,MATCH($R$2&amp;"_"&amp;$C42,データシート2!$A$1:$SI$1,0),0)</f>
        <v>103.529</v>
      </c>
      <c r="V42" s="938">
        <f>VLOOKUP($D$3&amp;"_"&amp;V$3,データシート2!$A:$SI,MATCH($R$2&amp;"_"&amp;$C42,データシート2!$A$1:$SI$1,0),0)</f>
        <v>96.885000000000005</v>
      </c>
      <c r="W42" s="938">
        <f>VLOOKUP($D$3&amp;"_"&amp;W$3,データシート2!$A:$SI,MATCH($R$2&amp;"_"&amp;$C42,データシート2!$A$1:$SI$1,0),0)</f>
        <v>101.18899999999999</v>
      </c>
      <c r="X42" s="938">
        <f>VLOOKUP($D$3&amp;"_"&amp;X$3,データシート2!$A:$SI,MATCH($R$2&amp;"_"&amp;$C42,データシート2!$A$1:$SI$1,0),0)</f>
        <v>98.754000000000005</v>
      </c>
      <c r="Y42" s="938">
        <f>VLOOKUP($D$3&amp;"_"&amp;Y$3,データシート2!$A:$SI,MATCH($R$2&amp;"_"&amp;$C42,データシート2!$A$1:$SI$1,0),0)</f>
        <v>96.736999999999995</v>
      </c>
      <c r="Z42" s="938">
        <f>VLOOKUP($D$3&amp;"_"&amp;Z$3,データシート2!$A:$SI,MATCH($R$2&amp;"_"&amp;$C42,データシート2!$A$1:$SI$1,0),0)</f>
        <v>91.731999999999999</v>
      </c>
      <c r="AA42" s="938">
        <f>VLOOKUP($D$3&amp;"_"&amp;AA$3,データシート2!$A:$SI,MATCH($R$2&amp;"_"&amp;$C42,データシート2!$A$1:$SI$1,0),0)</f>
        <v>79.224000000000004</v>
      </c>
      <c r="AB42" s="939">
        <f>VLOOKUP($D$3&amp;"_"&amp;AB$3,データシート2!$A:$SI,MATCH($R$2&amp;"_"&amp;$C42,データシート2!$A$1:$SI$1,0),0)</f>
        <v>96.09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28.846</v>
      </c>
      <c r="S53" s="925">
        <f>VLOOKUP($D$3&amp;"_"&amp;S$3,データシート2!$A:$SI,MATCH($R$2&amp;"_"&amp;$B53,データシート2!$A$1:$SI$1,0),0)</f>
        <v>48.494</v>
      </c>
      <c r="T53" s="925">
        <f>VLOOKUP($D$3&amp;"_"&amp;T$3,データシート2!$A:$SI,MATCH($R$2&amp;"_"&amp;$B53,データシート2!$A$1:$SI$1,0),0)</f>
        <v>49.31</v>
      </c>
      <c r="U53" s="925">
        <f>VLOOKUP($D$3&amp;"_"&amp;U$3,データシート2!$A:$SI,MATCH($R$2&amp;"_"&amp;$B53,データシート2!$A$1:$SI$1,0),0)</f>
        <v>48.152999999999999</v>
      </c>
      <c r="V53" s="925">
        <f>VLOOKUP($D$3&amp;"_"&amp;V$3,データシート2!$A:$SI,MATCH($R$2&amp;"_"&amp;$B53,データシート2!$A$1:$SI$1,0),0)</f>
        <v>40.581000000000003</v>
      </c>
      <c r="W53" s="925">
        <f>VLOOKUP($D$3&amp;"_"&amp;W$3,データシート2!$A:$SI,MATCH($R$2&amp;"_"&amp;$B53,データシート2!$A$1:$SI$1,0),0)</f>
        <v>31.356000000000002</v>
      </c>
      <c r="X53" s="925">
        <f>VLOOKUP($D$3&amp;"_"&amp;X$3,データシート2!$A:$SI,MATCH($R$2&amp;"_"&amp;$B53,データシート2!$A$1:$SI$1,0),0)</f>
        <v>34.994999999999997</v>
      </c>
      <c r="Y53" s="925">
        <f>VLOOKUP($D$3&amp;"_"&amp;Y$3,データシート2!$A:$SI,MATCH($R$2&amp;"_"&amp;$B53,データシート2!$A$1:$SI$1,0),0)</f>
        <v>39.478000000000002</v>
      </c>
      <c r="Z53" s="925">
        <f>VLOOKUP($D$3&amp;"_"&amp;Z$3,データシート2!$A:$SI,MATCH($R$2&amp;"_"&amp;$B53,データシート2!$A$1:$SI$1,0),0)</f>
        <v>40.756999999999998</v>
      </c>
      <c r="AA53" s="925">
        <f>VLOOKUP($D$3&amp;"_"&amp;AA$3,データシート2!$A:$SI,MATCH($R$2&amp;"_"&amp;$B53,データシート2!$A$1:$SI$1,0),0)</f>
        <v>37.103999999999999</v>
      </c>
      <c r="AB53" s="926">
        <f>VLOOKUP($D$3&amp;"_"&amp;AB$3,データシート2!$A:$SI,MATCH($R$2&amp;"_"&amp;$B53,データシート2!$A$1:$SI$1,0),0)</f>
        <v>39.759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28.846</v>
      </c>
      <c r="S61" s="944">
        <f>VLOOKUP($D$3&amp;"_"&amp;S$3,データシート2!$A:$SI,MATCH($R$2&amp;"_"&amp;$C61,データシート2!$A$1:$SI$1,0),0)</f>
        <v>48.494</v>
      </c>
      <c r="T61" s="944">
        <f>VLOOKUP($D$3&amp;"_"&amp;T$3,データシート2!$A:$SI,MATCH($R$2&amp;"_"&amp;$C61,データシート2!$A$1:$SI$1,0),0)</f>
        <v>49.31</v>
      </c>
      <c r="U61" s="944">
        <f>VLOOKUP($D$3&amp;"_"&amp;U$3,データシート2!$A:$SI,MATCH($R$2&amp;"_"&amp;$C61,データシート2!$A$1:$SI$1,0),0)</f>
        <v>48.152999999999999</v>
      </c>
      <c r="V61" s="944">
        <f>VLOOKUP($D$3&amp;"_"&amp;V$3,データシート2!$A:$SI,MATCH($R$2&amp;"_"&amp;$C61,データシート2!$A$1:$SI$1,0),0)</f>
        <v>40.581000000000003</v>
      </c>
      <c r="W61" s="944">
        <f>VLOOKUP($D$3&amp;"_"&amp;W$3,データシート2!$A:$SI,MATCH($R$2&amp;"_"&amp;$C61,データシート2!$A$1:$SI$1,0),0)</f>
        <v>31.356000000000002</v>
      </c>
      <c r="X61" s="944">
        <f>VLOOKUP($D$3&amp;"_"&amp;X$3,データシート2!$A:$SI,MATCH($R$2&amp;"_"&amp;$C61,データシート2!$A$1:$SI$1,0),0)</f>
        <v>34.994999999999997</v>
      </c>
      <c r="Y61" s="944">
        <f>VLOOKUP($D$3&amp;"_"&amp;Y$3,データシート2!$A:$SI,MATCH($R$2&amp;"_"&amp;$C61,データシート2!$A$1:$SI$1,0),0)</f>
        <v>39.478000000000002</v>
      </c>
      <c r="Z61" s="944">
        <f>VLOOKUP($D$3&amp;"_"&amp;Z$3,データシート2!$A:$SI,MATCH($R$2&amp;"_"&amp;$C61,データシート2!$A$1:$SI$1,0),0)</f>
        <v>40.756999999999998</v>
      </c>
      <c r="AA61" s="944">
        <f>VLOOKUP($D$3&amp;"_"&amp;AA$3,データシート2!$A:$SI,MATCH($R$2&amp;"_"&amp;$C61,データシート2!$A$1:$SI$1,0),0)</f>
        <v>37.103999999999999</v>
      </c>
      <c r="AB61" s="945">
        <f>VLOOKUP($D$3&amp;"_"&amp;AB$3,データシート2!$A:$SI,MATCH($R$2&amp;"_"&amp;$C61,データシート2!$A$1:$SI$1,0),0)</f>
        <v>39.759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28.646000000000001</v>
      </c>
      <c r="S77" s="925">
        <f>VLOOKUP($D$3&amp;"_"&amp;S$3,データシート2!$A:$SI,MATCH($R$2&amp;"_"&amp;$B77,データシート2!$A$1:$SI$1,0),0)</f>
        <v>29.977</v>
      </c>
      <c r="T77" s="925">
        <f>VLOOKUP($D$3&amp;"_"&amp;T$3,データシート2!$A:$SI,MATCH($R$2&amp;"_"&amp;$B77,データシート2!$A$1:$SI$1,0),0)</f>
        <v>31.19</v>
      </c>
      <c r="U77" s="925">
        <f>VLOOKUP($D$3&amp;"_"&amp;U$3,データシート2!$A:$SI,MATCH($R$2&amp;"_"&amp;$B77,データシート2!$A$1:$SI$1,0),0)</f>
        <v>28.381</v>
      </c>
      <c r="V77" s="925">
        <f>VLOOKUP($D$3&amp;"_"&amp;V$3,データシート2!$A:$SI,MATCH($R$2&amp;"_"&amp;$B77,データシート2!$A$1:$SI$1,0),0)</f>
        <v>28.263999999999999</v>
      </c>
      <c r="W77" s="925">
        <f>VLOOKUP($D$3&amp;"_"&amp;W$3,データシート2!$A:$SI,MATCH($R$2&amp;"_"&amp;$B77,データシート2!$A$1:$SI$1,0),0)</f>
        <v>26.51</v>
      </c>
      <c r="X77" s="925">
        <f>VLOOKUP($D$3&amp;"_"&amp;X$3,データシート2!$A:$SI,MATCH($R$2&amp;"_"&amp;$B77,データシート2!$A$1:$SI$1,0),0)</f>
        <v>26.102</v>
      </c>
      <c r="Y77" s="925">
        <f>VLOOKUP($D$3&amp;"_"&amp;Y$3,データシート2!$A:$SI,MATCH($R$2&amp;"_"&amp;$B77,データシート2!$A$1:$SI$1,0),0)</f>
        <v>26.788</v>
      </c>
      <c r="Z77" s="925">
        <f>VLOOKUP($D$3&amp;"_"&amp;Z$3,データシート2!$A:$SI,MATCH($R$2&amp;"_"&amp;$B77,データシート2!$A$1:$SI$1,0),0)</f>
        <v>20.786000000000001</v>
      </c>
      <c r="AA77" s="925">
        <f>VLOOKUP($D$3&amp;"_"&amp;AA$3,データシート2!$A:$SI,MATCH($R$2&amp;"_"&amp;$B77,データシート2!$A$1:$SI$1,0),0)</f>
        <v>27.021999999999998</v>
      </c>
      <c r="AB77" s="926">
        <f>VLOOKUP($D$3&amp;"_"&amp;AB$3,データシート2!$A:$SI,MATCH($R$2&amp;"_"&amp;$B77,データシート2!$A$1:$SI$1,0),0)</f>
        <v>23.414999999999999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3</v>
      </c>
      <c r="R84" s="937">
        <f>VLOOKUP($D$3&amp;"_"&amp;R$3,データシート2!$A:$SI,MATCH($R$2&amp;"_"&amp;$C84,データシート2!$A$1:$SI$1,0),0)</f>
        <v>28.646000000000001</v>
      </c>
      <c r="S84" s="938">
        <f>VLOOKUP($D$3&amp;"_"&amp;S$3,データシート2!$A:$SI,MATCH($R$2&amp;"_"&amp;$C84,データシート2!$A$1:$SI$1,0),0)</f>
        <v>29.977</v>
      </c>
      <c r="T84" s="938">
        <f>VLOOKUP($D$3&amp;"_"&amp;T$3,データシート2!$A:$SI,MATCH($R$2&amp;"_"&amp;$C84,データシート2!$A$1:$SI$1,0),0)</f>
        <v>31.19</v>
      </c>
      <c r="U84" s="938">
        <f>VLOOKUP($D$3&amp;"_"&amp;U$3,データシート2!$A:$SI,MATCH($R$2&amp;"_"&amp;$C84,データシート2!$A$1:$SI$1,0),0)</f>
        <v>28.381</v>
      </c>
      <c r="V84" s="938">
        <f>VLOOKUP($D$3&amp;"_"&amp;V$3,データシート2!$A:$SI,MATCH($R$2&amp;"_"&amp;$C84,データシート2!$A$1:$SI$1,0),0)</f>
        <v>28.263999999999999</v>
      </c>
      <c r="W84" s="938">
        <f>VLOOKUP($D$3&amp;"_"&amp;W$3,データシート2!$A:$SI,MATCH($R$2&amp;"_"&amp;$C84,データシート2!$A$1:$SI$1,0),0)</f>
        <v>26.51</v>
      </c>
      <c r="X84" s="938">
        <f>VLOOKUP($D$3&amp;"_"&amp;X$3,データシート2!$A:$SI,MATCH($R$2&amp;"_"&amp;$C84,データシート2!$A$1:$SI$1,0),0)</f>
        <v>26.102</v>
      </c>
      <c r="Y84" s="938">
        <f>VLOOKUP($D$3&amp;"_"&amp;Y$3,データシート2!$A:$SI,MATCH($R$2&amp;"_"&amp;$C84,データシート2!$A$1:$SI$1,0),0)</f>
        <v>26.788</v>
      </c>
      <c r="Z84" s="938">
        <f>VLOOKUP($D$3&amp;"_"&amp;Z$3,データシート2!$A:$SI,MATCH($R$2&amp;"_"&amp;$C84,データシート2!$A$1:$SI$1,0),0)</f>
        <v>20.786000000000001</v>
      </c>
      <c r="AA84" s="938">
        <f>VLOOKUP($D$3&amp;"_"&amp;AA$3,データシート2!$A:$SI,MATCH($R$2&amp;"_"&amp;$C84,データシート2!$A$1:$SI$1,0),0)</f>
        <v>27.021999999999998</v>
      </c>
      <c r="AB84" s="939">
        <f>VLOOKUP($D$3&amp;"_"&amp;AB$3,データシート2!$A:$SI,MATCH($R$2&amp;"_"&amp;$C84,データシート2!$A$1:$SI$1,0),0)</f>
        <v>23.414999999999999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5.7629999999999999</v>
      </c>
      <c r="S97" s="925">
        <f>VLOOKUP($D$3&amp;"_"&amp;S$3,データシート2!$A:$SI,MATCH($R$2&amp;"_"&amp;$B97,データシート2!$A$1:$SI$1,0),0)</f>
        <v>3.9260000000000002</v>
      </c>
      <c r="T97" s="925">
        <f>VLOOKUP($D$3&amp;"_"&amp;T$3,データシート2!$A:$SI,MATCH($R$2&amp;"_"&amp;$B97,データシート2!$A$1:$SI$1,0),0)</f>
        <v>4.2469999999999999</v>
      </c>
      <c r="U97" s="925">
        <f>VLOOKUP($D$3&amp;"_"&amp;U$3,データシート2!$A:$SI,MATCH($R$2&amp;"_"&amp;$B97,データシート2!$A$1:$SI$1,0),0)</f>
        <v>3.887</v>
      </c>
      <c r="V97" s="925">
        <f>VLOOKUP($D$3&amp;"_"&amp;V$3,データシート2!$A:$SI,MATCH($R$2&amp;"_"&amp;$B97,データシート2!$A$1:$SI$1,0),0)</f>
        <v>3.5910000000000002</v>
      </c>
      <c r="W97" s="925">
        <f>VLOOKUP($D$3&amp;"_"&amp;W$3,データシート2!$A:$SI,MATCH($R$2&amp;"_"&amp;$B97,データシート2!$A$1:$SI$1,0),0)</f>
        <v>3.2970000000000002</v>
      </c>
      <c r="X97" s="925">
        <f>VLOOKUP($D$3&amp;"_"&amp;X$3,データシート2!$A:$SI,MATCH($R$2&amp;"_"&amp;$B97,データシート2!$A$1:$SI$1,0),0)</f>
        <v>3.0859999999999999</v>
      </c>
      <c r="Y97" s="925">
        <f>VLOOKUP($D$3&amp;"_"&amp;Y$3,データシート2!$A:$SI,MATCH($R$2&amp;"_"&amp;$B97,データシート2!$A$1:$SI$1,0),0)</f>
        <v>3.0979999999999999</v>
      </c>
      <c r="Z97" s="925">
        <f>VLOOKUP($D$3&amp;"_"&amp;Z$3,データシート2!$A:$SI,MATCH($R$2&amp;"_"&amp;$B97,データシート2!$A$1:$SI$1,0),0)</f>
        <v>2.9279999999999999</v>
      </c>
      <c r="AA97" s="925">
        <f>VLOOKUP($D$3&amp;"_"&amp;AA$3,データシート2!$A:$SI,MATCH($R$2&amp;"_"&amp;$B97,データシート2!$A$1:$SI$1,0),0)</f>
        <v>2.6360000000000001</v>
      </c>
      <c r="AB97" s="926">
        <f>VLOOKUP($D$3&amp;"_"&amp;AB$3,データシート2!$A:$SI,MATCH($R$2&amp;"_"&amp;$B97,データシート2!$A$1:$SI$1,0),0)</f>
        <v>2.7349999999999999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5.7629999999999999</v>
      </c>
      <c r="S99" s="938">
        <f>VLOOKUP($D$3&amp;"_"&amp;S$3,データシート2!$A:$SI,MATCH($R$2&amp;"_"&amp;$C99,データシート2!$A$1:$SI$1,0),0)</f>
        <v>3.9260000000000002</v>
      </c>
      <c r="T99" s="938">
        <f>VLOOKUP($D$3&amp;"_"&amp;T$3,データシート2!$A:$SI,MATCH($R$2&amp;"_"&amp;$C99,データシート2!$A$1:$SI$1,0),0)</f>
        <v>4.2469999999999999</v>
      </c>
      <c r="U99" s="938">
        <f>VLOOKUP($D$3&amp;"_"&amp;U$3,データシート2!$A:$SI,MATCH($R$2&amp;"_"&amp;$C99,データシート2!$A$1:$SI$1,0),0)</f>
        <v>3.887</v>
      </c>
      <c r="V99" s="938">
        <f>VLOOKUP($D$3&amp;"_"&amp;V$3,データシート2!$A:$SI,MATCH($R$2&amp;"_"&amp;$C99,データシート2!$A$1:$SI$1,0),0)</f>
        <v>3.5910000000000002</v>
      </c>
      <c r="W99" s="938">
        <f>VLOOKUP($D$3&amp;"_"&amp;W$3,データシート2!$A:$SI,MATCH($R$2&amp;"_"&amp;$C99,データシート2!$A$1:$SI$1,0),0)</f>
        <v>3.2970000000000002</v>
      </c>
      <c r="X99" s="938">
        <f>VLOOKUP($D$3&amp;"_"&amp;X$3,データシート2!$A:$SI,MATCH($R$2&amp;"_"&amp;$C99,データシート2!$A$1:$SI$1,0),0)</f>
        <v>3.0859999999999999</v>
      </c>
      <c r="Y99" s="938">
        <f>VLOOKUP($D$3&amp;"_"&amp;Y$3,データシート2!$A:$SI,MATCH($R$2&amp;"_"&amp;$C99,データシート2!$A$1:$SI$1,0),0)</f>
        <v>3.0979999999999999</v>
      </c>
      <c r="Z99" s="938">
        <f>VLOOKUP($D$3&amp;"_"&amp;Z$3,データシート2!$A:$SI,MATCH($R$2&amp;"_"&amp;$C99,データシート2!$A$1:$SI$1,0),0)</f>
        <v>2.9279999999999999</v>
      </c>
      <c r="AA99" s="938">
        <f>VLOOKUP($D$3&amp;"_"&amp;AA$3,データシート2!$A:$SI,MATCH($R$2&amp;"_"&amp;$C99,データシート2!$A$1:$SI$1,0),0)</f>
        <v>2.6360000000000001</v>
      </c>
      <c r="AB99" s="939">
        <f>VLOOKUP($D$3&amp;"_"&amp;AB$3,データシート2!$A:$SI,MATCH($R$2&amp;"_"&amp;$C99,データシート2!$A$1:$SI$1,0),0)</f>
        <v>2.7349999999999999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4.6870000000000003</v>
      </c>
      <c r="U114" s="925">
        <f>VLOOKUP($D$3&amp;"_"&amp;U$3,データシート2!$A:$SI,MATCH($R$2&amp;"_"&amp;$B114,データシート2!$A$1:$SI$1,0),0)</f>
        <v>4.5279999999999996</v>
      </c>
      <c r="V114" s="925">
        <f>VLOOKUP($D$3&amp;"_"&amp;V$3,データシート2!$A:$SI,MATCH($R$2&amp;"_"&amp;$B114,データシート2!$A$1:$SI$1,0),0)</f>
        <v>4.2110000000000003</v>
      </c>
      <c r="W114" s="925">
        <f>VLOOKUP($D$3&amp;"_"&amp;W$3,データシート2!$A:$SI,MATCH($R$2&amp;"_"&amp;$B114,データシート2!$A$1:$SI$1,0),0)</f>
        <v>4.4260000000000002</v>
      </c>
      <c r="X114" s="925">
        <f>VLOOKUP($D$3&amp;"_"&amp;X$3,データシート2!$A:$SI,MATCH($R$2&amp;"_"&amp;$B114,データシート2!$A$1:$SI$1,0),0)</f>
        <v>4.7889999999999997</v>
      </c>
      <c r="Y114" s="925">
        <f>VLOOKUP($D$3&amp;"_"&amp;Y$3,データシート2!$A:$SI,MATCH($R$2&amp;"_"&amp;$B114,データシート2!$A$1:$SI$1,0),0)</f>
        <v>4.8520000000000003</v>
      </c>
      <c r="Z114" s="925">
        <f>VLOOKUP($D$3&amp;"_"&amp;Z$3,データシート2!$A:$SI,MATCH($R$2&amp;"_"&amp;$B114,データシート2!$A$1:$SI$1,0),0)</f>
        <v>4.6820000000000004</v>
      </c>
      <c r="AA114" s="925">
        <f>VLOOKUP($D$3&amp;"_"&amp;AA$3,データシート2!$A:$SI,MATCH($R$2&amp;"_"&amp;$B114,データシート2!$A$1:$SI$1,0),0)</f>
        <v>3.488</v>
      </c>
      <c r="AB114" s="926">
        <f>VLOOKUP($D$3&amp;"_"&amp;AB$3,データシート2!$A:$SI,MATCH($R$2&amp;"_"&amp;$B114,データシート2!$A$1:$SI$1,0),0)</f>
        <v>4.1440000000000001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4.6870000000000003</v>
      </c>
      <c r="U115" s="928">
        <f>VLOOKUP($D$3&amp;"_"&amp;U$3,データシート2!$A:$SI,MATCH($R$2&amp;"_"&amp;$C115,データシート2!$A$1:$SI$1,0),0)</f>
        <v>4.5279999999999996</v>
      </c>
      <c r="V115" s="928">
        <f>VLOOKUP($D$3&amp;"_"&amp;V$3,データシート2!$A:$SI,MATCH($R$2&amp;"_"&amp;$C115,データシート2!$A$1:$SI$1,0),0)</f>
        <v>4.2110000000000003</v>
      </c>
      <c r="W115" s="928">
        <f>VLOOKUP($D$3&amp;"_"&amp;W$3,データシート2!$A:$SI,MATCH($R$2&amp;"_"&amp;$C115,データシート2!$A$1:$SI$1,0),0)</f>
        <v>4.4260000000000002</v>
      </c>
      <c r="X115" s="928">
        <f>VLOOKUP($D$3&amp;"_"&amp;X$3,データシート2!$A:$SI,MATCH($R$2&amp;"_"&amp;$C115,データシート2!$A$1:$SI$1,0),0)</f>
        <v>4.7889999999999997</v>
      </c>
      <c r="Y115" s="928">
        <f>VLOOKUP($D$3&amp;"_"&amp;Y$3,データシート2!$A:$SI,MATCH($R$2&amp;"_"&amp;$C115,データシート2!$A$1:$SI$1,0),0)</f>
        <v>4.8520000000000003</v>
      </c>
      <c r="Z115" s="928">
        <f>VLOOKUP($D$3&amp;"_"&amp;Z$3,データシート2!$A:$SI,MATCH($R$2&amp;"_"&amp;$C115,データシート2!$A$1:$SI$1,0),0)</f>
        <v>4.6820000000000004</v>
      </c>
      <c r="AA115" s="928">
        <f>VLOOKUP($D$3&amp;"_"&amp;AA$3,データシート2!$A:$SI,MATCH($R$2&amp;"_"&amp;$C115,データシート2!$A$1:$SI$1,0),0)</f>
        <v>3.488</v>
      </c>
      <c r="AB115" s="929">
        <f>VLOOKUP($D$3&amp;"_"&amp;AB$3,データシート2!$A:$SI,MATCH($R$2&amp;"_"&amp;$C115,データシート2!$A$1:$SI$1,0),0)</f>
        <v>4.1440000000000001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69.028999999999996</v>
      </c>
      <c r="S124" s="925">
        <f>VLOOKUP($D$3&amp;"_"&amp;S$3,データシート2!$A:$SI,MATCH($R$2&amp;"_"&amp;$B124,データシート2!$A$1:$SI$1,0),0)</f>
        <v>4.37</v>
      </c>
      <c r="T124" s="925">
        <f>VLOOKUP($D$3&amp;"_"&amp;T$3,データシート2!$A:$SI,MATCH($R$2&amp;"_"&amp;$B124,データシート2!$A$1:$SI$1,0),0)</f>
        <v>85.542000000000002</v>
      </c>
      <c r="U124" s="925">
        <f>VLOOKUP($D$3&amp;"_"&amp;U$3,データシート2!$A:$SI,MATCH($R$2&amp;"_"&amp;$B124,データシート2!$A$1:$SI$1,0),0)</f>
        <v>87.441999999999993</v>
      </c>
      <c r="V124" s="925">
        <f>VLOOKUP($D$3&amp;"_"&amp;V$3,データシート2!$A:$SI,MATCH($R$2&amp;"_"&amp;$B124,データシート2!$A$1:$SI$1,0),0)</f>
        <v>83.397999999999996</v>
      </c>
      <c r="W124" s="925">
        <f>VLOOKUP($D$3&amp;"_"&amp;W$3,データシート2!$A:$SI,MATCH($R$2&amp;"_"&amp;$B124,データシート2!$A$1:$SI$1,0),0)</f>
        <v>78.887</v>
      </c>
      <c r="X124" s="925">
        <f>VLOOKUP($D$3&amp;"_"&amp;X$3,データシート2!$A:$SI,MATCH($R$2&amp;"_"&amp;$B124,データシート2!$A$1:$SI$1,0),0)</f>
        <v>101.339</v>
      </c>
      <c r="Y124" s="925">
        <f>VLOOKUP($D$3&amp;"_"&amp;Y$3,データシート2!$A:$SI,MATCH($R$2&amp;"_"&amp;$B124,データシート2!$A$1:$SI$1,0),0)</f>
        <v>90.063000000000002</v>
      </c>
      <c r="Z124" s="925">
        <f>VLOOKUP($D$3&amp;"_"&amp;Z$3,データシート2!$A:$SI,MATCH($R$2&amp;"_"&amp;$B124,データシート2!$A$1:$SI$1,0),0)</f>
        <v>97.61</v>
      </c>
      <c r="AA124" s="925">
        <f>VLOOKUP($D$3&amp;"_"&amp;AA$3,データシート2!$A:$SI,MATCH($R$2&amp;"_"&amp;$B124,データシート2!$A$1:$SI$1,0),0)</f>
        <v>88.346000000000004</v>
      </c>
      <c r="AB124" s="926">
        <f>VLOOKUP($D$3&amp;"_"&amp;AB$3,データシート2!$A:$SI,MATCH($R$2&amp;"_"&amp;$B124,データシート2!$A$1:$SI$1,0),0)</f>
        <v>85.299000000000007</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66.198999999999998</v>
      </c>
      <c r="S125" s="941">
        <f>VLOOKUP($D$3&amp;"_"&amp;S$3,データシート2!$A:$SI,MATCH($R$2&amp;"_"&amp;$C125,データシート2!$A$1:$SI$1,0),0)</f>
        <v>1.27</v>
      </c>
      <c r="T125" s="941">
        <f>VLOOKUP($D$3&amp;"_"&amp;T$3,データシート2!$A:$SI,MATCH($R$2&amp;"_"&amp;$C125,データシート2!$A$1:$SI$1,0),0)</f>
        <v>82.103999999999999</v>
      </c>
      <c r="U125" s="941">
        <f>VLOOKUP($D$3&amp;"_"&amp;U$3,データシート2!$A:$SI,MATCH($R$2&amp;"_"&amp;$C125,データシート2!$A$1:$SI$1,0),0)</f>
        <v>84.091999999999999</v>
      </c>
      <c r="V125" s="941">
        <f>VLOOKUP($D$3&amp;"_"&amp;V$3,データシート2!$A:$SI,MATCH($R$2&amp;"_"&amp;$C125,データシート2!$A$1:$SI$1,0),0)</f>
        <v>80.438000000000002</v>
      </c>
      <c r="W125" s="941">
        <f>VLOOKUP($D$3&amp;"_"&amp;W$3,データシート2!$A:$SI,MATCH($R$2&amp;"_"&amp;$C125,データシート2!$A$1:$SI$1,0),0)</f>
        <v>78.887</v>
      </c>
      <c r="X125" s="941">
        <f>VLOOKUP($D$3&amp;"_"&amp;X$3,データシート2!$A:$SI,MATCH($R$2&amp;"_"&amp;$C125,データシート2!$A$1:$SI$1,0),0)</f>
        <v>101.339</v>
      </c>
      <c r="Y125" s="941">
        <f>VLOOKUP($D$3&amp;"_"&amp;Y$3,データシート2!$A:$SI,MATCH($R$2&amp;"_"&amp;$C125,データシート2!$A$1:$SI$1,0),0)</f>
        <v>90.063000000000002</v>
      </c>
      <c r="Z125" s="941">
        <f>VLOOKUP($D$3&amp;"_"&amp;Z$3,データシート2!$A:$SI,MATCH($R$2&amp;"_"&amp;$C125,データシート2!$A$1:$SI$1,0),0)</f>
        <v>97.61</v>
      </c>
      <c r="AA125" s="941">
        <f>VLOOKUP($D$3&amp;"_"&amp;AA$3,データシート2!$A:$SI,MATCH($R$2&amp;"_"&amp;$C125,データシート2!$A$1:$SI$1,0),0)</f>
        <v>88.346000000000004</v>
      </c>
      <c r="AB125" s="942">
        <f>VLOOKUP($D$3&amp;"_"&amp;AB$3,データシート2!$A:$SI,MATCH($R$2&amp;"_"&amp;$C125,データシート2!$A$1:$SI$1,0),0)</f>
        <v>85.299000000000007</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1</v>
      </c>
      <c r="H129" s="766">
        <f>VLOOKUP($D$3&amp;"_"&amp;H$3,データシート2!$A:$SI,MATCH($G$2&amp;"_"&amp;$C129,データシート2!$A$1:$SI$1,0),0)</f>
        <v>1</v>
      </c>
      <c r="I129" s="766">
        <f>VLOOKUP($D$3&amp;"_"&amp;I$3,データシート2!$A:$SI,MATCH($G$2&amp;"_"&amp;$C129,データシート2!$A$1:$SI$1,0),0)</f>
        <v>1</v>
      </c>
      <c r="J129" s="766">
        <f>VLOOKUP($D$3&amp;"_"&amp;J$3,データシート2!$A:$SI,MATCH($G$2&amp;"_"&amp;$C129,データシート2!$A$1:$SI$1,0),0)</f>
        <v>1</v>
      </c>
      <c r="K129" s="767">
        <f>VLOOKUP($D$3&amp;"_"&amp;K$3,データシート2!$A:$SI,MATCH($G$2&amp;"_"&amp;$C129,データシート2!$A$1:$SI$1,0),0)</f>
        <v>1</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2.83</v>
      </c>
      <c r="S129" s="938">
        <f>VLOOKUP($D$3&amp;"_"&amp;S$3,データシート2!$A:$SI,MATCH($R$2&amp;"_"&amp;$C129,データシート2!$A$1:$SI$1,0),0)</f>
        <v>3.1</v>
      </c>
      <c r="T129" s="938">
        <f>VLOOKUP($D$3&amp;"_"&amp;T$3,データシート2!$A:$SI,MATCH($R$2&amp;"_"&amp;$C129,データシート2!$A$1:$SI$1,0),0)</f>
        <v>3.4380000000000002</v>
      </c>
      <c r="U129" s="938">
        <f>VLOOKUP($D$3&amp;"_"&amp;U$3,データシート2!$A:$SI,MATCH($R$2&amp;"_"&amp;$C129,データシート2!$A$1:$SI$1,0),0)</f>
        <v>3.35</v>
      </c>
      <c r="V129" s="938">
        <f>VLOOKUP($D$3&amp;"_"&amp;V$3,データシート2!$A:$SI,MATCH($R$2&amp;"_"&amp;$C129,データシート2!$A$1:$SI$1,0),0)</f>
        <v>2.96</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1</v>
      </c>
      <c r="R133" s="948">
        <f>VLOOKUP($D$3&amp;"_"&amp;R$3,データシート2!$A:$SI,MATCH($R$2&amp;"_"&amp;$B133,データシート2!$A$1:$SI$1,0),0)</f>
        <v>4.1210000000000004</v>
      </c>
      <c r="S133" s="925">
        <f>VLOOKUP($D$3&amp;"_"&amp;S$3,データシート2!$A:$SI,MATCH($R$2&amp;"_"&amp;$B133,データシート2!$A$1:$SI$1,0),0)</f>
        <v>4.91</v>
      </c>
      <c r="T133" s="925">
        <f>VLOOKUP($D$3&amp;"_"&amp;T$3,データシート2!$A:$SI,MATCH($R$2&amp;"_"&amp;$B133,データシート2!$A$1:$SI$1,0),0)</f>
        <v>5.6180000000000003</v>
      </c>
      <c r="U133" s="925">
        <f>VLOOKUP($D$3&amp;"_"&amp;U$3,データシート2!$A:$SI,MATCH($R$2&amp;"_"&amp;$B133,データシート2!$A$1:$SI$1,0),0)</f>
        <v>4.5990000000000002</v>
      </c>
      <c r="V133" s="925">
        <f>VLOOKUP($D$3&amp;"_"&amp;V$3,データシート2!$A:$SI,MATCH($R$2&amp;"_"&amp;$B133,データシート2!$A$1:$SI$1,0),0)</f>
        <v>4.6890000000000001</v>
      </c>
      <c r="W133" s="925">
        <f>VLOOKUP($D$3&amp;"_"&amp;W$3,データシート2!$A:$SI,MATCH($R$2&amp;"_"&amp;$B133,データシート2!$A$1:$SI$1,0),0)</f>
        <v>4.3899999999999997</v>
      </c>
      <c r="X133" s="925">
        <f>VLOOKUP($D$3&amp;"_"&amp;X$3,データシート2!$A:$SI,MATCH($R$2&amp;"_"&amp;$B133,データシート2!$A$1:$SI$1,0),0)</f>
        <v>4.76</v>
      </c>
      <c r="Y133" s="925">
        <f>VLOOKUP($D$3&amp;"_"&amp;Y$3,データシート2!$A:$SI,MATCH($R$2&amp;"_"&amp;$B133,データシート2!$A$1:$SI$1,0),0)</f>
        <v>4.7320000000000002</v>
      </c>
      <c r="Z133" s="925">
        <f>VLOOKUP($D$3&amp;"_"&amp;Z$3,データシート2!$A:$SI,MATCH($R$2&amp;"_"&amp;$B133,データシート2!$A$1:$SI$1,0),0)</f>
        <v>4.5190000000000001</v>
      </c>
      <c r="AA133" s="925">
        <f>VLOOKUP($D$3&amp;"_"&amp;AA$3,データシート2!$A:$SI,MATCH($R$2&amp;"_"&amp;$B133,データシート2!$A$1:$SI$1,0),0)</f>
        <v>0</v>
      </c>
      <c r="AB133" s="926">
        <f>VLOOKUP($D$3&amp;"_"&amp;AB$3,データシート2!$A:$SI,MATCH($R$2&amp;"_"&amp;$B133,データシート2!$A$1:$SI$1,0),0)</f>
        <v>4.3949999999999996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1</v>
      </c>
      <c r="R136" s="947">
        <f>VLOOKUP($D$3&amp;"_"&amp;R$3,データシート2!$A:$SI,MATCH($R$2&amp;"_"&amp;$C136,データシート2!$A$1:$SI$1,0),0)</f>
        <v>4.1210000000000004</v>
      </c>
      <c r="S136" s="931">
        <f>VLOOKUP($D$3&amp;"_"&amp;S$3,データシート2!$A:$SI,MATCH($R$2&amp;"_"&amp;$C136,データシート2!$A$1:$SI$1,0),0)</f>
        <v>4.91</v>
      </c>
      <c r="T136" s="931">
        <f>VLOOKUP($D$3&amp;"_"&amp;T$3,データシート2!$A:$SI,MATCH($R$2&amp;"_"&amp;$C136,データシート2!$A$1:$SI$1,0),0)</f>
        <v>5.6180000000000003</v>
      </c>
      <c r="U136" s="931">
        <f>VLOOKUP($D$3&amp;"_"&amp;U$3,データシート2!$A:$SI,MATCH($R$2&amp;"_"&amp;$C136,データシート2!$A$1:$SI$1,0),0)</f>
        <v>4.5990000000000002</v>
      </c>
      <c r="V136" s="931">
        <f>VLOOKUP($D$3&amp;"_"&amp;V$3,データシート2!$A:$SI,MATCH($R$2&amp;"_"&amp;$C136,データシート2!$A$1:$SI$1,0),0)</f>
        <v>4.6890000000000001</v>
      </c>
      <c r="W136" s="931">
        <f>VLOOKUP($D$3&amp;"_"&amp;W$3,データシート2!$A:$SI,MATCH($R$2&amp;"_"&amp;$C136,データシート2!$A$1:$SI$1,0),0)</f>
        <v>4.3899999999999997</v>
      </c>
      <c r="X136" s="931">
        <f>VLOOKUP($D$3&amp;"_"&amp;X$3,データシート2!$A:$SI,MATCH($R$2&amp;"_"&amp;$C136,データシート2!$A$1:$SI$1,0),0)</f>
        <v>4.76</v>
      </c>
      <c r="Y136" s="931">
        <f>VLOOKUP($D$3&amp;"_"&amp;Y$3,データシート2!$A:$SI,MATCH($R$2&amp;"_"&amp;$C136,データシート2!$A$1:$SI$1,0),0)</f>
        <v>4.7320000000000002</v>
      </c>
      <c r="Z136" s="931">
        <f>VLOOKUP($D$3&amp;"_"&amp;Z$3,データシート2!$A:$SI,MATCH($R$2&amp;"_"&amp;$C136,データシート2!$A$1:$SI$1,0),0)</f>
        <v>4.5190000000000001</v>
      </c>
      <c r="AA136" s="931">
        <f>VLOOKUP($D$3&amp;"_"&amp;AA$3,データシート2!$A:$SI,MATCH($R$2&amp;"_"&amp;$C136,データシート2!$A$1:$SI$1,0),0)</f>
        <v>0</v>
      </c>
      <c r="AB136" s="932">
        <f>VLOOKUP($D$3&amp;"_"&amp;AB$3,データシート2!$A:$SI,MATCH($R$2&amp;"_"&amp;$C136,データシート2!$A$1:$SI$1,0),0)</f>
        <v>4.3949999999999996</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2025-03-04T09:29:24Z</dcterms:created>
  <dcterms:modified xsi:type="dcterms:W3CDTF">2025-03-04T09:29:25Z</dcterms:modified>
  <cp:category/>
  <cp:contentStatus/>
</cp:coreProperties>
</file>